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K:\LOCALGVT\2025\COSTREPT\Exhibit Values\internet\"/>
    </mc:Choice>
  </mc:AlternateContent>
  <xr:revisionPtr revIDLastSave="0" documentId="13_ncr:1_{592D5B83-1C9C-4C72-A1AC-A25FE83D1AD0}" xr6:coauthVersionLast="47" xr6:coauthVersionMax="47" xr10:uidLastSave="{00000000-0000-0000-0000-000000000000}"/>
  <bookViews>
    <workbookView xWindow="28680" yWindow="-30" windowWidth="29040" windowHeight="15720" xr2:uid="{3D0788A4-1238-48CE-801B-0A185383FAA4}"/>
  </bookViews>
  <sheets>
    <sheet name="COVER" sheetId="29" r:id="rId1"/>
    <sheet name="Transmittal Letter" sheetId="28" r:id="rId2"/>
    <sheet name="Table of Contents" sheetId="20" r:id="rId3"/>
    <sheet name="Exhibit A" sheetId="24" r:id="rId4"/>
    <sheet name="Exhibit B" sheetId="18" r:id="rId5"/>
    <sheet name="Exhibit B1" sheetId="17" r:id="rId6"/>
    <sheet name="Exhibit B2" sheetId="16" r:id="rId7"/>
    <sheet name="Exhibit C" sheetId="15" r:id="rId8"/>
    <sheet name="Exhibit C1" sheetId="14" r:id="rId9"/>
    <sheet name="Exhibit C2" sheetId="13" r:id="rId10"/>
    <sheet name="Exhibit C3" sheetId="12" r:id="rId11"/>
    <sheet name="Exhibit C4" sheetId="11" r:id="rId12"/>
    <sheet name="Exhibit C5" sheetId="10" r:id="rId13"/>
    <sheet name="Exhibit C6" sheetId="9" r:id="rId14"/>
    <sheet name="Exhibit C7" sheetId="8" r:id="rId15"/>
    <sheet name="Exhibit C8" sheetId="7" r:id="rId16"/>
    <sheet name="Exhibit D" sheetId="5" r:id="rId17"/>
    <sheet name="Exhibit E" sheetId="4" r:id="rId18"/>
    <sheet name="Exhibit F" sheetId="3" r:id="rId19"/>
    <sheet name="Exhibit G" sheetId="2" r:id="rId20"/>
    <sheet name="Exhibit H" sheetId="1" r:id="rId21"/>
  </sheets>
  <externalReferences>
    <externalReference r:id="rId22"/>
    <externalReference r:id="rId23"/>
  </externalReferences>
  <definedNames>
    <definedName name="__123Graph_A" localSheetId="0" hidden="1">'[1]Exhibit D'!#REF!</definedName>
    <definedName name="__123Graph_A" localSheetId="3" hidden="1">'[2]Exhibit D'!#REF!</definedName>
    <definedName name="__123Graph_A" localSheetId="7" hidden="1">'Exhibit C'!$C$161:$C$200</definedName>
    <definedName name="__123Graph_A" localSheetId="10" hidden="1">'Exhibit C3'!$A$3:$A$3</definedName>
    <definedName name="__123Graph_A" localSheetId="2" hidden="1">#REF!</definedName>
    <definedName name="__123Graph_A" localSheetId="1" hidden="1">'[1]Exhibit D'!#REF!</definedName>
    <definedName name="__123Graph_A" hidden="1">'Exhibit D'!#REF!</definedName>
    <definedName name="__123Graph_B" localSheetId="0" hidden="1">'[1]Exhibit D'!#REF!</definedName>
    <definedName name="__123Graph_B" localSheetId="3" hidden="1">'[2]Exhibit D'!#REF!</definedName>
    <definedName name="__123Graph_B" localSheetId="7" hidden="1">'Exhibit C'!#REF!</definedName>
    <definedName name="__123Graph_B" localSheetId="2" hidden="1">#REF!</definedName>
    <definedName name="__123Graph_B" localSheetId="1" hidden="1">'[1]Exhibit D'!#REF!</definedName>
    <definedName name="__123Graph_B" hidden="1">'Exhibit D'!#REF!</definedName>
    <definedName name="__123Graph_C" localSheetId="7" hidden="1">'Exhibit C'!$D$161:$D$200</definedName>
    <definedName name="__123Graph_C" localSheetId="2" hidden="1">#REF!</definedName>
    <definedName name="__123Graph_C" hidden="1">'Exhibit D'!$C$4:$C$44</definedName>
    <definedName name="__123Graph_D" localSheetId="0" hidden="1">'[1]Exhibit D'!#REF!</definedName>
    <definedName name="__123Graph_D" localSheetId="3" hidden="1">'[2]Exhibit D'!#REF!</definedName>
    <definedName name="__123Graph_D" localSheetId="7" hidden="1">'Exhibit C'!$E$161:$E$200</definedName>
    <definedName name="__123Graph_D" localSheetId="2" hidden="1">#REF!</definedName>
    <definedName name="__123Graph_D" localSheetId="1" hidden="1">'[1]Exhibit D'!#REF!</definedName>
    <definedName name="__123Graph_D" hidden="1">'Exhibit D'!#REF!</definedName>
    <definedName name="__123Graph_E" localSheetId="7" hidden="1">'Exhibit C'!$F$161:$F$200</definedName>
    <definedName name="__123Graph_E" localSheetId="2" hidden="1">#REF!</definedName>
    <definedName name="__123Graph_E" hidden="1">'Exhibit D'!$D$4:$D$44</definedName>
    <definedName name="__123Graph_F" localSheetId="0" hidden="1">'[1]Exhibit D'!#REF!</definedName>
    <definedName name="__123Graph_F" localSheetId="3" hidden="1">'[2]Exhibit D'!#REF!</definedName>
    <definedName name="__123Graph_F" localSheetId="7" hidden="1">'Exhibit C'!#REF!</definedName>
    <definedName name="__123Graph_F" localSheetId="2" hidden="1">#REF!</definedName>
    <definedName name="__123Graph_F" localSheetId="1" hidden="1">'[1]Exhibit D'!#REF!</definedName>
    <definedName name="__123Graph_F" hidden="1">'Exhibit D'!#REF!</definedName>
    <definedName name="__123Graph_X" localSheetId="0" hidden="1">'[1]Exhibit D'!#REF!</definedName>
    <definedName name="__123Graph_X" localSheetId="3" hidden="1">'[2]Exhibit D'!#REF!</definedName>
    <definedName name="__123Graph_X" localSheetId="7" hidden="1">'Exhibit C'!#REF!</definedName>
    <definedName name="__123Graph_X" localSheetId="2" hidden="1">#REF!</definedName>
    <definedName name="__123Graph_X" localSheetId="1" hidden="1">'[1]Exhibit D'!#REF!</definedName>
    <definedName name="__123Graph_X" hidden="1">'Exhibit D'!#REF!</definedName>
    <definedName name="_Fill" localSheetId="0" hidden="1">'[1]Exhibit C2'!#REF!</definedName>
    <definedName name="_Fill" localSheetId="3" hidden="1">'[2]Exhibit C2'!#REF!</definedName>
    <definedName name="_Fill" localSheetId="5" hidden="1">'Exhibit B1'!#REF!</definedName>
    <definedName name="_Fill" localSheetId="7" hidden="1">'Exhibit C'!#REF!</definedName>
    <definedName name="_Fill" localSheetId="8" hidden="1">'Exhibit C1'!#REF!</definedName>
    <definedName name="_Fill" localSheetId="2" hidden="1">#REF!</definedName>
    <definedName name="_Fill" localSheetId="1" hidden="1">'[1]Exhibit C2'!#REF!</definedName>
    <definedName name="_Fill" hidden="1">'Exhibit C2'!#REF!</definedName>
    <definedName name="_xlnm._FilterDatabase" localSheetId="5" hidden="1">'Exhibit B1'!$A$6:$AN$45</definedName>
    <definedName name="_xlnm._FilterDatabase" localSheetId="9" hidden="1">'Exhibit C2'!#REF!</definedName>
    <definedName name="_xlnm._FilterDatabase" localSheetId="11" hidden="1">'Exhibit C4'!$A$6:$AB$45</definedName>
    <definedName name="_xlnm._FilterDatabase" localSheetId="12" hidden="1">'Exhibit C5'!$53:$149</definedName>
    <definedName name="_xlnm._FilterDatabase" localSheetId="13" hidden="1">'Exhibit C6'!$AJ$1:$AJ$216</definedName>
    <definedName name="_xlnm._FilterDatabase" localSheetId="16" hidden="1">'Exhibit D'!$A$53:$Y$149</definedName>
    <definedName name="_Regression_Int" localSheetId="3"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DS_WorkbookId_ae03ea2707224376bc68409bde531641_24525" localSheetId="1" hidden="1">"DsWorksheetID"</definedName>
    <definedName name="DS_WorkbookId_ae03ea2707224376bc68409bde531641_98884" localSheetId="0" hidden="1">"DsWorksheetID"</definedName>
    <definedName name="_xlnm.Print_Area" localSheetId="3">'Exhibit A'!$A$1:$AC$217</definedName>
    <definedName name="_xlnm.Print_Area" localSheetId="4">'Exhibit B'!$A$1:$AH$212</definedName>
    <definedName name="_xlnm.Print_Area" localSheetId="6">'Exhibit B2'!$A$1:$S$209</definedName>
    <definedName name="_xlnm.Print_Area" localSheetId="7">'Exhibit C'!$A$1:$AN$213</definedName>
    <definedName name="_xlnm.Print_Area" localSheetId="8">'Exhibit C1'!$A$1:$AC$212</definedName>
    <definedName name="_xlnm.Print_Area" localSheetId="9">'Exhibit C2'!$A$1:$T$211</definedName>
    <definedName name="_xlnm.Print_Area" localSheetId="10">'Exhibit C3'!$A$1:$AI$213</definedName>
    <definedName name="_xlnm.Print_Area" localSheetId="11">'Exhibit C4'!$A$1:$X$213</definedName>
    <definedName name="_xlnm.Print_Area" localSheetId="12">'Exhibit C5'!$A$1:$Z$211</definedName>
    <definedName name="_xlnm.Print_Area" localSheetId="13">'Exhibit C6'!$A$1:$AJ$216</definedName>
    <definedName name="_xlnm.Print_Area" localSheetId="14">'Exhibit C7'!$A$1:$V$212</definedName>
    <definedName name="_xlnm.Print_Area" localSheetId="15">'Exhibit C8'!$A$1:$V$212</definedName>
    <definedName name="_xlnm.Print_Area" localSheetId="18">'Exhibit F'!$A$4:$V$245</definedName>
    <definedName name="_xlnm.Print_Area" localSheetId="20">'Exhibit H'!$A$1:$L$148</definedName>
    <definedName name="_xlnm.Print_Area" localSheetId="2">'Table of Contents'!$A$1:$C$23</definedName>
    <definedName name="Print_Area_MI" localSheetId="3">'Exhibit A'!$A$1:$V$203</definedName>
    <definedName name="Print_Area_MI" localSheetId="11">'Exhibit C4'!$B$1:$X$213</definedName>
    <definedName name="Print_Area_MI" localSheetId="15">'Exhibit C8'!$A$1:$V$197</definedName>
    <definedName name="Print_Area_MI" localSheetId="16">'Exhibit D'!$A$1:$R$212</definedName>
    <definedName name="Print_Area_MI" localSheetId="17">'Exhibit E'!$A$1:$R$213</definedName>
    <definedName name="Print_Area_MI" localSheetId="2">#REF!</definedName>
    <definedName name="Print_Area_MI">'Exhibit G'!$A$1:$O$214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8" i="18" l="1"/>
  <c r="K147" i="18"/>
  <c r="K146" i="18"/>
  <c r="K145" i="18"/>
  <c r="K144" i="18"/>
  <c r="K143" i="18"/>
  <c r="K142" i="18"/>
  <c r="K141" i="18"/>
  <c r="K140" i="18"/>
  <c r="K139" i="18"/>
  <c r="K138" i="18"/>
  <c r="K137" i="18"/>
  <c r="K136" i="18"/>
  <c r="K135" i="18"/>
  <c r="K134" i="18"/>
  <c r="K133" i="18"/>
  <c r="K132" i="18"/>
  <c r="K131" i="18"/>
  <c r="K130" i="18"/>
  <c r="K129" i="18"/>
  <c r="K128" i="18"/>
  <c r="K127" i="18"/>
  <c r="K126" i="18"/>
  <c r="K125" i="18"/>
  <c r="K124" i="18"/>
  <c r="K123" i="18"/>
  <c r="K122" i="18"/>
  <c r="K121" i="18"/>
  <c r="K120" i="18"/>
  <c r="K119" i="18"/>
  <c r="K118" i="18"/>
  <c r="K117" i="18"/>
  <c r="K116" i="18"/>
  <c r="K115" i="18"/>
  <c r="K114" i="18"/>
  <c r="K113" i="18"/>
  <c r="K112" i="18"/>
  <c r="K111" i="18"/>
  <c r="K110" i="18"/>
  <c r="K109" i="18"/>
  <c r="K108" i="18"/>
  <c r="K107" i="18"/>
  <c r="K106" i="18"/>
  <c r="K105" i="18"/>
  <c r="K104" i="18"/>
  <c r="K103" i="18"/>
  <c r="K102" i="18"/>
  <c r="K101" i="18"/>
  <c r="K100" i="18"/>
  <c r="K99" i="18"/>
  <c r="K98" i="18"/>
  <c r="K97" i="18"/>
  <c r="K96" i="18"/>
  <c r="K95" i="18"/>
  <c r="K94" i="18"/>
  <c r="K93" i="18"/>
  <c r="K92" i="18"/>
  <c r="K91" i="18"/>
  <c r="K90" i="18"/>
  <c r="K89" i="18"/>
  <c r="K88" i="18"/>
  <c r="K87" i="18"/>
  <c r="K86" i="18"/>
  <c r="K85" i="18"/>
  <c r="K84" i="18"/>
  <c r="K83" i="18"/>
  <c r="K82" i="18"/>
  <c r="K81" i="18"/>
  <c r="K80" i="18"/>
  <c r="K79" i="18"/>
  <c r="K78" i="18"/>
  <c r="K77" i="18"/>
  <c r="K76" i="18"/>
  <c r="K75" i="18"/>
  <c r="K74" i="18"/>
  <c r="K73" i="18"/>
  <c r="K72" i="18"/>
  <c r="K71" i="18"/>
  <c r="K70" i="18"/>
  <c r="K69" i="18"/>
  <c r="K68" i="18"/>
  <c r="K67" i="18"/>
  <c r="K66" i="18"/>
  <c r="K65" i="18"/>
  <c r="K64" i="18"/>
  <c r="K63" i="18"/>
  <c r="K62" i="18"/>
  <c r="K61" i="18"/>
  <c r="K60" i="18"/>
  <c r="K59" i="18"/>
  <c r="K58" i="18"/>
  <c r="K57" i="18"/>
  <c r="K56" i="18"/>
  <c r="K55" i="18"/>
  <c r="K54" i="18"/>
  <c r="R7" i="18"/>
  <c r="K44" i="18"/>
  <c r="K43" i="18"/>
  <c r="K42" i="18"/>
  <c r="K41" i="18"/>
  <c r="K40" i="18"/>
  <c r="K39" i="18"/>
  <c r="K38" i="18"/>
  <c r="K37" i="18"/>
  <c r="K36" i="18"/>
  <c r="K35" i="18"/>
  <c r="K34" i="18"/>
  <c r="K33" i="18"/>
  <c r="K32" i="18"/>
  <c r="K31" i="18"/>
  <c r="K30" i="18"/>
  <c r="K29" i="18"/>
  <c r="K28" i="18"/>
  <c r="K27" i="18"/>
  <c r="K26" i="18"/>
  <c r="K25" i="18"/>
  <c r="K24" i="18"/>
  <c r="K23" i="18"/>
  <c r="K22" i="18"/>
  <c r="K21" i="18"/>
  <c r="K20" i="18"/>
  <c r="K19" i="18"/>
  <c r="K18" i="18"/>
  <c r="K17" i="18"/>
  <c r="K16" i="18"/>
  <c r="K15" i="18"/>
  <c r="K14" i="18"/>
  <c r="K13" i="18"/>
  <c r="K12" i="18"/>
  <c r="K11" i="18"/>
  <c r="K10" i="18"/>
  <c r="K9" i="18"/>
  <c r="K8" i="18"/>
  <c r="K7" i="18"/>
  <c r="S194" i="16"/>
  <c r="S192" i="16"/>
  <c r="T195" i="8"/>
  <c r="T197" i="8" s="1"/>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59" i="5"/>
  <c r="Q158"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A48" i="1"/>
  <c r="A154" i="10"/>
  <c r="A154" i="11"/>
  <c r="A50" i="11"/>
  <c r="A154" i="12"/>
  <c r="A50" i="12"/>
  <c r="A50" i="13"/>
  <c r="A154" i="13"/>
  <c r="A154" i="14"/>
  <c r="A50" i="14"/>
  <c r="A52" i="15"/>
  <c r="A158" i="15"/>
  <c r="A49" i="16"/>
  <c r="A152" i="16"/>
  <c r="A154" i="18"/>
  <c r="A50" i="18"/>
  <c r="A50" i="17"/>
  <c r="A154" i="17"/>
  <c r="A159" i="24"/>
  <c r="A51" i="24"/>
  <c r="F24" i="24"/>
  <c r="G7" i="17"/>
  <c r="K7" i="17"/>
  <c r="G8" i="17"/>
  <c r="K8" i="17"/>
  <c r="G9" i="17"/>
  <c r="K9" i="17"/>
  <c r="G10" i="17"/>
  <c r="K10" i="17"/>
  <c r="G11" i="17"/>
  <c r="K11" i="17"/>
  <c r="G12" i="17"/>
  <c r="K12" i="17"/>
  <c r="G13" i="17"/>
  <c r="K13" i="17"/>
  <c r="G14" i="17"/>
  <c r="K14" i="17"/>
  <c r="G15" i="17"/>
  <c r="K15" i="17"/>
  <c r="G16" i="17"/>
  <c r="K16" i="17"/>
  <c r="G17" i="17"/>
  <c r="K17" i="17"/>
  <c r="G18" i="17"/>
  <c r="K18" i="17"/>
  <c r="G19" i="17"/>
  <c r="K19" i="17"/>
  <c r="G20" i="17"/>
  <c r="K20" i="17"/>
  <c r="G21" i="17"/>
  <c r="K21" i="17"/>
  <c r="G22" i="17"/>
  <c r="K22" i="17"/>
  <c r="G23" i="17"/>
  <c r="K23" i="17"/>
  <c r="G24" i="17"/>
  <c r="K24" i="17"/>
  <c r="G25" i="17"/>
  <c r="K25" i="17"/>
  <c r="G26" i="17"/>
  <c r="K26" i="17"/>
  <c r="G27" i="17"/>
  <c r="K27" i="17"/>
  <c r="G28" i="17"/>
  <c r="K28" i="17"/>
  <c r="G29" i="17"/>
  <c r="K29" i="17"/>
  <c r="G30" i="17"/>
  <c r="K30" i="17"/>
  <c r="G31" i="17"/>
  <c r="K31" i="17"/>
  <c r="G32" i="17"/>
  <c r="K32" i="17"/>
  <c r="G33" i="17"/>
  <c r="K33" i="17"/>
  <c r="G34" i="17"/>
  <c r="K34" i="17"/>
  <c r="G35" i="17"/>
  <c r="K35" i="17"/>
  <c r="G36" i="17"/>
  <c r="K36" i="17"/>
  <c r="G37" i="17"/>
  <c r="K37" i="17"/>
  <c r="G38" i="17"/>
  <c r="K38" i="17"/>
  <c r="G39" i="17"/>
  <c r="K39" i="17"/>
  <c r="G40" i="17"/>
  <c r="K40" i="17"/>
  <c r="G41" i="17"/>
  <c r="K41" i="17"/>
  <c r="G42" i="17"/>
  <c r="K42" i="17"/>
  <c r="G43" i="17"/>
  <c r="K43" i="17"/>
  <c r="G44" i="17"/>
  <c r="K44" i="17"/>
  <c r="C192" i="16"/>
  <c r="D192" i="16"/>
  <c r="E192" i="16"/>
  <c r="F192" i="16"/>
  <c r="G192" i="16"/>
  <c r="H192" i="16"/>
  <c r="I192" i="16"/>
  <c r="J192" i="16"/>
  <c r="K192" i="16"/>
  <c r="L192" i="16"/>
  <c r="M192" i="16"/>
  <c r="N192" i="16"/>
  <c r="O192" i="16"/>
  <c r="AJ149" i="9"/>
  <c r="D158"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AA201" i="24"/>
  <c r="Z201" i="24"/>
  <c r="Y201" i="24"/>
  <c r="V201" i="24"/>
  <c r="S201" i="24"/>
  <c r="R201" i="24"/>
  <c r="N201" i="24"/>
  <c r="K201" i="24"/>
  <c r="H201" i="24"/>
  <c r="E201" i="24"/>
  <c r="B201" i="24"/>
  <c r="A201" i="24"/>
  <c r="W200" i="24"/>
  <c r="Q200" i="24"/>
  <c r="O200" i="24"/>
  <c r="L200" i="24"/>
  <c r="I200" i="24"/>
  <c r="F200" i="24"/>
  <c r="W199" i="24"/>
  <c r="Q199" i="24"/>
  <c r="M199" i="24" s="1"/>
  <c r="O199" i="24"/>
  <c r="L199" i="24"/>
  <c r="I199" i="24"/>
  <c r="F199" i="24"/>
  <c r="W198" i="24"/>
  <c r="Q198" i="24"/>
  <c r="P198" i="24" s="1"/>
  <c r="O198" i="24"/>
  <c r="L198" i="24"/>
  <c r="I198" i="24"/>
  <c r="F198" i="24"/>
  <c r="W197" i="24"/>
  <c r="Q197" i="24"/>
  <c r="G197" i="24" s="1"/>
  <c r="O197" i="24"/>
  <c r="L197" i="24"/>
  <c r="I197" i="24"/>
  <c r="F197" i="24"/>
  <c r="W196" i="24"/>
  <c r="Q196" i="24"/>
  <c r="J196" i="24" s="1"/>
  <c r="O196" i="24"/>
  <c r="L196" i="24"/>
  <c r="I196" i="24"/>
  <c r="F196" i="24"/>
  <c r="W195" i="24"/>
  <c r="Q195" i="24"/>
  <c r="J195" i="24" s="1"/>
  <c r="O195" i="24"/>
  <c r="L195" i="24"/>
  <c r="I195" i="24"/>
  <c r="F195" i="24"/>
  <c r="W194" i="24"/>
  <c r="Q194" i="24"/>
  <c r="M194" i="24" s="1"/>
  <c r="O194" i="24"/>
  <c r="L194" i="24"/>
  <c r="I194" i="24"/>
  <c r="F194" i="24"/>
  <c r="W193" i="24"/>
  <c r="Q193" i="24"/>
  <c r="P193" i="24" s="1"/>
  <c r="O193" i="24"/>
  <c r="L193" i="24"/>
  <c r="I193" i="24"/>
  <c r="F193" i="24"/>
  <c r="W192" i="24"/>
  <c r="Q192" i="24"/>
  <c r="T192" i="24" s="1"/>
  <c r="O192" i="24"/>
  <c r="L192" i="24"/>
  <c r="I192" i="24"/>
  <c r="F192" i="24"/>
  <c r="W191" i="24"/>
  <c r="Q191" i="24"/>
  <c r="J191" i="24" s="1"/>
  <c r="O191" i="24"/>
  <c r="L191" i="24"/>
  <c r="I191" i="24"/>
  <c r="F191" i="24"/>
  <c r="W190" i="24"/>
  <c r="Q190" i="24"/>
  <c r="P190" i="24" s="1"/>
  <c r="O190" i="24"/>
  <c r="L190" i="24"/>
  <c r="I190" i="24"/>
  <c r="F190" i="24"/>
  <c r="W189" i="24"/>
  <c r="Q189" i="24"/>
  <c r="M189" i="24" s="1"/>
  <c r="O189" i="24"/>
  <c r="L189" i="24"/>
  <c r="I189" i="24"/>
  <c r="F189" i="24"/>
  <c r="W188" i="24"/>
  <c r="Q188" i="24"/>
  <c r="P188" i="24" s="1"/>
  <c r="O188" i="24"/>
  <c r="L188" i="24"/>
  <c r="I188" i="24"/>
  <c r="F188" i="24"/>
  <c r="W187" i="24"/>
  <c r="Q187" i="24"/>
  <c r="G187" i="24" s="1"/>
  <c r="O187" i="24"/>
  <c r="L187" i="24"/>
  <c r="I187" i="24"/>
  <c r="F187" i="24"/>
  <c r="W186" i="24"/>
  <c r="Q186" i="24"/>
  <c r="O186" i="24"/>
  <c r="L186" i="24"/>
  <c r="I186" i="24"/>
  <c r="F186" i="24"/>
  <c r="W185" i="24"/>
  <c r="Q185" i="24"/>
  <c r="P185" i="24" s="1"/>
  <c r="O185" i="24"/>
  <c r="L185" i="24"/>
  <c r="I185" i="24"/>
  <c r="F185" i="24"/>
  <c r="W184" i="24"/>
  <c r="Q184" i="24"/>
  <c r="T184" i="24" s="1"/>
  <c r="O184" i="24"/>
  <c r="L184" i="24"/>
  <c r="I184" i="24"/>
  <c r="F184" i="24"/>
  <c r="W183" i="24"/>
  <c r="Q183" i="24"/>
  <c r="J183" i="24" s="1"/>
  <c r="O183" i="24"/>
  <c r="L183" i="24"/>
  <c r="I183" i="24"/>
  <c r="F183" i="24"/>
  <c r="W182" i="24"/>
  <c r="Q182" i="24"/>
  <c r="J182" i="24" s="1"/>
  <c r="O182" i="24"/>
  <c r="L182" i="24"/>
  <c r="I182" i="24"/>
  <c r="F182" i="24"/>
  <c r="W181" i="24"/>
  <c r="Q181" i="24"/>
  <c r="G181" i="24" s="1"/>
  <c r="O181" i="24"/>
  <c r="L181" i="24"/>
  <c r="I181" i="24"/>
  <c r="F181" i="24"/>
  <c r="W180" i="24"/>
  <c r="Q180" i="24"/>
  <c r="T180" i="24" s="1"/>
  <c r="O180" i="24"/>
  <c r="L180" i="24"/>
  <c r="I180" i="24"/>
  <c r="F180" i="24"/>
  <c r="W179" i="24"/>
  <c r="Q179" i="24"/>
  <c r="J179" i="24" s="1"/>
  <c r="O179" i="24"/>
  <c r="L179" i="24"/>
  <c r="I179" i="24"/>
  <c r="F179" i="24"/>
  <c r="W178" i="24"/>
  <c r="Q178" i="24"/>
  <c r="T178" i="24" s="1"/>
  <c r="O178" i="24"/>
  <c r="L178" i="24"/>
  <c r="I178" i="24"/>
  <c r="F178" i="24"/>
  <c r="W177" i="24"/>
  <c r="Q177" i="24"/>
  <c r="M177" i="24" s="1"/>
  <c r="O177" i="24"/>
  <c r="L177" i="24"/>
  <c r="I177" i="24"/>
  <c r="F177" i="24"/>
  <c r="W176" i="24"/>
  <c r="Q176" i="24"/>
  <c r="P176" i="24" s="1"/>
  <c r="O176" i="24"/>
  <c r="L176" i="24"/>
  <c r="I176" i="24"/>
  <c r="F176" i="24"/>
  <c r="W175" i="24"/>
  <c r="Q175" i="24"/>
  <c r="P175" i="24" s="1"/>
  <c r="O175" i="24"/>
  <c r="L175" i="24"/>
  <c r="I175" i="24"/>
  <c r="F175" i="24"/>
  <c r="W174" i="24"/>
  <c r="Q174" i="24"/>
  <c r="T174" i="24" s="1"/>
  <c r="O174" i="24"/>
  <c r="L174" i="24"/>
  <c r="I174" i="24"/>
  <c r="F174" i="24"/>
  <c r="W173" i="24"/>
  <c r="Q173" i="24"/>
  <c r="J173" i="24" s="1"/>
  <c r="O173" i="24"/>
  <c r="L173" i="24"/>
  <c r="I173" i="24"/>
  <c r="F173" i="24"/>
  <c r="W172" i="24"/>
  <c r="Q172" i="24"/>
  <c r="J172" i="24" s="1"/>
  <c r="O172" i="24"/>
  <c r="L172" i="24"/>
  <c r="I172" i="24"/>
  <c r="F172" i="24"/>
  <c r="W171" i="24"/>
  <c r="Q171" i="24"/>
  <c r="P171" i="24" s="1"/>
  <c r="O171" i="24"/>
  <c r="L171" i="24"/>
  <c r="I171" i="24"/>
  <c r="F171" i="24"/>
  <c r="W170" i="24"/>
  <c r="Q170" i="24"/>
  <c r="T170" i="24" s="1"/>
  <c r="O170" i="24"/>
  <c r="L170" i="24"/>
  <c r="I170" i="24"/>
  <c r="F170" i="24"/>
  <c r="W169" i="24"/>
  <c r="Q169" i="24"/>
  <c r="M169" i="24" s="1"/>
  <c r="O169" i="24"/>
  <c r="L169" i="24"/>
  <c r="I169" i="24"/>
  <c r="F169" i="24"/>
  <c r="W168" i="24"/>
  <c r="Q168" i="24"/>
  <c r="M168" i="24" s="1"/>
  <c r="O168" i="24"/>
  <c r="L168" i="24"/>
  <c r="I168" i="24"/>
  <c r="F168" i="24"/>
  <c r="W167" i="24"/>
  <c r="Q167" i="24"/>
  <c r="M167" i="24" s="1"/>
  <c r="O167" i="24"/>
  <c r="L167" i="24"/>
  <c r="I167" i="24"/>
  <c r="F167" i="24"/>
  <c r="W166" i="24"/>
  <c r="Q166" i="24"/>
  <c r="T166" i="24" s="1"/>
  <c r="O166" i="24"/>
  <c r="L166" i="24"/>
  <c r="I166" i="24"/>
  <c r="F166" i="24"/>
  <c r="W165" i="24"/>
  <c r="Q165" i="24"/>
  <c r="T165" i="24" s="1"/>
  <c r="O165" i="24"/>
  <c r="L165" i="24"/>
  <c r="I165" i="24"/>
  <c r="F165" i="24"/>
  <c r="W164" i="24"/>
  <c r="Q164" i="24"/>
  <c r="T164" i="24" s="1"/>
  <c r="O164" i="24"/>
  <c r="L164" i="24"/>
  <c r="I164" i="24"/>
  <c r="F164" i="24"/>
  <c r="AA151" i="24"/>
  <c r="Z151" i="24"/>
  <c r="Y151" i="24"/>
  <c r="V151" i="24"/>
  <c r="S151" i="24"/>
  <c r="R151" i="24"/>
  <c r="N151" i="24"/>
  <c r="K151" i="24"/>
  <c r="H151" i="24"/>
  <c r="E151" i="24"/>
  <c r="B151" i="24"/>
  <c r="A151" i="24"/>
  <c r="W150" i="24"/>
  <c r="Q150" i="24"/>
  <c r="J150" i="24" s="1"/>
  <c r="O150" i="24"/>
  <c r="L150" i="24"/>
  <c r="I150" i="24"/>
  <c r="F150" i="24"/>
  <c r="W149" i="24"/>
  <c r="Q149" i="24"/>
  <c r="P149" i="24" s="1"/>
  <c r="O149" i="24"/>
  <c r="L149" i="24"/>
  <c r="I149" i="24"/>
  <c r="F149" i="24"/>
  <c r="W148" i="24"/>
  <c r="Q148" i="24"/>
  <c r="M148" i="24" s="1"/>
  <c r="O148" i="24"/>
  <c r="L148" i="24"/>
  <c r="I148" i="24"/>
  <c r="F148" i="24"/>
  <c r="W147" i="24"/>
  <c r="Q147" i="24"/>
  <c r="J147" i="24" s="1"/>
  <c r="O147" i="24"/>
  <c r="L147" i="24"/>
  <c r="I147" i="24"/>
  <c r="F147" i="24"/>
  <c r="W146" i="24"/>
  <c r="Q146" i="24"/>
  <c r="M146" i="24" s="1"/>
  <c r="O146" i="24"/>
  <c r="L146" i="24"/>
  <c r="I146" i="24"/>
  <c r="F146" i="24"/>
  <c r="W145" i="24"/>
  <c r="Q145" i="24"/>
  <c r="J145" i="24" s="1"/>
  <c r="O145" i="24"/>
  <c r="L145" i="24"/>
  <c r="I145" i="24"/>
  <c r="F145" i="24"/>
  <c r="W144" i="24"/>
  <c r="Q144" i="24"/>
  <c r="T144" i="24" s="1"/>
  <c r="O144" i="24"/>
  <c r="L144" i="24"/>
  <c r="I144" i="24"/>
  <c r="F144" i="24"/>
  <c r="W143" i="24"/>
  <c r="Q143" i="24"/>
  <c r="M143" i="24" s="1"/>
  <c r="O143" i="24"/>
  <c r="L143" i="24"/>
  <c r="I143" i="24"/>
  <c r="F143" i="24"/>
  <c r="W142" i="24"/>
  <c r="Q142" i="24"/>
  <c r="G142" i="24" s="1"/>
  <c r="O142" i="24"/>
  <c r="L142" i="24"/>
  <c r="I142" i="24"/>
  <c r="F142" i="24"/>
  <c r="W141" i="24"/>
  <c r="Q141" i="24"/>
  <c r="O141" i="24"/>
  <c r="L141" i="24"/>
  <c r="I141" i="24"/>
  <c r="F141" i="24"/>
  <c r="W140" i="24"/>
  <c r="Q140" i="24"/>
  <c r="P140" i="24" s="1"/>
  <c r="O140" i="24"/>
  <c r="L140" i="24"/>
  <c r="I140" i="24"/>
  <c r="F140" i="24"/>
  <c r="W139" i="24"/>
  <c r="Q139" i="24"/>
  <c r="O139" i="24"/>
  <c r="L139" i="24"/>
  <c r="I139" i="24"/>
  <c r="F139" i="24"/>
  <c r="W138" i="24"/>
  <c r="Q138" i="24"/>
  <c r="O138" i="24"/>
  <c r="L138" i="24"/>
  <c r="I138" i="24"/>
  <c r="F138" i="24"/>
  <c r="W137" i="24"/>
  <c r="Q137" i="24"/>
  <c r="M137" i="24" s="1"/>
  <c r="O137" i="24"/>
  <c r="L137" i="24"/>
  <c r="I137" i="24"/>
  <c r="F137" i="24"/>
  <c r="W136" i="24"/>
  <c r="Q136" i="24"/>
  <c r="J136" i="24" s="1"/>
  <c r="O136" i="24"/>
  <c r="L136" i="24"/>
  <c r="I136" i="24"/>
  <c r="F136" i="24"/>
  <c r="W135" i="24"/>
  <c r="Q135" i="24"/>
  <c r="J135" i="24" s="1"/>
  <c r="O135" i="24"/>
  <c r="L135" i="24"/>
  <c r="I135" i="24"/>
  <c r="F135" i="24"/>
  <c r="W134" i="24"/>
  <c r="Q134" i="24"/>
  <c r="T134" i="24" s="1"/>
  <c r="O134" i="24"/>
  <c r="L134" i="24"/>
  <c r="I134" i="24"/>
  <c r="F134" i="24"/>
  <c r="W133" i="24"/>
  <c r="Q133" i="24"/>
  <c r="J133" i="24" s="1"/>
  <c r="O133" i="24"/>
  <c r="L133" i="24"/>
  <c r="I133" i="24"/>
  <c r="F133" i="24"/>
  <c r="W132" i="24"/>
  <c r="Q132" i="24"/>
  <c r="T132" i="24" s="1"/>
  <c r="O132" i="24"/>
  <c r="L132" i="24"/>
  <c r="I132" i="24"/>
  <c r="F132" i="24"/>
  <c r="W131" i="24"/>
  <c r="Q131" i="24"/>
  <c r="M131" i="24" s="1"/>
  <c r="O131" i="24"/>
  <c r="L131" i="24"/>
  <c r="I131" i="24"/>
  <c r="F131" i="24"/>
  <c r="W130" i="24"/>
  <c r="Q130" i="24"/>
  <c r="P130" i="24" s="1"/>
  <c r="O130" i="24"/>
  <c r="L130" i="24"/>
  <c r="I130" i="24"/>
  <c r="F130" i="24"/>
  <c r="W129" i="24"/>
  <c r="Q129" i="24"/>
  <c r="P129" i="24" s="1"/>
  <c r="O129" i="24"/>
  <c r="L129" i="24"/>
  <c r="I129" i="24"/>
  <c r="F129" i="24"/>
  <c r="W128" i="24"/>
  <c r="Q128" i="24"/>
  <c r="J128" i="24" s="1"/>
  <c r="O128" i="24"/>
  <c r="L128" i="24"/>
  <c r="I128" i="24"/>
  <c r="F128" i="24"/>
  <c r="W127" i="24"/>
  <c r="Q127" i="24"/>
  <c r="J127" i="24" s="1"/>
  <c r="O127" i="24"/>
  <c r="L127" i="24"/>
  <c r="I127" i="24"/>
  <c r="F127" i="24"/>
  <c r="W126" i="24"/>
  <c r="Q126" i="24"/>
  <c r="G126" i="24" s="1"/>
  <c r="O126" i="24"/>
  <c r="L126" i="24"/>
  <c r="I126" i="24"/>
  <c r="F126" i="24"/>
  <c r="W125" i="24"/>
  <c r="Q125" i="24"/>
  <c r="P125" i="24" s="1"/>
  <c r="O125" i="24"/>
  <c r="L125" i="24"/>
  <c r="I125" i="24"/>
  <c r="F125" i="24"/>
  <c r="W124" i="24"/>
  <c r="Q124" i="24"/>
  <c r="T124" i="24" s="1"/>
  <c r="O124" i="24"/>
  <c r="L124" i="24"/>
  <c r="I124" i="24"/>
  <c r="F124" i="24"/>
  <c r="W123" i="24"/>
  <c r="Q123" i="24"/>
  <c r="M123" i="24" s="1"/>
  <c r="O123" i="24"/>
  <c r="L123" i="24"/>
  <c r="I123" i="24"/>
  <c r="F123" i="24"/>
  <c r="W122" i="24"/>
  <c r="Q122" i="24"/>
  <c r="G122" i="24" s="1"/>
  <c r="O122" i="24"/>
  <c r="L122" i="24"/>
  <c r="I122" i="24"/>
  <c r="F122" i="24"/>
  <c r="W121" i="24"/>
  <c r="Q121" i="24"/>
  <c r="M121" i="24" s="1"/>
  <c r="O121" i="24"/>
  <c r="L121" i="24"/>
  <c r="I121" i="24"/>
  <c r="F121" i="24"/>
  <c r="W120" i="24"/>
  <c r="Q120" i="24"/>
  <c r="M120" i="24" s="1"/>
  <c r="O120" i="24"/>
  <c r="L120" i="24"/>
  <c r="I120" i="24"/>
  <c r="F120" i="24"/>
  <c r="W119" i="24"/>
  <c r="Q119" i="24"/>
  <c r="T119" i="24" s="1"/>
  <c r="O119" i="24"/>
  <c r="L119" i="24"/>
  <c r="I119" i="24"/>
  <c r="F119" i="24"/>
  <c r="W118" i="24"/>
  <c r="Q118" i="24"/>
  <c r="M118" i="24" s="1"/>
  <c r="O118" i="24"/>
  <c r="L118" i="24"/>
  <c r="I118" i="24"/>
  <c r="F118" i="24"/>
  <c r="W117" i="24"/>
  <c r="Q117" i="24"/>
  <c r="T117" i="24" s="1"/>
  <c r="O117" i="24"/>
  <c r="L117" i="24"/>
  <c r="I117" i="24"/>
  <c r="F117" i="24"/>
  <c r="W116" i="24"/>
  <c r="Q116" i="24"/>
  <c r="J116" i="24" s="1"/>
  <c r="O116" i="24"/>
  <c r="L116" i="24"/>
  <c r="I116" i="24"/>
  <c r="F116" i="24"/>
  <c r="W115" i="24"/>
  <c r="Q115" i="24"/>
  <c r="J115" i="24" s="1"/>
  <c r="O115" i="24"/>
  <c r="L115" i="24"/>
  <c r="I115" i="24"/>
  <c r="F115" i="24"/>
  <c r="W114" i="24"/>
  <c r="Q114" i="24"/>
  <c r="P114" i="24" s="1"/>
  <c r="O114" i="24"/>
  <c r="L114" i="24"/>
  <c r="I114" i="24"/>
  <c r="F114" i="24"/>
  <c r="W113" i="24"/>
  <c r="Q113" i="24"/>
  <c r="M113" i="24" s="1"/>
  <c r="O113" i="24"/>
  <c r="L113" i="24"/>
  <c r="I113" i="24"/>
  <c r="F113" i="24"/>
  <c r="W112" i="24"/>
  <c r="Q112" i="24"/>
  <c r="T112" i="24" s="1"/>
  <c r="O112" i="24"/>
  <c r="L112" i="24"/>
  <c r="I112" i="24"/>
  <c r="F112" i="24"/>
  <c r="W111" i="24"/>
  <c r="Q111" i="24"/>
  <c r="P111" i="24" s="1"/>
  <c r="O111" i="24"/>
  <c r="L111" i="24"/>
  <c r="I111" i="24"/>
  <c r="F111" i="24"/>
  <c r="W110" i="24"/>
  <c r="Q110" i="24"/>
  <c r="J110" i="24" s="1"/>
  <c r="O110" i="24"/>
  <c r="L110" i="24"/>
  <c r="I110" i="24"/>
  <c r="F110" i="24"/>
  <c r="W109" i="24"/>
  <c r="Q109" i="24"/>
  <c r="T109" i="24" s="1"/>
  <c r="O109" i="24"/>
  <c r="L109" i="24"/>
  <c r="I109" i="24"/>
  <c r="F109" i="24"/>
  <c r="W108" i="24"/>
  <c r="Q108" i="24"/>
  <c r="J108" i="24" s="1"/>
  <c r="O108" i="24"/>
  <c r="L108" i="24"/>
  <c r="I108" i="24"/>
  <c r="F108" i="24"/>
  <c r="W107" i="24"/>
  <c r="Q107" i="24"/>
  <c r="M107" i="24" s="1"/>
  <c r="P107" i="24"/>
  <c r="O107" i="24"/>
  <c r="L107" i="24"/>
  <c r="I107" i="24"/>
  <c r="F107" i="24"/>
  <c r="W106" i="24"/>
  <c r="Q106" i="24"/>
  <c r="P106" i="24" s="1"/>
  <c r="O106" i="24"/>
  <c r="L106" i="24"/>
  <c r="I106" i="24"/>
  <c r="F106" i="24"/>
  <c r="W105" i="24"/>
  <c r="Q105" i="24"/>
  <c r="M105" i="24" s="1"/>
  <c r="O105" i="24"/>
  <c r="L105" i="24"/>
  <c r="I105" i="24"/>
  <c r="F105" i="24"/>
  <c r="W104" i="24"/>
  <c r="Q104" i="24"/>
  <c r="P104" i="24" s="1"/>
  <c r="O104" i="24"/>
  <c r="L104" i="24"/>
  <c r="I104" i="24"/>
  <c r="F104" i="24"/>
  <c r="W103" i="24"/>
  <c r="Q103" i="24"/>
  <c r="O103" i="24"/>
  <c r="L103" i="24"/>
  <c r="I103" i="24"/>
  <c r="F103" i="24"/>
  <c r="W102" i="24"/>
  <c r="Q102" i="24"/>
  <c r="T102" i="24" s="1"/>
  <c r="O102" i="24"/>
  <c r="L102" i="24"/>
  <c r="I102" i="24"/>
  <c r="F102" i="24"/>
  <c r="W101" i="24"/>
  <c r="Q101" i="24"/>
  <c r="G101" i="24" s="1"/>
  <c r="O101" i="24"/>
  <c r="L101" i="24"/>
  <c r="I101" i="24"/>
  <c r="F101" i="24"/>
  <c r="W100" i="24"/>
  <c r="Q100" i="24"/>
  <c r="J100" i="24" s="1"/>
  <c r="O100" i="24"/>
  <c r="L100" i="24"/>
  <c r="I100" i="24"/>
  <c r="F100" i="24"/>
  <c r="W99" i="24"/>
  <c r="Q99" i="24"/>
  <c r="J99" i="24" s="1"/>
  <c r="O99" i="24"/>
  <c r="L99" i="24"/>
  <c r="I99" i="24"/>
  <c r="F99" i="24"/>
  <c r="W98" i="24"/>
  <c r="Q98" i="24"/>
  <c r="O98" i="24"/>
  <c r="L98" i="24"/>
  <c r="I98" i="24"/>
  <c r="F98" i="24"/>
  <c r="W97" i="24"/>
  <c r="Q97" i="24"/>
  <c r="T97" i="24" s="1"/>
  <c r="O97" i="24"/>
  <c r="L97" i="24"/>
  <c r="I97" i="24"/>
  <c r="F97" i="24"/>
  <c r="W96" i="24"/>
  <c r="Q96" i="24"/>
  <c r="M96" i="24" s="1"/>
  <c r="O96" i="24"/>
  <c r="L96" i="24"/>
  <c r="I96" i="24"/>
  <c r="F96" i="24"/>
  <c r="W95" i="24"/>
  <c r="Q95" i="24"/>
  <c r="M95" i="24" s="1"/>
  <c r="O95" i="24"/>
  <c r="L95" i="24"/>
  <c r="I95" i="24"/>
  <c r="F95" i="24"/>
  <c r="W94" i="24"/>
  <c r="Q94" i="24"/>
  <c r="O94" i="24"/>
  <c r="L94" i="24"/>
  <c r="I94" i="24"/>
  <c r="F94" i="24"/>
  <c r="W93" i="24"/>
  <c r="Q93" i="24"/>
  <c r="M93" i="24" s="1"/>
  <c r="O93" i="24"/>
  <c r="L93" i="24"/>
  <c r="I93" i="24"/>
  <c r="F93" i="24"/>
  <c r="W92" i="24"/>
  <c r="Q92" i="24"/>
  <c r="T92" i="24" s="1"/>
  <c r="O92" i="24"/>
  <c r="L92" i="24"/>
  <c r="I92" i="24"/>
  <c r="F92" i="24"/>
  <c r="W91" i="24"/>
  <c r="Q91" i="24"/>
  <c r="M91" i="24" s="1"/>
  <c r="O91" i="24"/>
  <c r="L91" i="24"/>
  <c r="I91" i="24"/>
  <c r="F91" i="24"/>
  <c r="W90" i="24"/>
  <c r="Q90" i="24"/>
  <c r="J90" i="24" s="1"/>
  <c r="O90" i="24"/>
  <c r="L90" i="24"/>
  <c r="I90" i="24"/>
  <c r="F90" i="24"/>
  <c r="W89" i="24"/>
  <c r="Q89" i="24"/>
  <c r="T89" i="24" s="1"/>
  <c r="O89" i="24"/>
  <c r="L89" i="24"/>
  <c r="I89" i="24"/>
  <c r="F89" i="24"/>
  <c r="W88" i="24"/>
  <c r="Q88" i="24"/>
  <c r="J88" i="24" s="1"/>
  <c r="O88" i="24"/>
  <c r="L88" i="24"/>
  <c r="I88" i="24"/>
  <c r="F88" i="24"/>
  <c r="W87" i="24"/>
  <c r="Q87" i="24"/>
  <c r="T87" i="24" s="1"/>
  <c r="O87" i="24"/>
  <c r="L87" i="24"/>
  <c r="I87" i="24"/>
  <c r="F87" i="24"/>
  <c r="W86" i="24"/>
  <c r="Q86" i="24"/>
  <c r="G86" i="24" s="1"/>
  <c r="O86" i="24"/>
  <c r="L86" i="24"/>
  <c r="I86" i="24"/>
  <c r="F86" i="24"/>
  <c r="W85" i="24"/>
  <c r="Q85" i="24"/>
  <c r="P85" i="24" s="1"/>
  <c r="O85" i="24"/>
  <c r="L85" i="24"/>
  <c r="I85" i="24"/>
  <c r="F85" i="24"/>
  <c r="W84" i="24"/>
  <c r="Q84" i="24"/>
  <c r="T84" i="24" s="1"/>
  <c r="O84" i="24"/>
  <c r="L84" i="24"/>
  <c r="I84" i="24"/>
  <c r="F84" i="24"/>
  <c r="W83" i="24"/>
  <c r="Q83" i="24"/>
  <c r="M83" i="24" s="1"/>
  <c r="O83" i="24"/>
  <c r="L83" i="24"/>
  <c r="I83" i="24"/>
  <c r="F83" i="24"/>
  <c r="W82" i="24"/>
  <c r="Q82" i="24"/>
  <c r="T82" i="24" s="1"/>
  <c r="O82" i="24"/>
  <c r="L82" i="24"/>
  <c r="I82" i="24"/>
  <c r="F82" i="24"/>
  <c r="W81" i="24"/>
  <c r="Q81" i="24"/>
  <c r="J81" i="24" s="1"/>
  <c r="O81" i="24"/>
  <c r="L81" i="24"/>
  <c r="I81" i="24"/>
  <c r="F81" i="24"/>
  <c r="W80" i="24"/>
  <c r="Q80" i="24"/>
  <c r="J80" i="24" s="1"/>
  <c r="O80" i="24"/>
  <c r="L80" i="24"/>
  <c r="I80" i="24"/>
  <c r="F80" i="24"/>
  <c r="W79" i="24"/>
  <c r="Q79" i="24"/>
  <c r="P79" i="24" s="1"/>
  <c r="O79" i="24"/>
  <c r="L79" i="24"/>
  <c r="I79" i="24"/>
  <c r="F79" i="24"/>
  <c r="W78" i="24"/>
  <c r="Q78" i="24"/>
  <c r="J78" i="24" s="1"/>
  <c r="O78" i="24"/>
  <c r="L78" i="24"/>
  <c r="I78" i="24"/>
  <c r="F78" i="24"/>
  <c r="W77" i="24"/>
  <c r="Q77" i="24"/>
  <c r="M77" i="24" s="1"/>
  <c r="O77" i="24"/>
  <c r="L77" i="24"/>
  <c r="I77" i="24"/>
  <c r="F77" i="24"/>
  <c r="W76" i="24"/>
  <c r="Q76" i="24"/>
  <c r="G76" i="24" s="1"/>
  <c r="O76" i="24"/>
  <c r="L76" i="24"/>
  <c r="I76" i="24"/>
  <c r="F76" i="24"/>
  <c r="W75" i="24"/>
  <c r="Q75" i="24"/>
  <c r="G75" i="24" s="1"/>
  <c r="O75" i="24"/>
  <c r="L75" i="24"/>
  <c r="I75" i="24"/>
  <c r="F75" i="24"/>
  <c r="W74" i="24"/>
  <c r="Q74" i="24"/>
  <c r="T74" i="24" s="1"/>
  <c r="O74" i="24"/>
  <c r="L74" i="24"/>
  <c r="I74" i="24"/>
  <c r="F74" i="24"/>
  <c r="W73" i="24"/>
  <c r="Q73" i="24"/>
  <c r="T73" i="24" s="1"/>
  <c r="O73" i="24"/>
  <c r="L73" i="24"/>
  <c r="I73" i="24"/>
  <c r="F73" i="24"/>
  <c r="W72" i="24"/>
  <c r="Q72" i="24"/>
  <c r="M72" i="24" s="1"/>
  <c r="O72" i="24"/>
  <c r="L72" i="24"/>
  <c r="I72" i="24"/>
  <c r="F72" i="24"/>
  <c r="W71" i="24"/>
  <c r="Q71" i="24"/>
  <c r="M71" i="24" s="1"/>
  <c r="O71" i="24"/>
  <c r="L71" i="24"/>
  <c r="I71" i="24"/>
  <c r="F71" i="24"/>
  <c r="W70" i="24"/>
  <c r="Q70" i="24"/>
  <c r="P70" i="24" s="1"/>
  <c r="O70" i="24"/>
  <c r="L70" i="24"/>
  <c r="I70" i="24"/>
  <c r="F70" i="24"/>
  <c r="W69" i="24"/>
  <c r="Q69" i="24"/>
  <c r="P69" i="24" s="1"/>
  <c r="O69" i="24"/>
  <c r="L69" i="24"/>
  <c r="I69" i="24"/>
  <c r="F69" i="24"/>
  <c r="W68" i="24"/>
  <c r="Q68" i="24"/>
  <c r="O68" i="24"/>
  <c r="L68" i="24"/>
  <c r="I68" i="24"/>
  <c r="F68" i="24"/>
  <c r="W67" i="24"/>
  <c r="Q67" i="24"/>
  <c r="P67" i="24" s="1"/>
  <c r="O67" i="24"/>
  <c r="L67" i="24"/>
  <c r="I67" i="24"/>
  <c r="F67" i="24"/>
  <c r="W66" i="24"/>
  <c r="Q66" i="24"/>
  <c r="O66" i="24"/>
  <c r="L66" i="24"/>
  <c r="I66" i="24"/>
  <c r="F66" i="24"/>
  <c r="W65" i="24"/>
  <c r="Q65" i="24"/>
  <c r="T65" i="24" s="1"/>
  <c r="O65" i="24"/>
  <c r="L65" i="24"/>
  <c r="I65" i="24"/>
  <c r="F65" i="24"/>
  <c r="W64" i="24"/>
  <c r="Q64" i="24"/>
  <c r="P64" i="24" s="1"/>
  <c r="O64" i="24"/>
  <c r="L64" i="24"/>
  <c r="I64" i="24"/>
  <c r="F64" i="24"/>
  <c r="W63" i="24"/>
  <c r="Q63" i="24"/>
  <c r="T63" i="24" s="1"/>
  <c r="O63" i="24"/>
  <c r="L63" i="24"/>
  <c r="I63" i="24"/>
  <c r="F63" i="24"/>
  <c r="W62" i="24"/>
  <c r="Q62" i="24"/>
  <c r="G62" i="24" s="1"/>
  <c r="O62" i="24"/>
  <c r="L62" i="24"/>
  <c r="I62" i="24"/>
  <c r="F62" i="24"/>
  <c r="W61" i="24"/>
  <c r="Q61" i="24"/>
  <c r="P61" i="24" s="1"/>
  <c r="O61" i="24"/>
  <c r="L61" i="24"/>
  <c r="I61" i="24"/>
  <c r="F61" i="24"/>
  <c r="W60" i="24"/>
  <c r="Q60" i="24"/>
  <c r="J60" i="24" s="1"/>
  <c r="O60" i="24"/>
  <c r="L60" i="24"/>
  <c r="I60" i="24"/>
  <c r="F60" i="24"/>
  <c r="W59" i="24"/>
  <c r="Q59" i="24"/>
  <c r="P59" i="24" s="1"/>
  <c r="O59" i="24"/>
  <c r="L59" i="24"/>
  <c r="I59" i="24"/>
  <c r="F59" i="24"/>
  <c r="W58" i="24"/>
  <c r="Q58" i="24"/>
  <c r="J58" i="24" s="1"/>
  <c r="O58" i="24"/>
  <c r="L58" i="24"/>
  <c r="I58" i="24"/>
  <c r="F58" i="24"/>
  <c r="W57" i="24"/>
  <c r="Q57" i="24"/>
  <c r="O57" i="24"/>
  <c r="L57" i="24"/>
  <c r="I57" i="24"/>
  <c r="F57" i="24"/>
  <c r="W56" i="24"/>
  <c r="Q56" i="24"/>
  <c r="M56" i="24" s="1"/>
  <c r="O56" i="24"/>
  <c r="L56" i="24"/>
  <c r="I56" i="24"/>
  <c r="F56" i="24"/>
  <c r="AA45" i="24"/>
  <c r="Z45" i="24"/>
  <c r="Y45" i="24"/>
  <c r="V45" i="24"/>
  <c r="S45" i="24"/>
  <c r="R45" i="24"/>
  <c r="N45" i="24"/>
  <c r="K45" i="24"/>
  <c r="H45" i="24"/>
  <c r="E45" i="24"/>
  <c r="B45" i="24"/>
  <c r="A45" i="24"/>
  <c r="W44" i="24"/>
  <c r="Q44" i="24"/>
  <c r="T44" i="24" s="1"/>
  <c r="O44" i="24"/>
  <c r="L44" i="24"/>
  <c r="I44" i="24"/>
  <c r="F44" i="24"/>
  <c r="W43" i="24"/>
  <c r="Q43" i="24"/>
  <c r="P43" i="24" s="1"/>
  <c r="O43" i="24"/>
  <c r="L43" i="24"/>
  <c r="I43" i="24"/>
  <c r="F43" i="24"/>
  <c r="W42" i="24"/>
  <c r="Q42" i="24"/>
  <c r="M42" i="24" s="1"/>
  <c r="O42" i="24"/>
  <c r="L42" i="24"/>
  <c r="I42" i="24"/>
  <c r="F42" i="24"/>
  <c r="W41" i="24"/>
  <c r="Q41" i="24"/>
  <c r="J41" i="24" s="1"/>
  <c r="O41" i="24"/>
  <c r="L41" i="24"/>
  <c r="I41" i="24"/>
  <c r="F41" i="24"/>
  <c r="W40" i="24"/>
  <c r="Q40" i="24"/>
  <c r="T40" i="24" s="1"/>
  <c r="O40" i="24"/>
  <c r="L40" i="24"/>
  <c r="I40" i="24"/>
  <c r="F40" i="24"/>
  <c r="W39" i="24"/>
  <c r="Q39" i="24"/>
  <c r="G39" i="24" s="1"/>
  <c r="O39" i="24"/>
  <c r="L39" i="24"/>
  <c r="I39" i="24"/>
  <c r="F39" i="24"/>
  <c r="W38" i="24"/>
  <c r="Q38" i="24"/>
  <c r="T38" i="24" s="1"/>
  <c r="O38" i="24"/>
  <c r="L38" i="24"/>
  <c r="I38" i="24"/>
  <c r="F38" i="24"/>
  <c r="W37" i="24"/>
  <c r="Q37" i="24"/>
  <c r="P37" i="24" s="1"/>
  <c r="O37" i="24"/>
  <c r="L37" i="24"/>
  <c r="I37" i="24"/>
  <c r="F37" i="24"/>
  <c r="W36" i="24"/>
  <c r="Q36" i="24"/>
  <c r="T36" i="24" s="1"/>
  <c r="O36" i="24"/>
  <c r="L36" i="24"/>
  <c r="I36" i="24"/>
  <c r="F36" i="24"/>
  <c r="W35" i="24"/>
  <c r="Q35" i="24"/>
  <c r="T35" i="24" s="1"/>
  <c r="O35" i="24"/>
  <c r="L35" i="24"/>
  <c r="I35" i="24"/>
  <c r="F35" i="24"/>
  <c r="W34" i="24"/>
  <c r="Q34" i="24"/>
  <c r="T34" i="24" s="1"/>
  <c r="O34" i="24"/>
  <c r="L34" i="24"/>
  <c r="I34" i="24"/>
  <c r="F34" i="24"/>
  <c r="W33" i="24"/>
  <c r="Q33" i="24"/>
  <c r="P33" i="24" s="1"/>
  <c r="O33" i="24"/>
  <c r="L33" i="24"/>
  <c r="I33" i="24"/>
  <c r="F33" i="24"/>
  <c r="W32" i="24"/>
  <c r="Q32" i="24"/>
  <c r="M32" i="24" s="1"/>
  <c r="O32" i="24"/>
  <c r="L32" i="24"/>
  <c r="I32" i="24"/>
  <c r="F32" i="24"/>
  <c r="W31" i="24"/>
  <c r="Q31" i="24"/>
  <c r="T31" i="24" s="1"/>
  <c r="O31" i="24"/>
  <c r="L31" i="24"/>
  <c r="I31" i="24"/>
  <c r="F31" i="24"/>
  <c r="W30" i="24"/>
  <c r="Q30" i="24"/>
  <c r="T30" i="24" s="1"/>
  <c r="O30" i="24"/>
  <c r="L30" i="24"/>
  <c r="I30" i="24"/>
  <c r="F30" i="24"/>
  <c r="W29" i="24"/>
  <c r="Q29" i="24"/>
  <c r="M29" i="24" s="1"/>
  <c r="O29" i="24"/>
  <c r="L29" i="24"/>
  <c r="I29" i="24"/>
  <c r="F29" i="24"/>
  <c r="W28" i="24"/>
  <c r="Q28" i="24"/>
  <c r="P28" i="24" s="1"/>
  <c r="O28" i="24"/>
  <c r="L28" i="24"/>
  <c r="I28" i="24"/>
  <c r="F28" i="24"/>
  <c r="W27" i="24"/>
  <c r="Q27" i="24"/>
  <c r="J27" i="24" s="1"/>
  <c r="O27" i="24"/>
  <c r="L27" i="24"/>
  <c r="I27" i="24"/>
  <c r="F27" i="24"/>
  <c r="W26" i="24"/>
  <c r="Q26" i="24"/>
  <c r="M26" i="24" s="1"/>
  <c r="O26" i="24"/>
  <c r="L26" i="24"/>
  <c r="I26" i="24"/>
  <c r="F26" i="24"/>
  <c r="W25" i="24"/>
  <c r="Q25" i="24"/>
  <c r="T25" i="24" s="1"/>
  <c r="O25" i="24"/>
  <c r="L25" i="24"/>
  <c r="I25" i="24"/>
  <c r="F25" i="24"/>
  <c r="W24" i="24"/>
  <c r="Q24" i="24"/>
  <c r="M24" i="24" s="1"/>
  <c r="O24" i="24"/>
  <c r="L24" i="24"/>
  <c r="I24" i="24"/>
  <c r="W23" i="24"/>
  <c r="Q23" i="24"/>
  <c r="T23" i="24" s="1"/>
  <c r="O23" i="24"/>
  <c r="L23" i="24"/>
  <c r="I23" i="24"/>
  <c r="F23" i="24"/>
  <c r="W22" i="24"/>
  <c r="Q22" i="24"/>
  <c r="O22" i="24"/>
  <c r="L22" i="24"/>
  <c r="I22" i="24"/>
  <c r="F22" i="24"/>
  <c r="W21" i="24"/>
  <c r="Q21" i="24"/>
  <c r="G21" i="24" s="1"/>
  <c r="O21" i="24"/>
  <c r="L21" i="24"/>
  <c r="I21" i="24"/>
  <c r="F21" i="24"/>
  <c r="W20" i="24"/>
  <c r="Q20" i="24"/>
  <c r="T20" i="24" s="1"/>
  <c r="O20" i="24"/>
  <c r="L20" i="24"/>
  <c r="I20" i="24"/>
  <c r="F20" i="24"/>
  <c r="W19" i="24"/>
  <c r="Q19" i="24"/>
  <c r="T19" i="24" s="1"/>
  <c r="O19" i="24"/>
  <c r="L19" i="24"/>
  <c r="I19" i="24"/>
  <c r="F19" i="24"/>
  <c r="W18" i="24"/>
  <c r="Q18" i="24"/>
  <c r="G18" i="24" s="1"/>
  <c r="O18" i="24"/>
  <c r="L18" i="24"/>
  <c r="I18" i="24"/>
  <c r="F18" i="24"/>
  <c r="W17" i="24"/>
  <c r="Q17" i="24"/>
  <c r="G17" i="24" s="1"/>
  <c r="O17" i="24"/>
  <c r="L17" i="24"/>
  <c r="I17" i="24"/>
  <c r="F17" i="24"/>
  <c r="W16" i="24"/>
  <c r="Q16" i="24"/>
  <c r="T16" i="24" s="1"/>
  <c r="O16" i="24"/>
  <c r="L16" i="24"/>
  <c r="I16" i="24"/>
  <c r="F16" i="24"/>
  <c r="W15" i="24"/>
  <c r="Q15" i="24"/>
  <c r="J15" i="24" s="1"/>
  <c r="O15" i="24"/>
  <c r="L15" i="24"/>
  <c r="I15" i="24"/>
  <c r="F15" i="24"/>
  <c r="W14" i="24"/>
  <c r="Q14" i="24"/>
  <c r="T14" i="24" s="1"/>
  <c r="O14" i="24"/>
  <c r="L14" i="24"/>
  <c r="I14" i="24"/>
  <c r="F14" i="24"/>
  <c r="W13" i="24"/>
  <c r="Q13" i="24"/>
  <c r="T13" i="24" s="1"/>
  <c r="O13" i="24"/>
  <c r="L13" i="24"/>
  <c r="I13" i="24"/>
  <c r="F13" i="24"/>
  <c r="W12" i="24"/>
  <c r="Q12" i="24"/>
  <c r="J12" i="24" s="1"/>
  <c r="O12" i="24"/>
  <c r="L12" i="24"/>
  <c r="I12" i="24"/>
  <c r="F12" i="24"/>
  <c r="W11" i="24"/>
  <c r="Q11" i="24"/>
  <c r="T11" i="24" s="1"/>
  <c r="O11" i="24"/>
  <c r="L11" i="24"/>
  <c r="I11" i="24"/>
  <c r="F11" i="24"/>
  <c r="W10" i="24"/>
  <c r="Q10" i="24"/>
  <c r="J10" i="24" s="1"/>
  <c r="O10" i="24"/>
  <c r="L10" i="24"/>
  <c r="I10" i="24"/>
  <c r="F10" i="24"/>
  <c r="W9" i="24"/>
  <c r="Q9" i="24"/>
  <c r="T9" i="24" s="1"/>
  <c r="O9" i="24"/>
  <c r="L9" i="24"/>
  <c r="I9" i="24"/>
  <c r="F9" i="24"/>
  <c r="W8" i="24"/>
  <c r="Q8" i="24"/>
  <c r="T8" i="24" s="1"/>
  <c r="O8" i="24"/>
  <c r="L8" i="24"/>
  <c r="I8" i="24"/>
  <c r="F8" i="24"/>
  <c r="W7" i="24"/>
  <c r="Q7" i="24"/>
  <c r="J7" i="24" s="1"/>
  <c r="O7" i="24"/>
  <c r="L7" i="24"/>
  <c r="I7" i="24"/>
  <c r="F7" i="24"/>
  <c r="W151" i="24" l="1"/>
  <c r="X103" i="24" s="1"/>
  <c r="P10" i="24"/>
  <c r="G196" i="24"/>
  <c r="P192" i="24"/>
  <c r="M180" i="24"/>
  <c r="M190" i="24"/>
  <c r="P191" i="24"/>
  <c r="P195" i="24"/>
  <c r="X65" i="24"/>
  <c r="M104" i="24"/>
  <c r="J131" i="24"/>
  <c r="P77" i="24"/>
  <c r="M134" i="24"/>
  <c r="M74" i="24"/>
  <c r="M109" i="24"/>
  <c r="P119" i="24"/>
  <c r="J142" i="24"/>
  <c r="P145" i="24"/>
  <c r="G136" i="24"/>
  <c r="P97" i="24"/>
  <c r="J91" i="24"/>
  <c r="J31" i="24"/>
  <c r="P41" i="24"/>
  <c r="P15" i="24"/>
  <c r="P38" i="24"/>
  <c r="P20" i="24"/>
  <c r="M31" i="24"/>
  <c r="P25" i="24"/>
  <c r="P31" i="24"/>
  <c r="M44" i="24"/>
  <c r="F45" i="24"/>
  <c r="W201" i="24"/>
  <c r="X172" i="24" s="1"/>
  <c r="F201" i="24"/>
  <c r="L201" i="24"/>
  <c r="M140" i="24"/>
  <c r="J82" i="24"/>
  <c r="M63" i="24"/>
  <c r="P60" i="24"/>
  <c r="G96" i="24"/>
  <c r="G150" i="24"/>
  <c r="M147" i="24"/>
  <c r="M84" i="24"/>
  <c r="G84" i="24"/>
  <c r="P100" i="24"/>
  <c r="P116" i="24"/>
  <c r="J126" i="24"/>
  <c r="J148" i="24"/>
  <c r="M10" i="24"/>
  <c r="M7" i="24"/>
  <c r="P13" i="24"/>
  <c r="P35" i="24"/>
  <c r="G27" i="24"/>
  <c r="M27" i="24"/>
  <c r="P32" i="24"/>
  <c r="J21" i="24"/>
  <c r="P18" i="24"/>
  <c r="S203" i="24"/>
  <c r="P165" i="24"/>
  <c r="T188" i="24"/>
  <c r="N203" i="24"/>
  <c r="P181" i="24"/>
  <c r="M188" i="24"/>
  <c r="M179" i="24"/>
  <c r="M173" i="24"/>
  <c r="M196" i="24"/>
  <c r="M176" i="24"/>
  <c r="P167" i="24"/>
  <c r="G165" i="24"/>
  <c r="J165" i="24"/>
  <c r="G180" i="24"/>
  <c r="J174" i="24"/>
  <c r="T169" i="24"/>
  <c r="M165" i="24"/>
  <c r="J180" i="24"/>
  <c r="T193" i="24"/>
  <c r="P196" i="24"/>
  <c r="T187" i="24"/>
  <c r="J169" i="24"/>
  <c r="M183" i="24"/>
  <c r="M175" i="24"/>
  <c r="P183" i="24"/>
  <c r="G195" i="24"/>
  <c r="P197" i="24"/>
  <c r="M181" i="24"/>
  <c r="O201" i="24"/>
  <c r="P168" i="24"/>
  <c r="P170" i="24"/>
  <c r="P178" i="24"/>
  <c r="M20" i="24"/>
  <c r="M38" i="24"/>
  <c r="G91" i="24"/>
  <c r="P147" i="24"/>
  <c r="J167" i="24"/>
  <c r="P187" i="24"/>
  <c r="R203" i="24"/>
  <c r="Y203" i="24"/>
  <c r="T183" i="24"/>
  <c r="Z203" i="24"/>
  <c r="AA203" i="24"/>
  <c r="G167" i="24"/>
  <c r="T196" i="24"/>
  <c r="P8" i="24"/>
  <c r="P14" i="24"/>
  <c r="P17" i="24"/>
  <c r="M119" i="24"/>
  <c r="A203" i="24"/>
  <c r="M39" i="24"/>
  <c r="J42" i="24"/>
  <c r="M117" i="24"/>
  <c r="G183" i="24"/>
  <c r="M193" i="24"/>
  <c r="G193" i="24"/>
  <c r="G178" i="24"/>
  <c r="G42" i="24"/>
  <c r="K203" i="24"/>
  <c r="J170" i="24"/>
  <c r="J178" i="24"/>
  <c r="P95" i="24"/>
  <c r="M170" i="24"/>
  <c r="M178" i="24"/>
  <c r="P180" i="24"/>
  <c r="G170" i="24"/>
  <c r="J193" i="24"/>
  <c r="T197" i="24"/>
  <c r="P89" i="24"/>
  <c r="M191" i="24"/>
  <c r="J86" i="24"/>
  <c r="M89" i="24"/>
  <c r="O151" i="24"/>
  <c r="M133" i="24"/>
  <c r="G72" i="24"/>
  <c r="J84" i="24"/>
  <c r="P81" i="24"/>
  <c r="J121" i="24"/>
  <c r="M69" i="24"/>
  <c r="G109" i="24"/>
  <c r="T148" i="24"/>
  <c r="J63" i="24"/>
  <c r="G131" i="24"/>
  <c r="J146" i="24"/>
  <c r="M60" i="24"/>
  <c r="P72" i="24"/>
  <c r="P121" i="24"/>
  <c r="G134" i="24"/>
  <c r="J124" i="24"/>
  <c r="G127" i="24"/>
  <c r="G56" i="24"/>
  <c r="J74" i="24"/>
  <c r="G89" i="24"/>
  <c r="G107" i="24"/>
  <c r="G119" i="24"/>
  <c r="P144" i="24"/>
  <c r="M150" i="24"/>
  <c r="T107" i="24"/>
  <c r="M142" i="24"/>
  <c r="M145" i="24"/>
  <c r="P150" i="24"/>
  <c r="P117" i="24"/>
  <c r="J123" i="24"/>
  <c r="P131" i="24"/>
  <c r="J129" i="24"/>
  <c r="M67" i="24"/>
  <c r="M82" i="24"/>
  <c r="M129" i="24"/>
  <c r="P134" i="24"/>
  <c r="M100" i="24"/>
  <c r="G124" i="24"/>
  <c r="J132" i="24"/>
  <c r="J87" i="24"/>
  <c r="J119" i="24"/>
  <c r="M124" i="24"/>
  <c r="P137" i="24"/>
  <c r="P84" i="24"/>
  <c r="M132" i="24"/>
  <c r="M73" i="24"/>
  <c r="M87" i="24"/>
  <c r="P124" i="24"/>
  <c r="G146" i="24"/>
  <c r="G71" i="24"/>
  <c r="J76" i="24"/>
  <c r="J71" i="24"/>
  <c r="J96" i="24"/>
  <c r="G144" i="24"/>
  <c r="G125" i="24"/>
  <c r="G74" i="24"/>
  <c r="M108" i="24"/>
  <c r="T123" i="24"/>
  <c r="T118" i="24"/>
  <c r="T142" i="24"/>
  <c r="G60" i="24"/>
  <c r="P71" i="24"/>
  <c r="M144" i="24"/>
  <c r="T81" i="24"/>
  <c r="T90" i="24"/>
  <c r="T100" i="24"/>
  <c r="T135" i="24"/>
  <c r="T147" i="24"/>
  <c r="G87" i="24"/>
  <c r="J89" i="24"/>
  <c r="T96" i="24"/>
  <c r="G132" i="24"/>
  <c r="J134" i="24"/>
  <c r="J144" i="24"/>
  <c r="J56" i="24"/>
  <c r="P74" i="24"/>
  <c r="M80" i="24"/>
  <c r="P82" i="24"/>
  <c r="P91" i="24"/>
  <c r="M127" i="24"/>
  <c r="P146" i="24"/>
  <c r="T60" i="24"/>
  <c r="M115" i="24"/>
  <c r="P80" i="24"/>
  <c r="G85" i="24"/>
  <c r="T91" i="24"/>
  <c r="G97" i="24"/>
  <c r="G110" i="24"/>
  <c r="P120" i="24"/>
  <c r="P127" i="24"/>
  <c r="P56" i="24"/>
  <c r="G137" i="24"/>
  <c r="J97" i="24"/>
  <c r="P102" i="24"/>
  <c r="T120" i="24"/>
  <c r="M130" i="24"/>
  <c r="G147" i="24"/>
  <c r="T56" i="24"/>
  <c r="J83" i="24"/>
  <c r="M85" i="24"/>
  <c r="P87" i="24"/>
  <c r="G100" i="24"/>
  <c r="M110" i="24"/>
  <c r="J113" i="24"/>
  <c r="P132" i="24"/>
  <c r="J137" i="24"/>
  <c r="P142" i="24"/>
  <c r="J62" i="24"/>
  <c r="J73" i="24"/>
  <c r="M97" i="24"/>
  <c r="P105" i="24"/>
  <c r="T110" i="24"/>
  <c r="T113" i="24"/>
  <c r="T137" i="24"/>
  <c r="T143" i="24"/>
  <c r="T150" i="24"/>
  <c r="G90" i="24"/>
  <c r="P110" i="24"/>
  <c r="G121" i="24"/>
  <c r="G135" i="24"/>
  <c r="I151" i="24"/>
  <c r="X125" i="24"/>
  <c r="L151" i="24"/>
  <c r="P27" i="24"/>
  <c r="J33" i="24"/>
  <c r="G34" i="24"/>
  <c r="J34" i="24"/>
  <c r="J14" i="24"/>
  <c r="M14" i="24"/>
  <c r="J20" i="24"/>
  <c r="G16" i="24"/>
  <c r="G8" i="24"/>
  <c r="J16" i="24"/>
  <c r="G36" i="24"/>
  <c r="J8" i="24"/>
  <c r="G14" i="24"/>
  <c r="P26" i="24"/>
  <c r="M40" i="24"/>
  <c r="J40" i="24"/>
  <c r="T10" i="24"/>
  <c r="P11" i="24"/>
  <c r="M21" i="24"/>
  <c r="P29" i="24"/>
  <c r="I45" i="24"/>
  <c r="M16" i="24"/>
  <c r="G32" i="24"/>
  <c r="P21" i="24"/>
  <c r="P16" i="24"/>
  <c r="G25" i="24"/>
  <c r="G30" i="24"/>
  <c r="J35" i="24"/>
  <c r="J43" i="24"/>
  <c r="J25" i="24"/>
  <c r="J30" i="24"/>
  <c r="P7" i="24"/>
  <c r="G20" i="24"/>
  <c r="M35" i="24"/>
  <c r="J38" i="24"/>
  <c r="H203" i="24"/>
  <c r="G10" i="24"/>
  <c r="M12" i="24"/>
  <c r="P12" i="24"/>
  <c r="M25" i="24"/>
  <c r="M43" i="24"/>
  <c r="G11" i="24"/>
  <c r="J11" i="24"/>
  <c r="M11" i="24"/>
  <c r="M15" i="24"/>
  <c r="T21" i="24"/>
  <c r="P24" i="24"/>
  <c r="G31" i="24"/>
  <c r="G33" i="24"/>
  <c r="G35" i="24"/>
  <c r="J39" i="24"/>
  <c r="T37" i="24"/>
  <c r="M8" i="24"/>
  <c r="P23" i="24"/>
  <c r="P40" i="24"/>
  <c r="J19" i="24"/>
  <c r="M30" i="24"/>
  <c r="M34" i="24"/>
  <c r="J36" i="24"/>
  <c r="G43" i="24"/>
  <c r="G13" i="24"/>
  <c r="M19" i="24"/>
  <c r="G26" i="24"/>
  <c r="P30" i="24"/>
  <c r="P34" i="24"/>
  <c r="M36" i="24"/>
  <c r="G15" i="24"/>
  <c r="G41" i="24"/>
  <c r="J13" i="24"/>
  <c r="P19" i="24"/>
  <c r="J26" i="24"/>
  <c r="P36" i="24"/>
  <c r="T26" i="24"/>
  <c r="T15" i="24"/>
  <c r="T33" i="24"/>
  <c r="T42" i="24"/>
  <c r="G9" i="24"/>
  <c r="G7" i="24"/>
  <c r="M13" i="24"/>
  <c r="M41" i="24"/>
  <c r="M141" i="24"/>
  <c r="P141" i="24"/>
  <c r="J141" i="24"/>
  <c r="G141" i="24"/>
  <c r="T75" i="24"/>
  <c r="T18" i="24"/>
  <c r="T24" i="24"/>
  <c r="J24" i="24"/>
  <c r="P128" i="24"/>
  <c r="G128" i="24"/>
  <c r="M128" i="24"/>
  <c r="T139" i="24"/>
  <c r="P139" i="24"/>
  <c r="M139" i="24"/>
  <c r="J139" i="24"/>
  <c r="G139" i="24"/>
  <c r="X62" i="24"/>
  <c r="P103" i="24"/>
  <c r="G103" i="24"/>
  <c r="J103" i="24"/>
  <c r="T103" i="24"/>
  <c r="M103" i="24"/>
  <c r="J122" i="24"/>
  <c r="T128" i="24"/>
  <c r="M182" i="24"/>
  <c r="P182" i="24"/>
  <c r="G182" i="24"/>
  <c r="J32" i="24"/>
  <c r="T32" i="24"/>
  <c r="T94" i="24"/>
  <c r="P94" i="24"/>
  <c r="J94" i="24"/>
  <c r="M94" i="24"/>
  <c r="G94" i="24"/>
  <c r="X139" i="24"/>
  <c r="T182" i="24"/>
  <c r="G29" i="24"/>
  <c r="G70" i="24"/>
  <c r="J79" i="24"/>
  <c r="P83" i="24"/>
  <c r="G83" i="24"/>
  <c r="J85" i="24"/>
  <c r="T85" i="24"/>
  <c r="X89" i="24"/>
  <c r="G99" i="24"/>
  <c r="J118" i="24"/>
  <c r="M122" i="24"/>
  <c r="M126" i="24"/>
  <c r="P126" i="24"/>
  <c r="T126" i="24"/>
  <c r="M166" i="24"/>
  <c r="P58" i="24"/>
  <c r="G58" i="24"/>
  <c r="T58" i="24"/>
  <c r="M58" i="24"/>
  <c r="X60" i="24"/>
  <c r="J67" i="24"/>
  <c r="G67" i="24"/>
  <c r="T83" i="24"/>
  <c r="X87" i="24"/>
  <c r="X94" i="24"/>
  <c r="X108" i="24"/>
  <c r="M164" i="24"/>
  <c r="T168" i="24"/>
  <c r="J168" i="24"/>
  <c r="G168" i="24"/>
  <c r="P194" i="24"/>
  <c r="G194" i="24"/>
  <c r="T194" i="24"/>
  <c r="J194" i="24"/>
  <c r="M23" i="24"/>
  <c r="J29" i="24"/>
  <c r="Q45" i="24"/>
  <c r="E203" i="24"/>
  <c r="P65" i="24"/>
  <c r="T67" i="24"/>
  <c r="M79" i="24"/>
  <c r="M81" i="24"/>
  <c r="G81" i="24"/>
  <c r="M106" i="24"/>
  <c r="T106" i="24"/>
  <c r="J106" i="24"/>
  <c r="G106" i="24"/>
  <c r="P122" i="24"/>
  <c r="P166" i="24"/>
  <c r="M192" i="24"/>
  <c r="J192" i="24"/>
  <c r="G192" i="24"/>
  <c r="X57" i="24"/>
  <c r="T72" i="24"/>
  <c r="J72" i="24"/>
  <c r="G92" i="24"/>
  <c r="P92" i="24"/>
  <c r="J92" i="24"/>
  <c r="M92" i="24"/>
  <c r="P118" i="24"/>
  <c r="G118" i="24"/>
  <c r="J120" i="24"/>
  <c r="G120" i="24"/>
  <c r="T122" i="24"/>
  <c r="X191" i="24"/>
  <c r="M112" i="24"/>
  <c r="J112" i="24"/>
  <c r="G112" i="24"/>
  <c r="J186" i="24"/>
  <c r="G186" i="24"/>
  <c r="X64" i="24"/>
  <c r="X58" i="24"/>
  <c r="T79" i="24"/>
  <c r="G79" i="24"/>
  <c r="T99" i="24"/>
  <c r="M99" i="24"/>
  <c r="P99" i="24"/>
  <c r="X135" i="24"/>
  <c r="X137" i="24"/>
  <c r="P164" i="24"/>
  <c r="G164" i="24"/>
  <c r="Q201" i="24"/>
  <c r="J164" i="24"/>
  <c r="J17" i="24"/>
  <c r="M17" i="24"/>
  <c r="J70" i="24"/>
  <c r="M70" i="24"/>
  <c r="T70" i="24"/>
  <c r="T149" i="24"/>
  <c r="M149" i="24"/>
  <c r="J149" i="24"/>
  <c r="G149" i="24"/>
  <c r="T190" i="24"/>
  <c r="J190" i="24"/>
  <c r="G190" i="24"/>
  <c r="M57" i="24"/>
  <c r="J57" i="24"/>
  <c r="J130" i="24"/>
  <c r="T130" i="24"/>
  <c r="T69" i="24"/>
  <c r="J69" i="24"/>
  <c r="G69" i="24"/>
  <c r="G57" i="24"/>
  <c r="M66" i="24"/>
  <c r="G66" i="24"/>
  <c r="J66" i="24"/>
  <c r="T186" i="24"/>
  <c r="T17" i="24"/>
  <c r="T66" i="24"/>
  <c r="P98" i="24"/>
  <c r="G98" i="24"/>
  <c r="M98" i="24"/>
  <c r="J98" i="24"/>
  <c r="P184" i="24"/>
  <c r="G184" i="24"/>
  <c r="M184" i="24"/>
  <c r="J184" i="24"/>
  <c r="T200" i="24"/>
  <c r="J200" i="24"/>
  <c r="G200" i="24"/>
  <c r="T141" i="24"/>
  <c r="X146" i="24"/>
  <c r="X141" i="24"/>
  <c r="X136" i="24"/>
  <c r="X131" i="24"/>
  <c r="X126" i="24"/>
  <c r="X111" i="24"/>
  <c r="X106" i="24"/>
  <c r="X101" i="24"/>
  <c r="X96" i="24"/>
  <c r="X91" i="24"/>
  <c r="X76" i="24"/>
  <c r="X71" i="24"/>
  <c r="X66" i="24"/>
  <c r="X61" i="24"/>
  <c r="X56" i="24"/>
  <c r="X69" i="24"/>
  <c r="X143" i="24"/>
  <c r="X130" i="24"/>
  <c r="X93" i="24"/>
  <c r="X109" i="24"/>
  <c r="X59" i="24"/>
  <c r="X129" i="24"/>
  <c r="X123" i="24"/>
  <c r="X84" i="24"/>
  <c r="X82" i="24"/>
  <c r="X74" i="24"/>
  <c r="X115" i="24"/>
  <c r="X78" i="24"/>
  <c r="X72" i="24"/>
  <c r="X113" i="24"/>
  <c r="X70" i="24"/>
  <c r="X105" i="24"/>
  <c r="X150" i="24"/>
  <c r="X151" i="24"/>
  <c r="X148" i="24"/>
  <c r="X97" i="24"/>
  <c r="X144" i="24"/>
  <c r="X132" i="24"/>
  <c r="X124" i="24"/>
  <c r="X128" i="24"/>
  <c r="X122" i="24"/>
  <c r="X120" i="24"/>
  <c r="X83" i="24"/>
  <c r="X77" i="24"/>
  <c r="X75" i="24"/>
  <c r="J22" i="24"/>
  <c r="P22" i="24"/>
  <c r="M22" i="24"/>
  <c r="T64" i="24"/>
  <c r="J64" i="24"/>
  <c r="M64" i="24"/>
  <c r="M28" i="24"/>
  <c r="J28" i="24"/>
  <c r="P9" i="24"/>
  <c r="M9" i="24"/>
  <c r="J9" i="24"/>
  <c r="T28" i="24"/>
  <c r="T29" i="24"/>
  <c r="M61" i="24"/>
  <c r="T61" i="24"/>
  <c r="J61" i="24"/>
  <c r="G61" i="24"/>
  <c r="X79" i="24"/>
  <c r="T104" i="24"/>
  <c r="J104" i="24"/>
  <c r="G104" i="24"/>
  <c r="M116" i="24"/>
  <c r="G116" i="24"/>
  <c r="J176" i="24"/>
  <c r="G176" i="24"/>
  <c r="M37" i="24"/>
  <c r="X63" i="24"/>
  <c r="P68" i="24"/>
  <c r="G68" i="24"/>
  <c r="M68" i="24"/>
  <c r="J68" i="24"/>
  <c r="J77" i="24"/>
  <c r="G77" i="24"/>
  <c r="M114" i="24"/>
  <c r="T116" i="24"/>
  <c r="X149" i="24"/>
  <c r="T176" i="24"/>
  <c r="J18" i="24"/>
  <c r="G24" i="24"/>
  <c r="O45" i="24"/>
  <c r="T59" i="24"/>
  <c r="M59" i="24"/>
  <c r="G59" i="24"/>
  <c r="J59" i="24"/>
  <c r="T68" i="24"/>
  <c r="T77" i="24"/>
  <c r="X88" i="24"/>
  <c r="X90" i="24"/>
  <c r="X104" i="24"/>
  <c r="M186" i="24"/>
  <c r="M200" i="24"/>
  <c r="P39" i="24"/>
  <c r="T39" i="24"/>
  <c r="G64" i="24"/>
  <c r="X95" i="24"/>
  <c r="M102" i="24"/>
  <c r="J102" i="24"/>
  <c r="G102" i="24"/>
  <c r="G130" i="24"/>
  <c r="X145" i="24"/>
  <c r="P174" i="24"/>
  <c r="G174" i="24"/>
  <c r="M174" i="24"/>
  <c r="G188" i="24"/>
  <c r="J188" i="24"/>
  <c r="B203" i="24"/>
  <c r="J75" i="24"/>
  <c r="M75" i="24"/>
  <c r="T57" i="24"/>
  <c r="M62" i="24"/>
  <c r="P62" i="24"/>
  <c r="M172" i="24"/>
  <c r="P172" i="24"/>
  <c r="G172" i="24"/>
  <c r="T22" i="24"/>
  <c r="T62" i="24"/>
  <c r="P78" i="24"/>
  <c r="G78" i="24"/>
  <c r="M78" i="24"/>
  <c r="T78" i="24"/>
  <c r="T98" i="24"/>
  <c r="X134" i="24"/>
  <c r="T172" i="24"/>
  <c r="M198" i="24"/>
  <c r="J198" i="24"/>
  <c r="G198" i="24"/>
  <c r="T198" i="24"/>
  <c r="J65" i="24"/>
  <c r="M65" i="24"/>
  <c r="G65" i="24"/>
  <c r="M101" i="24"/>
  <c r="J101" i="24"/>
  <c r="T101" i="24"/>
  <c r="P101" i="24"/>
  <c r="J166" i="24"/>
  <c r="G166" i="24"/>
  <c r="J23" i="24"/>
  <c r="G23" i="24"/>
  <c r="M18" i="24"/>
  <c r="G22" i="24"/>
  <c r="G28" i="24"/>
  <c r="J37" i="24"/>
  <c r="G37" i="24"/>
  <c r="P57" i="24"/>
  <c r="P66" i="24"/>
  <c r="P75" i="24"/>
  <c r="P112" i="24"/>
  <c r="T114" i="24"/>
  <c r="J114" i="24"/>
  <c r="G114" i="24"/>
  <c r="X127" i="24"/>
  <c r="Q151" i="24"/>
  <c r="P186" i="24"/>
  <c r="P200" i="24"/>
  <c r="J107" i="24"/>
  <c r="G111" i="24"/>
  <c r="G115" i="24"/>
  <c r="G117" i="24"/>
  <c r="P138" i="24"/>
  <c r="G138" i="24"/>
  <c r="M138" i="24"/>
  <c r="J138" i="24"/>
  <c r="G173" i="24"/>
  <c r="G177" i="24"/>
  <c r="G185" i="24"/>
  <c r="G12" i="24"/>
  <c r="G19" i="24"/>
  <c r="T41" i="24"/>
  <c r="G80" i="24"/>
  <c r="G82" i="24"/>
  <c r="P93" i="24"/>
  <c r="G93" i="24"/>
  <c r="J93" i="24"/>
  <c r="J95" i="24"/>
  <c r="T95" i="24"/>
  <c r="G95" i="24"/>
  <c r="J109" i="24"/>
  <c r="M136" i="24"/>
  <c r="P136" i="24"/>
  <c r="T138" i="24"/>
  <c r="J140" i="24"/>
  <c r="G140" i="24"/>
  <c r="G171" i="24"/>
  <c r="J175" i="24"/>
  <c r="T27" i="24"/>
  <c r="G38" i="24"/>
  <c r="T43" i="24"/>
  <c r="L45" i="24"/>
  <c r="T93" i="24"/>
  <c r="J111" i="24"/>
  <c r="J117" i="24"/>
  <c r="T136" i="24"/>
  <c r="T140" i="24"/>
  <c r="T146" i="24"/>
  <c r="P148" i="24"/>
  <c r="G148" i="24"/>
  <c r="J177" i="24"/>
  <c r="J185" i="24"/>
  <c r="I201" i="24"/>
  <c r="J105" i="24"/>
  <c r="G105" i="24"/>
  <c r="P189" i="24"/>
  <c r="G189" i="24"/>
  <c r="J189" i="24"/>
  <c r="P199" i="24"/>
  <c r="G199" i="24"/>
  <c r="J199" i="24"/>
  <c r="T105" i="24"/>
  <c r="P109" i="24"/>
  <c r="P115" i="24"/>
  <c r="P173" i="24"/>
  <c r="P177" i="24"/>
  <c r="M187" i="24"/>
  <c r="J187" i="24"/>
  <c r="T189" i="24"/>
  <c r="T195" i="24"/>
  <c r="M195" i="24"/>
  <c r="M197" i="24"/>
  <c r="J197" i="24"/>
  <c r="T199" i="24"/>
  <c r="M111" i="24"/>
  <c r="T111" i="24"/>
  <c r="J171" i="24"/>
  <c r="M171" i="24"/>
  <c r="T175" i="24"/>
  <c r="G175" i="24"/>
  <c r="P179" i="24"/>
  <c r="G179" i="24"/>
  <c r="T185" i="24"/>
  <c r="M185" i="24"/>
  <c r="M76" i="24"/>
  <c r="P76" i="24"/>
  <c r="T115" i="24"/>
  <c r="T179" i="24"/>
  <c r="T12" i="24"/>
  <c r="M33" i="24"/>
  <c r="T76" i="24"/>
  <c r="T80" i="24"/>
  <c r="M90" i="24"/>
  <c r="M135" i="24"/>
  <c r="V203" i="24"/>
  <c r="M86" i="24"/>
  <c r="P86" i="24"/>
  <c r="P88" i="24"/>
  <c r="G88" i="24"/>
  <c r="M88" i="24"/>
  <c r="J125" i="24"/>
  <c r="M125" i="24"/>
  <c r="T129" i="24"/>
  <c r="G129" i="24"/>
  <c r="P133" i="24"/>
  <c r="G133" i="24"/>
  <c r="F151" i="24"/>
  <c r="T7" i="24"/>
  <c r="P42" i="24"/>
  <c r="P44" i="24"/>
  <c r="G44" i="24"/>
  <c r="J44" i="24"/>
  <c r="W45" i="24"/>
  <c r="T86" i="24"/>
  <c r="T88" i="24"/>
  <c r="P90" i="24"/>
  <c r="P96" i="24"/>
  <c r="T125" i="24"/>
  <c r="T127" i="24"/>
  <c r="T131" i="24"/>
  <c r="T133" i="24"/>
  <c r="P135" i="24"/>
  <c r="T171" i="24"/>
  <c r="T173" i="24"/>
  <c r="T177" i="24"/>
  <c r="J181" i="24"/>
  <c r="T181" i="24"/>
  <c r="P143" i="24"/>
  <c r="G143" i="24"/>
  <c r="J143" i="24"/>
  <c r="G40" i="24"/>
  <c r="P63" i="24"/>
  <c r="G63" i="24"/>
  <c r="P113" i="24"/>
  <c r="G113" i="24"/>
  <c r="G145" i="24"/>
  <c r="G191" i="24"/>
  <c r="P108" i="24"/>
  <c r="G108" i="24"/>
  <c r="T108" i="24"/>
  <c r="T145" i="24"/>
  <c r="T191" i="24"/>
  <c r="T71" i="24"/>
  <c r="P73" i="24"/>
  <c r="G73" i="24"/>
  <c r="T121" i="24"/>
  <c r="P123" i="24"/>
  <c r="G123" i="24"/>
  <c r="T167" i="24"/>
  <c r="P169" i="24"/>
  <c r="G169" i="24"/>
  <c r="X147" i="24" l="1"/>
  <c r="X140" i="24"/>
  <c r="X117" i="24"/>
  <c r="X98" i="24"/>
  <c r="X102" i="24"/>
  <c r="X133" i="24"/>
  <c r="X92" i="24"/>
  <c r="X107" i="24"/>
  <c r="X119" i="24"/>
  <c r="X81" i="24"/>
  <c r="X114" i="24"/>
  <c r="X100" i="24"/>
  <c r="X85" i="24"/>
  <c r="X68" i="24"/>
  <c r="X86" i="24"/>
  <c r="X138" i="24"/>
  <c r="X99" i="24"/>
  <c r="X67" i="24"/>
  <c r="X116" i="24"/>
  <c r="X110" i="24"/>
  <c r="X112" i="24"/>
  <c r="X118" i="24"/>
  <c r="X73" i="24"/>
  <c r="X142" i="24"/>
  <c r="X80" i="24"/>
  <c r="X121" i="24"/>
  <c r="X169" i="24"/>
  <c r="X185" i="24"/>
  <c r="X174" i="24"/>
  <c r="X177" i="24"/>
  <c r="X182" i="24"/>
  <c r="X192" i="24"/>
  <c r="X188" i="24"/>
  <c r="X187" i="24"/>
  <c r="X197" i="24"/>
  <c r="X195" i="24"/>
  <c r="X190" i="24"/>
  <c r="X175" i="24"/>
  <c r="X180" i="24"/>
  <c r="F203" i="24"/>
  <c r="X193" i="24"/>
  <c r="X168" i="24"/>
  <c r="X171" i="24"/>
  <c r="X170" i="24"/>
  <c r="X173" i="24"/>
  <c r="X178" i="24"/>
  <c r="X181" i="24"/>
  <c r="X201" i="24"/>
  <c r="X183" i="24"/>
  <c r="X194" i="24"/>
  <c r="X199" i="24"/>
  <c r="X198" i="24"/>
  <c r="X196" i="24"/>
  <c r="X166" i="24"/>
  <c r="X184" i="24"/>
  <c r="X179" i="24"/>
  <c r="X186" i="24"/>
  <c r="X200" i="24"/>
  <c r="X176" i="24"/>
  <c r="X189" i="24"/>
  <c r="X165" i="24"/>
  <c r="X164" i="24"/>
  <c r="X167" i="24"/>
  <c r="T201" i="24"/>
  <c r="I203" i="24"/>
  <c r="T151" i="24"/>
  <c r="O203" i="24"/>
  <c r="P45" i="24"/>
  <c r="Q203" i="24"/>
  <c r="T45" i="24"/>
  <c r="J45" i="24"/>
  <c r="M45" i="24"/>
  <c r="G45" i="24"/>
  <c r="X42" i="24"/>
  <c r="X38" i="24"/>
  <c r="X33" i="24"/>
  <c r="X28" i="24"/>
  <c r="X23" i="24"/>
  <c r="X18" i="24"/>
  <c r="X13" i="24"/>
  <c r="X8" i="24"/>
  <c r="X45" i="24"/>
  <c r="X31" i="24"/>
  <c r="X19" i="24"/>
  <c r="X29" i="24"/>
  <c r="X10" i="24"/>
  <c r="X12" i="24"/>
  <c r="X36" i="24"/>
  <c r="X24" i="24"/>
  <c r="X17" i="24"/>
  <c r="X39" i="24"/>
  <c r="X32" i="24"/>
  <c r="X25" i="24"/>
  <c r="X37" i="24"/>
  <c r="X41" i="24"/>
  <c r="X20" i="24"/>
  <c r="X35" i="24"/>
  <c r="X43" i="24"/>
  <c r="X27" i="24"/>
  <c r="X21" i="24"/>
  <c r="X16" i="24"/>
  <c r="X14" i="24"/>
  <c r="X11" i="24"/>
  <c r="X15" i="24"/>
  <c r="X40" i="24"/>
  <c r="X34" i="24"/>
  <c r="X7" i="24"/>
  <c r="X30" i="24"/>
  <c r="X9" i="24"/>
  <c r="X44" i="24"/>
  <c r="X26" i="24"/>
  <c r="X22" i="24"/>
  <c r="P201" i="24"/>
  <c r="M201" i="24"/>
  <c r="G201" i="24"/>
  <c r="J201" i="24"/>
  <c r="W203" i="24"/>
  <c r="G151" i="24"/>
  <c r="P151" i="24"/>
  <c r="M151" i="24"/>
  <c r="J151" i="24"/>
  <c r="L203" i="24"/>
  <c r="T203" i="24" l="1"/>
  <c r="P203" i="24"/>
  <c r="M203" i="24"/>
  <c r="J203" i="24"/>
  <c r="G203" i="24"/>
  <c r="H27" i="7" l="1"/>
  <c r="C195" i="4"/>
  <c r="D195" i="4"/>
  <c r="E195" i="4"/>
  <c r="C195" i="3"/>
  <c r="D195" i="3"/>
  <c r="E195" i="3"/>
  <c r="F195" i="3"/>
  <c r="G195" i="3"/>
  <c r="H195" i="3"/>
  <c r="I195" i="3"/>
  <c r="J195" i="3"/>
  <c r="K195" i="3"/>
  <c r="L195" i="3"/>
  <c r="AB7" i="18" l="1"/>
  <c r="AC7" i="18" s="1"/>
  <c r="K159" i="17" l="1"/>
  <c r="K160" i="17"/>
  <c r="K161" i="17"/>
  <c r="K162" i="17"/>
  <c r="K163" i="17"/>
  <c r="K164" i="17"/>
  <c r="K165" i="17"/>
  <c r="K166" i="17"/>
  <c r="K167" i="17"/>
  <c r="K168" i="17"/>
  <c r="K169" i="17"/>
  <c r="K170" i="17"/>
  <c r="K171" i="17"/>
  <c r="K172" i="17"/>
  <c r="K173" i="17"/>
  <c r="K174" i="17"/>
  <c r="K175" i="17"/>
  <c r="K176" i="17"/>
  <c r="K177" i="17"/>
  <c r="K178" i="17"/>
  <c r="K179" i="17"/>
  <c r="K180" i="17"/>
  <c r="K181" i="17"/>
  <c r="K182" i="17"/>
  <c r="K183" i="17"/>
  <c r="K184" i="17"/>
  <c r="K185" i="17"/>
  <c r="K186" i="17"/>
  <c r="K187" i="17"/>
  <c r="K188" i="17"/>
  <c r="K189" i="17"/>
  <c r="K190" i="17"/>
  <c r="K191" i="17"/>
  <c r="K192" i="17"/>
  <c r="K193" i="17"/>
  <c r="K194" i="17"/>
  <c r="K158" i="17"/>
  <c r="G159" i="17"/>
  <c r="G160" i="17"/>
  <c r="G161" i="17"/>
  <c r="G162" i="17"/>
  <c r="G163" i="17"/>
  <c r="G164" i="17"/>
  <c r="G165" i="17"/>
  <c r="G166" i="17"/>
  <c r="G167" i="17"/>
  <c r="G168" i="17"/>
  <c r="G169" i="17"/>
  <c r="G170" i="17"/>
  <c r="G171" i="17"/>
  <c r="G172" i="17"/>
  <c r="G173" i="17"/>
  <c r="G174" i="17"/>
  <c r="G175" i="17"/>
  <c r="G176" i="17"/>
  <c r="G177" i="17"/>
  <c r="G178" i="17"/>
  <c r="G179" i="17"/>
  <c r="G180" i="17"/>
  <c r="G181" i="17"/>
  <c r="G182" i="17"/>
  <c r="G183" i="17"/>
  <c r="G184" i="17"/>
  <c r="G185" i="17"/>
  <c r="G186" i="17"/>
  <c r="G187" i="17"/>
  <c r="G188" i="17"/>
  <c r="G189" i="17"/>
  <c r="G190" i="17"/>
  <c r="G191" i="17"/>
  <c r="G192" i="17"/>
  <c r="G193" i="17"/>
  <c r="G194" i="17"/>
  <c r="G158" i="17"/>
  <c r="K55" i="17"/>
  <c r="K56" i="17"/>
  <c r="K57" i="17"/>
  <c r="K58" i="17"/>
  <c r="K59" i="17"/>
  <c r="K60" i="17"/>
  <c r="K61" i="17"/>
  <c r="K62" i="17"/>
  <c r="K63" i="17"/>
  <c r="K64" i="17"/>
  <c r="K65" i="17"/>
  <c r="K66" i="17"/>
  <c r="K67" i="17"/>
  <c r="K68" i="17"/>
  <c r="K69" i="17"/>
  <c r="K70" i="17"/>
  <c r="K71" i="17"/>
  <c r="K72" i="17"/>
  <c r="K73" i="17"/>
  <c r="K74" i="17"/>
  <c r="K75" i="17"/>
  <c r="K76" i="17"/>
  <c r="K77" i="17"/>
  <c r="K78" i="17"/>
  <c r="K79" i="17"/>
  <c r="K80" i="17"/>
  <c r="K81" i="17"/>
  <c r="K82" i="17"/>
  <c r="K83" i="17"/>
  <c r="K84" i="17"/>
  <c r="K85" i="17"/>
  <c r="K86" i="17"/>
  <c r="K87" i="17"/>
  <c r="K88" i="17"/>
  <c r="K89" i="17"/>
  <c r="K90" i="17"/>
  <c r="K91" i="17"/>
  <c r="K92" i="17"/>
  <c r="K93" i="17"/>
  <c r="K94" i="17"/>
  <c r="K95" i="17"/>
  <c r="K96" i="17"/>
  <c r="K97" i="17"/>
  <c r="K98" i="17"/>
  <c r="K99" i="17"/>
  <c r="K100" i="17"/>
  <c r="K101" i="17"/>
  <c r="K102" i="17"/>
  <c r="K103" i="17"/>
  <c r="K104" i="17"/>
  <c r="K105" i="17"/>
  <c r="K106" i="17"/>
  <c r="K107" i="17"/>
  <c r="K108" i="17"/>
  <c r="K109" i="17"/>
  <c r="K110" i="17"/>
  <c r="K111" i="17"/>
  <c r="K112" i="17"/>
  <c r="K113" i="17"/>
  <c r="K114" i="17"/>
  <c r="K115" i="17"/>
  <c r="K116" i="17"/>
  <c r="K117" i="17"/>
  <c r="K118" i="17"/>
  <c r="K119" i="17"/>
  <c r="K120" i="17"/>
  <c r="K121" i="17"/>
  <c r="K122" i="17"/>
  <c r="K123" i="17"/>
  <c r="K124" i="17"/>
  <c r="K125" i="17"/>
  <c r="K126" i="17"/>
  <c r="K127" i="17"/>
  <c r="K128" i="17"/>
  <c r="K129" i="17"/>
  <c r="K130" i="17"/>
  <c r="K131" i="17"/>
  <c r="K132" i="17"/>
  <c r="K133" i="17"/>
  <c r="K134" i="17"/>
  <c r="K135" i="17"/>
  <c r="K136" i="17"/>
  <c r="K137" i="17"/>
  <c r="K138" i="17"/>
  <c r="K139" i="17"/>
  <c r="K140" i="17"/>
  <c r="K141" i="17"/>
  <c r="K142" i="17"/>
  <c r="K143" i="17"/>
  <c r="K144" i="17"/>
  <c r="K145" i="17"/>
  <c r="K146" i="17"/>
  <c r="K147" i="17"/>
  <c r="K148" i="17"/>
  <c r="K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5" i="17"/>
  <c r="G116" i="17"/>
  <c r="G117" i="17"/>
  <c r="G118" i="17"/>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54" i="17"/>
  <c r="G195" i="17" l="1"/>
  <c r="K195" i="17"/>
  <c r="G149" i="17"/>
  <c r="K149" i="17"/>
  <c r="G45" i="17"/>
  <c r="K45" i="17"/>
  <c r="X46" i="14"/>
  <c r="Z46" i="14"/>
  <c r="AB46" i="14"/>
  <c r="V7" i="14"/>
  <c r="K197" i="17" l="1"/>
  <c r="G197" i="17"/>
  <c r="M7" i="13"/>
  <c r="A153" i="10"/>
  <c r="A152" i="10"/>
  <c r="A50" i="10"/>
  <c r="A49" i="10"/>
  <c r="A48" i="10"/>
  <c r="AI195" i="18" l="1"/>
  <c r="AE195" i="18"/>
  <c r="AA195" i="18"/>
  <c r="Z195" i="18"/>
  <c r="W195" i="18"/>
  <c r="T195" i="18"/>
  <c r="Q195" i="18"/>
  <c r="N195" i="18"/>
  <c r="J195" i="18"/>
  <c r="I195" i="18"/>
  <c r="H195" i="18"/>
  <c r="G195" i="18"/>
  <c r="F195" i="18"/>
  <c r="E195" i="18"/>
  <c r="D195" i="18"/>
  <c r="C195" i="18"/>
  <c r="A195" i="18"/>
  <c r="AF194" i="18"/>
  <c r="AB194" i="18"/>
  <c r="AC194" i="18" s="1"/>
  <c r="X194" i="18"/>
  <c r="U194" i="18"/>
  <c r="R194" i="18"/>
  <c r="O194" i="18"/>
  <c r="K194" i="18"/>
  <c r="AF193" i="18"/>
  <c r="AB193" i="18"/>
  <c r="AC193" i="18" s="1"/>
  <c r="X193" i="18"/>
  <c r="U193" i="18"/>
  <c r="R193" i="18"/>
  <c r="O193" i="18"/>
  <c r="K193" i="18"/>
  <c r="L193" i="18" s="1"/>
  <c r="AF192" i="18"/>
  <c r="AB192" i="18"/>
  <c r="AC192" i="18" s="1"/>
  <c r="X192" i="18"/>
  <c r="U192" i="18"/>
  <c r="R192" i="18"/>
  <c r="O192" i="18"/>
  <c r="K192" i="18"/>
  <c r="AF191" i="18"/>
  <c r="AB191" i="18"/>
  <c r="X191" i="18"/>
  <c r="U191" i="18"/>
  <c r="R191" i="18"/>
  <c r="O191" i="18"/>
  <c r="K191" i="18"/>
  <c r="L191" i="18" s="1"/>
  <c r="AF190" i="18"/>
  <c r="AB190" i="18"/>
  <c r="AC190" i="18" s="1"/>
  <c r="X190" i="18"/>
  <c r="U190" i="18"/>
  <c r="R190" i="18"/>
  <c r="O190" i="18"/>
  <c r="K190" i="18"/>
  <c r="AF189" i="18"/>
  <c r="AB189" i="18"/>
  <c r="AC189" i="18" s="1"/>
  <c r="X189" i="18"/>
  <c r="U189" i="18"/>
  <c r="R189" i="18"/>
  <c r="O189" i="18"/>
  <c r="K189" i="18"/>
  <c r="L189" i="18" s="1"/>
  <c r="AF188" i="18"/>
  <c r="AB188" i="18"/>
  <c r="AC188" i="18" s="1"/>
  <c r="X188" i="18"/>
  <c r="U188" i="18"/>
  <c r="R188" i="18"/>
  <c r="O188" i="18"/>
  <c r="K188" i="18"/>
  <c r="AF187" i="18"/>
  <c r="AB187" i="18"/>
  <c r="AC187" i="18" s="1"/>
  <c r="X187" i="18"/>
  <c r="U187" i="18"/>
  <c r="R187" i="18"/>
  <c r="O187" i="18"/>
  <c r="K187" i="18"/>
  <c r="AF186" i="18"/>
  <c r="AB186" i="18"/>
  <c r="AC186" i="18" s="1"/>
  <c r="X186" i="18"/>
  <c r="U186" i="18"/>
  <c r="R186" i="18"/>
  <c r="O186" i="18"/>
  <c r="K186" i="18"/>
  <c r="AF185" i="18"/>
  <c r="AB185" i="18"/>
  <c r="AC185" i="18" s="1"/>
  <c r="X185" i="18"/>
  <c r="U185" i="18"/>
  <c r="R185" i="18"/>
  <c r="O185" i="18"/>
  <c r="K185" i="18"/>
  <c r="AF184" i="18"/>
  <c r="AB184" i="18"/>
  <c r="AC184" i="18" s="1"/>
  <c r="X184" i="18"/>
  <c r="U184" i="18"/>
  <c r="R184" i="18"/>
  <c r="O184" i="18"/>
  <c r="K184" i="18"/>
  <c r="L184" i="18" s="1"/>
  <c r="AF183" i="18"/>
  <c r="AB183" i="18"/>
  <c r="AC183" i="18" s="1"/>
  <c r="X183" i="18"/>
  <c r="U183" i="18"/>
  <c r="R183" i="18"/>
  <c r="O183" i="18"/>
  <c r="K183" i="18"/>
  <c r="L183" i="18" s="1"/>
  <c r="AF182" i="18"/>
  <c r="AB182" i="18"/>
  <c r="AC182" i="18" s="1"/>
  <c r="X182" i="18"/>
  <c r="U182" i="18"/>
  <c r="R182" i="18"/>
  <c r="O182" i="18"/>
  <c r="K182" i="18"/>
  <c r="AF181" i="18"/>
  <c r="AB181" i="18"/>
  <c r="AC181" i="18" s="1"/>
  <c r="X181" i="18"/>
  <c r="U181" i="18"/>
  <c r="R181" i="18"/>
  <c r="O181" i="18"/>
  <c r="K181" i="18"/>
  <c r="AF180" i="18"/>
  <c r="AB180" i="18"/>
  <c r="AC180" i="18" s="1"/>
  <c r="X180" i="18"/>
  <c r="U180" i="18"/>
  <c r="R180" i="18"/>
  <c r="O180" i="18"/>
  <c r="K180" i="18"/>
  <c r="AF179" i="18"/>
  <c r="AB179" i="18"/>
  <c r="AC179" i="18" s="1"/>
  <c r="X179" i="18"/>
  <c r="U179" i="18"/>
  <c r="R179" i="18"/>
  <c r="O179" i="18"/>
  <c r="K179" i="18"/>
  <c r="AF178" i="18"/>
  <c r="AB178" i="18"/>
  <c r="AC178" i="18" s="1"/>
  <c r="X178" i="18"/>
  <c r="U178" i="18"/>
  <c r="R178" i="18"/>
  <c r="O178" i="18"/>
  <c r="K178" i="18"/>
  <c r="L178" i="18" s="1"/>
  <c r="AF177" i="18"/>
  <c r="AB177" i="18"/>
  <c r="AC177" i="18" s="1"/>
  <c r="X177" i="18"/>
  <c r="U177" i="18"/>
  <c r="R177" i="18"/>
  <c r="O177" i="18"/>
  <c r="K177" i="18"/>
  <c r="L177" i="18" s="1"/>
  <c r="AF176" i="18"/>
  <c r="AB176" i="18"/>
  <c r="AC176" i="18" s="1"/>
  <c r="X176" i="18"/>
  <c r="U176" i="18"/>
  <c r="R176" i="18"/>
  <c r="O176" i="18"/>
  <c r="K176" i="18"/>
  <c r="AF175" i="18"/>
  <c r="AB175" i="18"/>
  <c r="X175" i="18"/>
  <c r="U175" i="18"/>
  <c r="R175" i="18"/>
  <c r="O175" i="18"/>
  <c r="K175" i="18"/>
  <c r="L175" i="18" s="1"/>
  <c r="AF174" i="18"/>
  <c r="AB174" i="18"/>
  <c r="AC174" i="18" s="1"/>
  <c r="X174" i="18"/>
  <c r="U174" i="18"/>
  <c r="R174" i="18"/>
  <c r="O174" i="18"/>
  <c r="K174" i="18"/>
  <c r="AF173" i="18"/>
  <c r="AB173" i="18"/>
  <c r="AC173" i="18" s="1"/>
  <c r="X173" i="18"/>
  <c r="U173" i="18"/>
  <c r="R173" i="18"/>
  <c r="O173" i="18"/>
  <c r="K173" i="18"/>
  <c r="AF172" i="18"/>
  <c r="AB172" i="18"/>
  <c r="AC172" i="18" s="1"/>
  <c r="X172" i="18"/>
  <c r="U172" i="18"/>
  <c r="R172" i="18"/>
  <c r="O172" i="18"/>
  <c r="K172" i="18"/>
  <c r="AF171" i="18"/>
  <c r="AB171" i="18"/>
  <c r="X171" i="18"/>
  <c r="U171" i="18"/>
  <c r="R171" i="18"/>
  <c r="O171" i="18"/>
  <c r="K171" i="18"/>
  <c r="L171" i="18" s="1"/>
  <c r="AF170" i="18"/>
  <c r="AB170" i="18"/>
  <c r="AC170" i="18" s="1"/>
  <c r="X170" i="18"/>
  <c r="U170" i="18"/>
  <c r="R170" i="18"/>
  <c r="O170" i="18"/>
  <c r="K170" i="18"/>
  <c r="L170" i="18" s="1"/>
  <c r="AF169" i="18"/>
  <c r="AB169" i="18"/>
  <c r="X169" i="18"/>
  <c r="U169" i="18"/>
  <c r="R169" i="18"/>
  <c r="O169" i="18"/>
  <c r="K169" i="18"/>
  <c r="L169" i="18" s="1"/>
  <c r="AF168" i="18"/>
  <c r="AB168" i="18"/>
  <c r="AC168" i="18" s="1"/>
  <c r="X168" i="18"/>
  <c r="U168" i="18"/>
  <c r="R168" i="18"/>
  <c r="O168" i="18"/>
  <c r="K168" i="18"/>
  <c r="L168" i="18" s="1"/>
  <c r="AF167" i="18"/>
  <c r="AB167" i="18"/>
  <c r="AC167" i="18" s="1"/>
  <c r="X167" i="18"/>
  <c r="U167" i="18"/>
  <c r="R167" i="18"/>
  <c r="O167" i="18"/>
  <c r="K167" i="18"/>
  <c r="AF166" i="18"/>
  <c r="AB166" i="18"/>
  <c r="X166" i="18"/>
  <c r="U166" i="18"/>
  <c r="R166" i="18"/>
  <c r="O166" i="18"/>
  <c r="K166" i="18"/>
  <c r="L166" i="18" s="1"/>
  <c r="AF165" i="18"/>
  <c r="AB165" i="18"/>
  <c r="AC165" i="18" s="1"/>
  <c r="X165" i="18"/>
  <c r="U165" i="18"/>
  <c r="R165" i="18"/>
  <c r="O165" i="18"/>
  <c r="K165" i="18"/>
  <c r="AF164" i="18"/>
  <c r="AB164" i="18"/>
  <c r="AC164" i="18" s="1"/>
  <c r="X164" i="18"/>
  <c r="U164" i="18"/>
  <c r="R164" i="18"/>
  <c r="O164" i="18"/>
  <c r="K164" i="18"/>
  <c r="L164" i="18" s="1"/>
  <c r="AF163" i="18"/>
  <c r="AB163" i="18"/>
  <c r="AC163" i="18" s="1"/>
  <c r="X163" i="18"/>
  <c r="U163" i="18"/>
  <c r="R163" i="18"/>
  <c r="O163" i="18"/>
  <c r="K163" i="18"/>
  <c r="L163" i="18" s="1"/>
  <c r="AF162" i="18"/>
  <c r="AB162" i="18"/>
  <c r="AC162" i="18" s="1"/>
  <c r="X162" i="18"/>
  <c r="U162" i="18"/>
  <c r="R162" i="18"/>
  <c r="O162" i="18"/>
  <c r="K162" i="18"/>
  <c r="AF161" i="18"/>
  <c r="AB161" i="18"/>
  <c r="AC161" i="18" s="1"/>
  <c r="X161" i="18"/>
  <c r="U161" i="18"/>
  <c r="R161" i="18"/>
  <c r="O161" i="18"/>
  <c r="K161" i="18"/>
  <c r="AF160" i="18"/>
  <c r="AB160" i="18"/>
  <c r="AC160" i="18" s="1"/>
  <c r="X160" i="18"/>
  <c r="U160" i="18"/>
  <c r="R160" i="18"/>
  <c r="O160" i="18"/>
  <c r="K160" i="18"/>
  <c r="L160" i="18" s="1"/>
  <c r="AF159" i="18"/>
  <c r="AB159" i="18"/>
  <c r="AC159" i="18" s="1"/>
  <c r="X159" i="18"/>
  <c r="U159" i="18"/>
  <c r="R159" i="18"/>
  <c r="O159" i="18"/>
  <c r="K159" i="18"/>
  <c r="AF158" i="18"/>
  <c r="AB158" i="18"/>
  <c r="AC158" i="18" s="1"/>
  <c r="X158" i="18"/>
  <c r="U158" i="18"/>
  <c r="R158" i="18"/>
  <c r="O158" i="18"/>
  <c r="K158" i="18"/>
  <c r="AI149" i="18"/>
  <c r="AE149" i="18"/>
  <c r="AA149" i="18"/>
  <c r="Z149" i="18"/>
  <c r="W149" i="18"/>
  <c r="T149" i="18"/>
  <c r="Q149" i="18"/>
  <c r="N149" i="18"/>
  <c r="J149" i="18"/>
  <c r="I149" i="18"/>
  <c r="H149" i="18"/>
  <c r="G149" i="18"/>
  <c r="F149" i="18"/>
  <c r="E149" i="18"/>
  <c r="D149" i="18"/>
  <c r="C149" i="18"/>
  <c r="A149" i="18"/>
  <c r="AF148" i="18"/>
  <c r="AB148" i="18"/>
  <c r="AC148" i="18" s="1"/>
  <c r="X148" i="18"/>
  <c r="U148" i="18"/>
  <c r="R148" i="18"/>
  <c r="O148" i="18"/>
  <c r="L148" i="18"/>
  <c r="AF147" i="18"/>
  <c r="AB147" i="18"/>
  <c r="AC147" i="18" s="1"/>
  <c r="X147" i="18"/>
  <c r="U147" i="18"/>
  <c r="R147" i="18"/>
  <c r="O147" i="18"/>
  <c r="AF146" i="18"/>
  <c r="AB146" i="18"/>
  <c r="AC146" i="18" s="1"/>
  <c r="X146" i="18"/>
  <c r="U146" i="18"/>
  <c r="R146" i="18"/>
  <c r="O146" i="18"/>
  <c r="L146" i="18"/>
  <c r="AF145" i="18"/>
  <c r="AB145" i="18"/>
  <c r="AC145" i="18" s="1"/>
  <c r="X145" i="18"/>
  <c r="U145" i="18"/>
  <c r="R145" i="18"/>
  <c r="O145" i="18"/>
  <c r="AF144" i="18"/>
  <c r="AB144" i="18"/>
  <c r="AC144" i="18" s="1"/>
  <c r="X144" i="18"/>
  <c r="U144" i="18"/>
  <c r="R144" i="18"/>
  <c r="O144" i="18"/>
  <c r="L144" i="18"/>
  <c r="AF143" i="18"/>
  <c r="AB143" i="18"/>
  <c r="AC143" i="18" s="1"/>
  <c r="X143" i="18"/>
  <c r="U143" i="18"/>
  <c r="R143" i="18"/>
  <c r="O143" i="18"/>
  <c r="AF142" i="18"/>
  <c r="AB142" i="18"/>
  <c r="X142" i="18"/>
  <c r="U142" i="18"/>
  <c r="R142" i="18"/>
  <c r="O142" i="18"/>
  <c r="L142" i="18"/>
  <c r="AF141" i="18"/>
  <c r="AB141" i="18"/>
  <c r="AC141" i="18" s="1"/>
  <c r="X141" i="18"/>
  <c r="U141" i="18"/>
  <c r="R141" i="18"/>
  <c r="O141" i="18"/>
  <c r="L141" i="18"/>
  <c r="AF140" i="18"/>
  <c r="AB140" i="18"/>
  <c r="AC140" i="18" s="1"/>
  <c r="X140" i="18"/>
  <c r="U140" i="18"/>
  <c r="R140" i="18"/>
  <c r="O140" i="18"/>
  <c r="L140" i="18"/>
  <c r="AF139" i="18"/>
  <c r="AB139" i="18"/>
  <c r="AC139" i="18" s="1"/>
  <c r="X139" i="18"/>
  <c r="U139" i="18"/>
  <c r="R139" i="18"/>
  <c r="O139" i="18"/>
  <c r="L139" i="18"/>
  <c r="AF138" i="18"/>
  <c r="AB138" i="18"/>
  <c r="AC138" i="18" s="1"/>
  <c r="X138" i="18"/>
  <c r="U138" i="18"/>
  <c r="R138" i="18"/>
  <c r="O138" i="18"/>
  <c r="AF137" i="18"/>
  <c r="AB137" i="18"/>
  <c r="AC137" i="18" s="1"/>
  <c r="X137" i="18"/>
  <c r="U137" i="18"/>
  <c r="R137" i="18"/>
  <c r="O137" i="18"/>
  <c r="AF136" i="18"/>
  <c r="AB136" i="18"/>
  <c r="X136" i="18"/>
  <c r="U136" i="18"/>
  <c r="R136" i="18"/>
  <c r="O136" i="18"/>
  <c r="L136" i="18"/>
  <c r="AF135" i="18"/>
  <c r="AB135" i="18"/>
  <c r="AC135" i="18" s="1"/>
  <c r="X135" i="18"/>
  <c r="U135" i="18"/>
  <c r="R135" i="18"/>
  <c r="O135" i="18"/>
  <c r="AF134" i="18"/>
  <c r="AB134" i="18"/>
  <c r="AC134" i="18" s="1"/>
  <c r="X134" i="18"/>
  <c r="U134" i="18"/>
  <c r="R134" i="18"/>
  <c r="O134" i="18"/>
  <c r="AF133" i="18"/>
  <c r="AB133" i="18"/>
  <c r="X133" i="18"/>
  <c r="U133" i="18"/>
  <c r="R133" i="18"/>
  <c r="O133" i="18"/>
  <c r="L133" i="18"/>
  <c r="AF132" i="18"/>
  <c r="AB132" i="18"/>
  <c r="AC132" i="18" s="1"/>
  <c r="X132" i="18"/>
  <c r="U132" i="18"/>
  <c r="R132" i="18"/>
  <c r="O132" i="18"/>
  <c r="L132" i="18"/>
  <c r="AF131" i="18"/>
  <c r="AB131" i="18"/>
  <c r="AC131" i="18" s="1"/>
  <c r="X131" i="18"/>
  <c r="U131" i="18"/>
  <c r="R131" i="18"/>
  <c r="O131" i="18"/>
  <c r="AF130" i="18"/>
  <c r="AB130" i="18"/>
  <c r="AC130" i="18" s="1"/>
  <c r="X130" i="18"/>
  <c r="U130" i="18"/>
  <c r="R130" i="18"/>
  <c r="O130" i="18"/>
  <c r="AF129" i="18"/>
  <c r="AB129" i="18"/>
  <c r="AC129" i="18" s="1"/>
  <c r="X129" i="18"/>
  <c r="U129" i="18"/>
  <c r="R129" i="18"/>
  <c r="O129" i="18"/>
  <c r="AF128" i="18"/>
  <c r="AB128" i="18"/>
  <c r="X128" i="18"/>
  <c r="U128" i="18"/>
  <c r="R128" i="18"/>
  <c r="O128" i="18"/>
  <c r="L128" i="18"/>
  <c r="AF127" i="18"/>
  <c r="AB127" i="18"/>
  <c r="AC127" i="18" s="1"/>
  <c r="X127" i="18"/>
  <c r="U127" i="18"/>
  <c r="R127" i="18"/>
  <c r="O127" i="18"/>
  <c r="AF126" i="18"/>
  <c r="AB126" i="18"/>
  <c r="AC126" i="18" s="1"/>
  <c r="X126" i="18"/>
  <c r="U126" i="18"/>
  <c r="R126" i="18"/>
  <c r="O126" i="18"/>
  <c r="AF125" i="18"/>
  <c r="AB125" i="18"/>
  <c r="AC125" i="18" s="1"/>
  <c r="X125" i="18"/>
  <c r="U125" i="18"/>
  <c r="R125" i="18"/>
  <c r="O125" i="18"/>
  <c r="AF124" i="18"/>
  <c r="AB124" i="18"/>
  <c r="AC124" i="18" s="1"/>
  <c r="X124" i="18"/>
  <c r="U124" i="18"/>
  <c r="R124" i="18"/>
  <c r="O124" i="18"/>
  <c r="AF123" i="18"/>
  <c r="AB123" i="18"/>
  <c r="X123" i="18"/>
  <c r="U123" i="18"/>
  <c r="R123" i="18"/>
  <c r="O123" i="18"/>
  <c r="L123" i="18"/>
  <c r="AF122" i="18"/>
  <c r="AB122" i="18"/>
  <c r="X122" i="18"/>
  <c r="U122" i="18"/>
  <c r="R122" i="18"/>
  <c r="O122" i="18"/>
  <c r="L122" i="18"/>
  <c r="AF121" i="18"/>
  <c r="AB121" i="18"/>
  <c r="X121" i="18"/>
  <c r="U121" i="18"/>
  <c r="R121" i="18"/>
  <c r="O121" i="18"/>
  <c r="L121" i="18"/>
  <c r="AF120" i="18"/>
  <c r="AB120" i="18"/>
  <c r="AC120" i="18" s="1"/>
  <c r="X120" i="18"/>
  <c r="U120" i="18"/>
  <c r="R120" i="18"/>
  <c r="O120" i="18"/>
  <c r="AF119" i="18"/>
  <c r="AB119" i="18"/>
  <c r="AC119" i="18" s="1"/>
  <c r="X119" i="18"/>
  <c r="U119" i="18"/>
  <c r="R119" i="18"/>
  <c r="O119" i="18"/>
  <c r="L119" i="18"/>
  <c r="AF118" i="18"/>
  <c r="AB118" i="18"/>
  <c r="X118" i="18"/>
  <c r="U118" i="18"/>
  <c r="R118" i="18"/>
  <c r="O118" i="18"/>
  <c r="L118" i="18"/>
  <c r="AF117" i="18"/>
  <c r="AB117" i="18"/>
  <c r="X117" i="18"/>
  <c r="U117" i="18"/>
  <c r="R117" i="18"/>
  <c r="O117" i="18"/>
  <c r="L117" i="18"/>
  <c r="AF116" i="18"/>
  <c r="AB116" i="18"/>
  <c r="AC116" i="18" s="1"/>
  <c r="X116" i="18"/>
  <c r="U116" i="18"/>
  <c r="R116" i="18"/>
  <c r="O116" i="18"/>
  <c r="AF115" i="18"/>
  <c r="AB115" i="18"/>
  <c r="AC115" i="18" s="1"/>
  <c r="X115" i="18"/>
  <c r="U115" i="18"/>
  <c r="R115" i="18"/>
  <c r="O115" i="18"/>
  <c r="L115" i="18"/>
  <c r="AF114" i="18"/>
  <c r="AB114" i="18"/>
  <c r="AC114" i="18" s="1"/>
  <c r="X114" i="18"/>
  <c r="U114" i="18"/>
  <c r="R114" i="18"/>
  <c r="O114" i="18"/>
  <c r="AF113" i="18"/>
  <c r="AB113" i="18"/>
  <c r="AC113" i="18" s="1"/>
  <c r="X113" i="18"/>
  <c r="U113" i="18"/>
  <c r="R113" i="18"/>
  <c r="O113" i="18"/>
  <c r="AF112" i="18"/>
  <c r="AB112" i="18"/>
  <c r="AC112" i="18" s="1"/>
  <c r="X112" i="18"/>
  <c r="U112" i="18"/>
  <c r="R112" i="18"/>
  <c r="O112" i="18"/>
  <c r="AF111" i="18"/>
  <c r="AB111" i="18"/>
  <c r="AC111" i="18" s="1"/>
  <c r="X111" i="18"/>
  <c r="U111" i="18"/>
  <c r="R111" i="18"/>
  <c r="O111" i="18"/>
  <c r="L111" i="18"/>
  <c r="AF110" i="18"/>
  <c r="AB110" i="18"/>
  <c r="AC110" i="18" s="1"/>
  <c r="X110" i="18"/>
  <c r="U110" i="18"/>
  <c r="R110" i="18"/>
  <c r="O110" i="18"/>
  <c r="L110" i="18"/>
  <c r="AF109" i="18"/>
  <c r="AB109" i="18"/>
  <c r="AC109" i="18" s="1"/>
  <c r="X109" i="18"/>
  <c r="U109" i="18"/>
  <c r="R109" i="18"/>
  <c r="O109" i="18"/>
  <c r="AF108" i="18"/>
  <c r="AB108" i="18"/>
  <c r="X108" i="18"/>
  <c r="U108" i="18"/>
  <c r="R108" i="18"/>
  <c r="O108" i="18"/>
  <c r="L108" i="18"/>
  <c r="AF107" i="18"/>
  <c r="AB107" i="18"/>
  <c r="AC107" i="18" s="1"/>
  <c r="X107" i="18"/>
  <c r="U107" i="18"/>
  <c r="R107" i="18"/>
  <c r="O107" i="18"/>
  <c r="AF106" i="18"/>
  <c r="AB106" i="18"/>
  <c r="AC106" i="18" s="1"/>
  <c r="X106" i="18"/>
  <c r="U106" i="18"/>
  <c r="R106" i="18"/>
  <c r="O106" i="18"/>
  <c r="L106" i="18"/>
  <c r="AF105" i="18"/>
  <c r="AB105" i="18"/>
  <c r="AC105" i="18" s="1"/>
  <c r="X105" i="18"/>
  <c r="U105" i="18"/>
  <c r="R105" i="18"/>
  <c r="O105" i="18"/>
  <c r="L105" i="18"/>
  <c r="AF104" i="18"/>
  <c r="AB104" i="18"/>
  <c r="AC104" i="18" s="1"/>
  <c r="X104" i="18"/>
  <c r="U104" i="18"/>
  <c r="R104" i="18"/>
  <c r="O104" i="18"/>
  <c r="AF103" i="18"/>
  <c r="AB103" i="18"/>
  <c r="AC103" i="18" s="1"/>
  <c r="X103" i="18"/>
  <c r="U103" i="18"/>
  <c r="R103" i="18"/>
  <c r="O103" i="18"/>
  <c r="L103" i="18"/>
  <c r="AF102" i="18"/>
  <c r="AB102" i="18"/>
  <c r="AC102" i="18" s="1"/>
  <c r="X102" i="18"/>
  <c r="U102" i="18"/>
  <c r="R102" i="18"/>
  <c r="O102" i="18"/>
  <c r="AF101" i="18"/>
  <c r="AB101" i="18"/>
  <c r="AC101" i="18" s="1"/>
  <c r="X101" i="18"/>
  <c r="U101" i="18"/>
  <c r="R101" i="18"/>
  <c r="O101" i="18"/>
  <c r="AF100" i="18"/>
  <c r="AB100" i="18"/>
  <c r="AC100" i="18" s="1"/>
  <c r="X100" i="18"/>
  <c r="U100" i="18"/>
  <c r="R100" i="18"/>
  <c r="O100" i="18"/>
  <c r="L100" i="18"/>
  <c r="AF99" i="18"/>
  <c r="AB99" i="18"/>
  <c r="AC99" i="18" s="1"/>
  <c r="X99" i="18"/>
  <c r="U99" i="18"/>
  <c r="R99" i="18"/>
  <c r="O99" i="18"/>
  <c r="AF98" i="18"/>
  <c r="AB98" i="18"/>
  <c r="AC98" i="18" s="1"/>
  <c r="X98" i="18"/>
  <c r="U98" i="18"/>
  <c r="R98" i="18"/>
  <c r="O98" i="18"/>
  <c r="L98" i="18"/>
  <c r="AF97" i="18"/>
  <c r="AB97" i="18"/>
  <c r="AC97" i="18" s="1"/>
  <c r="X97" i="18"/>
  <c r="U97" i="18"/>
  <c r="R97" i="18"/>
  <c r="O97" i="18"/>
  <c r="AF96" i="18"/>
  <c r="AB96" i="18"/>
  <c r="AC96" i="18" s="1"/>
  <c r="X96" i="18"/>
  <c r="U96" i="18"/>
  <c r="R96" i="18"/>
  <c r="O96" i="18"/>
  <c r="AF95" i="18"/>
  <c r="AB95" i="18"/>
  <c r="AC95" i="18" s="1"/>
  <c r="X95" i="18"/>
  <c r="U95" i="18"/>
  <c r="R95" i="18"/>
  <c r="O95" i="18"/>
  <c r="L95" i="18"/>
  <c r="AF94" i="18"/>
  <c r="AB94" i="18"/>
  <c r="AC94" i="18" s="1"/>
  <c r="X94" i="18"/>
  <c r="U94" i="18"/>
  <c r="R94" i="18"/>
  <c r="O94" i="18"/>
  <c r="AF93" i="18"/>
  <c r="AB93" i="18"/>
  <c r="X93" i="18"/>
  <c r="U93" i="18"/>
  <c r="R93" i="18"/>
  <c r="O93" i="18"/>
  <c r="L93" i="18"/>
  <c r="AF92" i="18"/>
  <c r="AB92" i="18"/>
  <c r="AC92" i="18" s="1"/>
  <c r="X92" i="18"/>
  <c r="U92" i="18"/>
  <c r="R92" i="18"/>
  <c r="O92" i="18"/>
  <c r="L92" i="18"/>
  <c r="AF91" i="18"/>
  <c r="AB91" i="18"/>
  <c r="AC91" i="18" s="1"/>
  <c r="X91" i="18"/>
  <c r="U91" i="18"/>
  <c r="R91" i="18"/>
  <c r="O91" i="18"/>
  <c r="AF90" i="18"/>
  <c r="AB90" i="18"/>
  <c r="AC90" i="18" s="1"/>
  <c r="X90" i="18"/>
  <c r="U90" i="18"/>
  <c r="R90" i="18"/>
  <c r="O90" i="18"/>
  <c r="AF89" i="18"/>
  <c r="AB89" i="18"/>
  <c r="AC89" i="18" s="1"/>
  <c r="X89" i="18"/>
  <c r="U89" i="18"/>
  <c r="R89" i="18"/>
  <c r="O89" i="18"/>
  <c r="AF88" i="18"/>
  <c r="AB88" i="18"/>
  <c r="AC88" i="18" s="1"/>
  <c r="X88" i="18"/>
  <c r="U88" i="18"/>
  <c r="R88" i="18"/>
  <c r="O88" i="18"/>
  <c r="AF87" i="18"/>
  <c r="AB87" i="18"/>
  <c r="AC87" i="18" s="1"/>
  <c r="X87" i="18"/>
  <c r="U87" i="18"/>
  <c r="R87" i="18"/>
  <c r="O87" i="18"/>
  <c r="AF86" i="18"/>
  <c r="AB86" i="18"/>
  <c r="AC86" i="18" s="1"/>
  <c r="X86" i="18"/>
  <c r="U86" i="18"/>
  <c r="R86" i="18"/>
  <c r="O86" i="18"/>
  <c r="L86" i="18"/>
  <c r="AF85" i="18"/>
  <c r="AB85" i="18"/>
  <c r="AC85" i="18" s="1"/>
  <c r="X85" i="18"/>
  <c r="U85" i="18"/>
  <c r="R85" i="18"/>
  <c r="O85" i="18"/>
  <c r="L85" i="18"/>
  <c r="AF84" i="18"/>
  <c r="AB84" i="18"/>
  <c r="AC84" i="18" s="1"/>
  <c r="X84" i="18"/>
  <c r="U84" i="18"/>
  <c r="R84" i="18"/>
  <c r="O84" i="18"/>
  <c r="AF83" i="18"/>
  <c r="AB83" i="18"/>
  <c r="AC83" i="18" s="1"/>
  <c r="X83" i="18"/>
  <c r="U83" i="18"/>
  <c r="R83" i="18"/>
  <c r="O83" i="18"/>
  <c r="AF82" i="18"/>
  <c r="AB82" i="18"/>
  <c r="X82" i="18"/>
  <c r="U82" i="18"/>
  <c r="R82" i="18"/>
  <c r="O82" i="18"/>
  <c r="L82" i="18"/>
  <c r="AF81" i="18"/>
  <c r="AB81" i="18"/>
  <c r="AC81" i="18" s="1"/>
  <c r="X81" i="18"/>
  <c r="U81" i="18"/>
  <c r="R81" i="18"/>
  <c r="O81" i="18"/>
  <c r="AF80" i="18"/>
  <c r="AB80" i="18"/>
  <c r="X80" i="18"/>
  <c r="U80" i="18"/>
  <c r="R80" i="18"/>
  <c r="O80" i="18"/>
  <c r="L80" i="18"/>
  <c r="AF79" i="18"/>
  <c r="AB79" i="18"/>
  <c r="AC79" i="18" s="1"/>
  <c r="X79" i="18"/>
  <c r="U79" i="18"/>
  <c r="R79" i="18"/>
  <c r="O79" i="18"/>
  <c r="AF78" i="18"/>
  <c r="AB78" i="18"/>
  <c r="AC78" i="18" s="1"/>
  <c r="X78" i="18"/>
  <c r="U78" i="18"/>
  <c r="R78" i="18"/>
  <c r="O78" i="18"/>
  <c r="L78" i="18"/>
  <c r="AF77" i="18"/>
  <c r="AB77" i="18"/>
  <c r="AC77" i="18" s="1"/>
  <c r="X77" i="18"/>
  <c r="U77" i="18"/>
  <c r="R77" i="18"/>
  <c r="O77" i="18"/>
  <c r="AF76" i="18"/>
  <c r="AB76" i="18"/>
  <c r="AC76" i="18" s="1"/>
  <c r="X76" i="18"/>
  <c r="U76" i="18"/>
  <c r="R76" i="18"/>
  <c r="O76" i="18"/>
  <c r="L76" i="18"/>
  <c r="AF75" i="18"/>
  <c r="AB75" i="18"/>
  <c r="AC75" i="18" s="1"/>
  <c r="X75" i="18"/>
  <c r="U75" i="18"/>
  <c r="R75" i="18"/>
  <c r="O75" i="18"/>
  <c r="L75" i="18"/>
  <c r="AF74" i="18"/>
  <c r="AB74" i="18"/>
  <c r="AC74" i="18" s="1"/>
  <c r="X74" i="18"/>
  <c r="U74" i="18"/>
  <c r="R74" i="18"/>
  <c r="O74" i="18"/>
  <c r="AF73" i="18"/>
  <c r="AB73" i="18"/>
  <c r="AC73" i="18" s="1"/>
  <c r="X73" i="18"/>
  <c r="U73" i="18"/>
  <c r="R73" i="18"/>
  <c r="O73" i="18"/>
  <c r="AF72" i="18"/>
  <c r="AB72" i="18"/>
  <c r="AC72" i="18" s="1"/>
  <c r="X72" i="18"/>
  <c r="U72" i="18"/>
  <c r="R72" i="18"/>
  <c r="O72" i="18"/>
  <c r="AF71" i="18"/>
  <c r="AB71" i="18"/>
  <c r="AC71" i="18" s="1"/>
  <c r="X71" i="18"/>
  <c r="U71" i="18"/>
  <c r="R71" i="18"/>
  <c r="O71" i="18"/>
  <c r="L71" i="18"/>
  <c r="AF70" i="18"/>
  <c r="AB70" i="18"/>
  <c r="AC70" i="18" s="1"/>
  <c r="X70" i="18"/>
  <c r="U70" i="18"/>
  <c r="R70" i="18"/>
  <c r="O70" i="18"/>
  <c r="AF69" i="18"/>
  <c r="AB69" i="18"/>
  <c r="AC69" i="18" s="1"/>
  <c r="X69" i="18"/>
  <c r="U69" i="18"/>
  <c r="R69" i="18"/>
  <c r="O69" i="18"/>
  <c r="AF68" i="18"/>
  <c r="AB68" i="18"/>
  <c r="AC68" i="18" s="1"/>
  <c r="X68" i="18"/>
  <c r="U68" i="18"/>
  <c r="R68" i="18"/>
  <c r="O68" i="18"/>
  <c r="AF67" i="18"/>
  <c r="AB67" i="18"/>
  <c r="AC67" i="18" s="1"/>
  <c r="X67" i="18"/>
  <c r="U67" i="18"/>
  <c r="R67" i="18"/>
  <c r="O67" i="18"/>
  <c r="AF66" i="18"/>
  <c r="AB66" i="18"/>
  <c r="AC66" i="18" s="1"/>
  <c r="X66" i="18"/>
  <c r="U66" i="18"/>
  <c r="R66" i="18"/>
  <c r="O66" i="18"/>
  <c r="AF65" i="18"/>
  <c r="AB65" i="18"/>
  <c r="AC65" i="18" s="1"/>
  <c r="X65" i="18"/>
  <c r="U65" i="18"/>
  <c r="R65" i="18"/>
  <c r="O65" i="18"/>
  <c r="L65" i="18"/>
  <c r="AF64" i="18"/>
  <c r="AB64" i="18"/>
  <c r="AC64" i="18" s="1"/>
  <c r="X64" i="18"/>
  <c r="U64" i="18"/>
  <c r="R64" i="18"/>
  <c r="O64" i="18"/>
  <c r="L64" i="18"/>
  <c r="AF63" i="18"/>
  <c r="AB63" i="18"/>
  <c r="AC63" i="18" s="1"/>
  <c r="X63" i="18"/>
  <c r="U63" i="18"/>
  <c r="R63" i="18"/>
  <c r="O63" i="18"/>
  <c r="AF62" i="18"/>
  <c r="AB62" i="18"/>
  <c r="AC62" i="18" s="1"/>
  <c r="X62" i="18"/>
  <c r="U62" i="18"/>
  <c r="R62" i="18"/>
  <c r="O62" i="18"/>
  <c r="L62" i="18"/>
  <c r="AF61" i="18"/>
  <c r="AB61" i="18"/>
  <c r="AC61" i="18" s="1"/>
  <c r="X61" i="18"/>
  <c r="U61" i="18"/>
  <c r="R61" i="18"/>
  <c r="O61" i="18"/>
  <c r="AF60" i="18"/>
  <c r="AB60" i="18"/>
  <c r="AC60" i="18" s="1"/>
  <c r="X60" i="18"/>
  <c r="U60" i="18"/>
  <c r="R60" i="18"/>
  <c r="O60" i="18"/>
  <c r="L60" i="18"/>
  <c r="AF59" i="18"/>
  <c r="AB59" i="18"/>
  <c r="AC59" i="18" s="1"/>
  <c r="X59" i="18"/>
  <c r="U59" i="18"/>
  <c r="R59" i="18"/>
  <c r="O59" i="18"/>
  <c r="AF58" i="18"/>
  <c r="AB58" i="18"/>
  <c r="X58" i="18"/>
  <c r="U58" i="18"/>
  <c r="R58" i="18"/>
  <c r="O58" i="18"/>
  <c r="L58" i="18"/>
  <c r="AF57" i="18"/>
  <c r="AB57" i="18"/>
  <c r="AC57" i="18" s="1"/>
  <c r="X57" i="18"/>
  <c r="U57" i="18"/>
  <c r="R57" i="18"/>
  <c r="O57" i="18"/>
  <c r="L57" i="18"/>
  <c r="AF56" i="18"/>
  <c r="AB56" i="18"/>
  <c r="AC56" i="18" s="1"/>
  <c r="X56" i="18"/>
  <c r="U56" i="18"/>
  <c r="R56" i="18"/>
  <c r="O56" i="18"/>
  <c r="L56" i="18"/>
  <c r="AF55" i="18"/>
  <c r="AB55" i="18"/>
  <c r="AC55" i="18" s="1"/>
  <c r="X55" i="18"/>
  <c r="U55" i="18"/>
  <c r="R55" i="18"/>
  <c r="O55" i="18"/>
  <c r="AF54" i="18"/>
  <c r="AB54" i="18"/>
  <c r="X54" i="18"/>
  <c r="U54" i="18"/>
  <c r="R54" i="18"/>
  <c r="O54" i="18"/>
  <c r="AI45" i="18"/>
  <c r="AE45" i="18"/>
  <c r="AA45" i="18"/>
  <c r="Z45" i="18"/>
  <c r="W45" i="18"/>
  <c r="T45" i="18"/>
  <c r="Q45" i="18"/>
  <c r="N45" i="18"/>
  <c r="J45" i="18"/>
  <c r="I45" i="18"/>
  <c r="H45" i="18"/>
  <c r="G45" i="18"/>
  <c r="F45" i="18"/>
  <c r="E45" i="18"/>
  <c r="D45" i="18"/>
  <c r="C45" i="18"/>
  <c r="A45" i="18"/>
  <c r="AF44" i="18"/>
  <c r="AB44" i="18"/>
  <c r="AC44" i="18" s="1"/>
  <c r="X44" i="18"/>
  <c r="U44" i="18"/>
  <c r="R44" i="18"/>
  <c r="O44" i="18"/>
  <c r="L44" i="18"/>
  <c r="AF43" i="18"/>
  <c r="AB43" i="18"/>
  <c r="AC43" i="18" s="1"/>
  <c r="X43" i="18"/>
  <c r="U43" i="18"/>
  <c r="R43" i="18"/>
  <c r="O43" i="18"/>
  <c r="AF42" i="18"/>
  <c r="AB42" i="18"/>
  <c r="AC42" i="18" s="1"/>
  <c r="X42" i="18"/>
  <c r="U42" i="18"/>
  <c r="R42" i="18"/>
  <c r="O42" i="18"/>
  <c r="AF41" i="18"/>
  <c r="AB41" i="18"/>
  <c r="AC41" i="18" s="1"/>
  <c r="X41" i="18"/>
  <c r="U41" i="18"/>
  <c r="R41" i="18"/>
  <c r="O41" i="18"/>
  <c r="L41" i="18"/>
  <c r="AF40" i="18"/>
  <c r="AB40" i="18"/>
  <c r="AC40" i="18" s="1"/>
  <c r="X40" i="18"/>
  <c r="U40" i="18"/>
  <c r="R40" i="18"/>
  <c r="O40" i="18"/>
  <c r="L40" i="18"/>
  <c r="AF39" i="18"/>
  <c r="AB39" i="18"/>
  <c r="AC39" i="18" s="1"/>
  <c r="X39" i="18"/>
  <c r="U39" i="18"/>
  <c r="R39" i="18"/>
  <c r="O39" i="18"/>
  <c r="L39" i="18"/>
  <c r="AF38" i="18"/>
  <c r="AB38" i="18"/>
  <c r="AC38" i="18" s="1"/>
  <c r="X38" i="18"/>
  <c r="U38" i="18"/>
  <c r="R38" i="18"/>
  <c r="O38" i="18"/>
  <c r="AF37" i="18"/>
  <c r="AB37" i="18"/>
  <c r="AC37" i="18" s="1"/>
  <c r="X37" i="18"/>
  <c r="U37" i="18"/>
  <c r="R37" i="18"/>
  <c r="O37" i="18"/>
  <c r="AF36" i="18"/>
  <c r="AB36" i="18"/>
  <c r="X36" i="18"/>
  <c r="U36" i="18"/>
  <c r="R36" i="18"/>
  <c r="O36" i="18"/>
  <c r="L36" i="18"/>
  <c r="AF35" i="18"/>
  <c r="AB35" i="18"/>
  <c r="AC35" i="18" s="1"/>
  <c r="X35" i="18"/>
  <c r="U35" i="18"/>
  <c r="R35" i="18"/>
  <c r="O35" i="18"/>
  <c r="L35" i="18"/>
  <c r="AF34" i="18"/>
  <c r="AB34" i="18"/>
  <c r="AC34" i="18" s="1"/>
  <c r="X34" i="18"/>
  <c r="U34" i="18"/>
  <c r="R34" i="18"/>
  <c r="O34" i="18"/>
  <c r="L34" i="18"/>
  <c r="AF33" i="18"/>
  <c r="AB33" i="18"/>
  <c r="AC33" i="18" s="1"/>
  <c r="X33" i="18"/>
  <c r="U33" i="18"/>
  <c r="R33" i="18"/>
  <c r="O33" i="18"/>
  <c r="AF32" i="18"/>
  <c r="AB32" i="18"/>
  <c r="AC32" i="18" s="1"/>
  <c r="X32" i="18"/>
  <c r="U32" i="18"/>
  <c r="R32" i="18"/>
  <c r="O32" i="18"/>
  <c r="AF31" i="18"/>
  <c r="AB31" i="18"/>
  <c r="AC31" i="18" s="1"/>
  <c r="X31" i="18"/>
  <c r="U31" i="18"/>
  <c r="R31" i="18"/>
  <c r="O31" i="18"/>
  <c r="L31" i="18"/>
  <c r="AF30" i="18"/>
  <c r="AB30" i="18"/>
  <c r="AC30" i="18" s="1"/>
  <c r="X30" i="18"/>
  <c r="U30" i="18"/>
  <c r="R30" i="18"/>
  <c r="O30" i="18"/>
  <c r="L30" i="18"/>
  <c r="AF29" i="18"/>
  <c r="AB29" i="18"/>
  <c r="AC29" i="18" s="1"/>
  <c r="X29" i="18"/>
  <c r="U29" i="18"/>
  <c r="R29" i="18"/>
  <c r="O29" i="18"/>
  <c r="AF28" i="18"/>
  <c r="AB28" i="18"/>
  <c r="AC28" i="18" s="1"/>
  <c r="X28" i="18"/>
  <c r="U28" i="18"/>
  <c r="R28" i="18"/>
  <c r="O28" i="18"/>
  <c r="L28" i="18"/>
  <c r="AF27" i="18"/>
  <c r="AB27" i="18"/>
  <c r="AC27" i="18" s="1"/>
  <c r="X27" i="18"/>
  <c r="U27" i="18"/>
  <c r="R27" i="18"/>
  <c r="O27" i="18"/>
  <c r="AF26" i="18"/>
  <c r="AB26" i="18"/>
  <c r="X26" i="18"/>
  <c r="U26" i="18"/>
  <c r="R26" i="18"/>
  <c r="O26" i="18"/>
  <c r="L26" i="18"/>
  <c r="AF25" i="18"/>
  <c r="AB25" i="18"/>
  <c r="AC25" i="18" s="1"/>
  <c r="X25" i="18"/>
  <c r="U25" i="18"/>
  <c r="R25" i="18"/>
  <c r="O25" i="18"/>
  <c r="AF24" i="18"/>
  <c r="AB24" i="18"/>
  <c r="AC24" i="18" s="1"/>
  <c r="X24" i="18"/>
  <c r="U24" i="18"/>
  <c r="R24" i="18"/>
  <c r="O24" i="18"/>
  <c r="AF23" i="18"/>
  <c r="AB23" i="18"/>
  <c r="AC23" i="18" s="1"/>
  <c r="X23" i="18"/>
  <c r="U23" i="18"/>
  <c r="R23" i="18"/>
  <c r="O23" i="18"/>
  <c r="AF22" i="18"/>
  <c r="AB22" i="18"/>
  <c r="X22" i="18"/>
  <c r="U22" i="18"/>
  <c r="R22" i="18"/>
  <c r="O22" i="18"/>
  <c r="L22" i="18"/>
  <c r="AF21" i="18"/>
  <c r="AB21" i="18"/>
  <c r="AC21" i="18" s="1"/>
  <c r="X21" i="18"/>
  <c r="U21" i="18"/>
  <c r="R21" i="18"/>
  <c r="O21" i="18"/>
  <c r="AF20" i="18"/>
  <c r="AB20" i="18"/>
  <c r="AC20" i="18" s="1"/>
  <c r="X20" i="18"/>
  <c r="U20" i="18"/>
  <c r="R20" i="18"/>
  <c r="O20" i="18"/>
  <c r="AF19" i="18"/>
  <c r="AB19" i="18"/>
  <c r="AC19" i="18" s="1"/>
  <c r="X19" i="18"/>
  <c r="U19" i="18"/>
  <c r="R19" i="18"/>
  <c r="O19" i="18"/>
  <c r="AF18" i="18"/>
  <c r="AB18" i="18"/>
  <c r="AC18" i="18" s="1"/>
  <c r="X18" i="18"/>
  <c r="U18" i="18"/>
  <c r="R18" i="18"/>
  <c r="O18" i="18"/>
  <c r="AF17" i="18"/>
  <c r="AB17" i="18"/>
  <c r="AC17" i="18" s="1"/>
  <c r="X17" i="18"/>
  <c r="U17" i="18"/>
  <c r="R17" i="18"/>
  <c r="O17" i="18"/>
  <c r="AF16" i="18"/>
  <c r="AB16" i="18"/>
  <c r="AC16" i="18" s="1"/>
  <c r="X16" i="18"/>
  <c r="U16" i="18"/>
  <c r="R16" i="18"/>
  <c r="O16" i="18"/>
  <c r="L16" i="18"/>
  <c r="AF15" i="18"/>
  <c r="AB15" i="18"/>
  <c r="AC15" i="18" s="1"/>
  <c r="X15" i="18"/>
  <c r="U15" i="18"/>
  <c r="R15" i="18"/>
  <c r="O15" i="18"/>
  <c r="AF14" i="18"/>
  <c r="AB14" i="18"/>
  <c r="AC14" i="18" s="1"/>
  <c r="X14" i="18"/>
  <c r="U14" i="18"/>
  <c r="R14" i="18"/>
  <c r="O14" i="18"/>
  <c r="L14" i="18"/>
  <c r="AF13" i="18"/>
  <c r="AB13" i="18"/>
  <c r="AC13" i="18" s="1"/>
  <c r="X13" i="18"/>
  <c r="U13" i="18"/>
  <c r="R13" i="18"/>
  <c r="O13" i="18"/>
  <c r="AF12" i="18"/>
  <c r="AB12" i="18"/>
  <c r="AC12" i="18" s="1"/>
  <c r="X12" i="18"/>
  <c r="U12" i="18"/>
  <c r="R12" i="18"/>
  <c r="O12" i="18"/>
  <c r="AF11" i="18"/>
  <c r="AB11" i="18"/>
  <c r="AC11" i="18" s="1"/>
  <c r="X11" i="18"/>
  <c r="U11" i="18"/>
  <c r="R11" i="18"/>
  <c r="O11" i="18"/>
  <c r="AF10" i="18"/>
  <c r="AB10" i="18"/>
  <c r="X10" i="18"/>
  <c r="U10" i="18"/>
  <c r="R10" i="18"/>
  <c r="O10" i="18"/>
  <c r="L10" i="18"/>
  <c r="AF9" i="18"/>
  <c r="AB9" i="18"/>
  <c r="AC9" i="18" s="1"/>
  <c r="X9" i="18"/>
  <c r="U9" i="18"/>
  <c r="R9" i="18"/>
  <c r="O9" i="18"/>
  <c r="L9" i="18"/>
  <c r="AF8" i="18"/>
  <c r="AB8" i="18"/>
  <c r="AC8" i="18" s="1"/>
  <c r="X8" i="18"/>
  <c r="U8" i="18"/>
  <c r="R8" i="18"/>
  <c r="O8" i="18"/>
  <c r="L8" i="18"/>
  <c r="AF7" i="18"/>
  <c r="X7" i="18"/>
  <c r="U7" i="18"/>
  <c r="O7" i="18"/>
  <c r="AH7" i="18"/>
  <c r="M7" i="18" s="1"/>
  <c r="AH192" i="18" l="1"/>
  <c r="V192" i="18" s="1"/>
  <c r="AB45" i="18"/>
  <c r="AC45" i="18" s="1"/>
  <c r="AH181" i="18"/>
  <c r="AG181" i="18" s="1"/>
  <c r="AH73" i="18"/>
  <c r="V73" i="18" s="1"/>
  <c r="AG7" i="18"/>
  <c r="AH174" i="18"/>
  <c r="Y174" i="18" s="1"/>
  <c r="AH83" i="18"/>
  <c r="AG83" i="18" s="1"/>
  <c r="AH175" i="18"/>
  <c r="AG175" i="18" s="1"/>
  <c r="AH176" i="18"/>
  <c r="M176" i="18" s="1"/>
  <c r="AH88" i="18"/>
  <c r="P88" i="18" s="1"/>
  <c r="AH177" i="18"/>
  <c r="AD177" i="18" s="1"/>
  <c r="AH10" i="18"/>
  <c r="V10" i="18" s="1"/>
  <c r="AH25" i="18"/>
  <c r="AD25" i="18" s="1"/>
  <c r="AH114" i="18"/>
  <c r="M114" i="18" s="1"/>
  <c r="AH82" i="18"/>
  <c r="M82" i="18" s="1"/>
  <c r="AH97" i="18"/>
  <c r="M97" i="18" s="1"/>
  <c r="AH143" i="18"/>
  <c r="Y143" i="18" s="1"/>
  <c r="AC175" i="18"/>
  <c r="E197" i="18"/>
  <c r="AH108" i="18"/>
  <c r="S108" i="18" s="1"/>
  <c r="AH128" i="18"/>
  <c r="AD128" i="18" s="1"/>
  <c r="AH106" i="18"/>
  <c r="P106" i="18" s="1"/>
  <c r="AH95" i="18"/>
  <c r="AG95" i="18" s="1"/>
  <c r="AH166" i="18"/>
  <c r="S166" i="18" s="1"/>
  <c r="AH57" i="18"/>
  <c r="AG57" i="18" s="1"/>
  <c r="AH142" i="18"/>
  <c r="AD142" i="18" s="1"/>
  <c r="N197" i="18"/>
  <c r="Q197" i="18"/>
  <c r="AH79" i="18"/>
  <c r="AD79" i="18" s="1"/>
  <c r="AH113" i="18"/>
  <c r="AG113" i="18" s="1"/>
  <c r="AH169" i="18"/>
  <c r="AG169" i="18" s="1"/>
  <c r="AH191" i="18"/>
  <c r="V191" i="18" s="1"/>
  <c r="AH132" i="18"/>
  <c r="M132" i="18" s="1"/>
  <c r="AH68" i="18"/>
  <c r="AD68" i="18" s="1"/>
  <c r="AH125" i="18"/>
  <c r="AG125" i="18" s="1"/>
  <c r="AH171" i="18"/>
  <c r="Y171" i="18" s="1"/>
  <c r="C197" i="18"/>
  <c r="AH159" i="18"/>
  <c r="AD159" i="18" s="1"/>
  <c r="AH188" i="18"/>
  <c r="M188" i="18" s="1"/>
  <c r="O195" i="18"/>
  <c r="AC10" i="18"/>
  <c r="D197" i="18"/>
  <c r="AH78" i="18"/>
  <c r="AG78" i="18" s="1"/>
  <c r="AH86" i="18"/>
  <c r="S86" i="18" s="1"/>
  <c r="AH119" i="18"/>
  <c r="M119" i="18" s="1"/>
  <c r="AH172" i="18"/>
  <c r="V172" i="18" s="1"/>
  <c r="AH80" i="18"/>
  <c r="M80" i="18" s="1"/>
  <c r="AH28" i="18"/>
  <c r="AG28" i="18" s="1"/>
  <c r="AH131" i="18"/>
  <c r="M131" i="18" s="1"/>
  <c r="AH90" i="18"/>
  <c r="S90" i="18" s="1"/>
  <c r="Z197" i="18"/>
  <c r="AH121" i="18"/>
  <c r="S121" i="18" s="1"/>
  <c r="AH76" i="18"/>
  <c r="Y76" i="18" s="1"/>
  <c r="AH148" i="18"/>
  <c r="S148" i="18" s="1"/>
  <c r="AH101" i="18"/>
  <c r="AD101" i="18" s="1"/>
  <c r="AH186" i="18"/>
  <c r="AG186" i="18" s="1"/>
  <c r="AF195" i="18"/>
  <c r="AH14" i="18"/>
  <c r="AG14" i="18" s="1"/>
  <c r="I197" i="18"/>
  <c r="AH98" i="18"/>
  <c r="AG98" i="18" s="1"/>
  <c r="AH59" i="18"/>
  <c r="L59" i="18"/>
  <c r="L138" i="18"/>
  <c r="AH138" i="18"/>
  <c r="Y138" i="18" s="1"/>
  <c r="L90" i="18"/>
  <c r="AH122" i="18"/>
  <c r="AD122" i="18" s="1"/>
  <c r="AC122" i="18"/>
  <c r="AC26" i="18"/>
  <c r="AH26" i="18"/>
  <c r="AG26" i="18" s="1"/>
  <c r="L88" i="18"/>
  <c r="G197" i="18"/>
  <c r="L55" i="18"/>
  <c r="AH55" i="18"/>
  <c r="AD55" i="18" s="1"/>
  <c r="L83" i="18"/>
  <c r="H197" i="18"/>
  <c r="AC128" i="18"/>
  <c r="L113" i="18"/>
  <c r="AH136" i="18"/>
  <c r="V136" i="18" s="1"/>
  <c r="AC136" i="18"/>
  <c r="L99" i="18"/>
  <c r="AH99" i="18"/>
  <c r="AC191" i="18"/>
  <c r="AH22" i="18"/>
  <c r="AC22" i="18"/>
  <c r="L104" i="18"/>
  <c r="AH104" i="18"/>
  <c r="AG104" i="18" s="1"/>
  <c r="L79" i="18"/>
  <c r="AC121" i="18"/>
  <c r="L61" i="18"/>
  <c r="AH61" i="18"/>
  <c r="Y61" i="18" s="1"/>
  <c r="L77" i="18"/>
  <c r="AH77" i="18"/>
  <c r="Y77" i="18" s="1"/>
  <c r="S192" i="18"/>
  <c r="AG192" i="18"/>
  <c r="Y192" i="18"/>
  <c r="M192" i="18"/>
  <c r="AH102" i="18"/>
  <c r="AG102" i="18" s="1"/>
  <c r="L102" i="18"/>
  <c r="AC171" i="18"/>
  <c r="AH189" i="18"/>
  <c r="V189" i="18" s="1"/>
  <c r="L116" i="18"/>
  <c r="AH116" i="18"/>
  <c r="A197" i="18"/>
  <c r="AC169" i="18"/>
  <c r="L181" i="18"/>
  <c r="L188" i="18"/>
  <c r="AH18" i="18"/>
  <c r="Y18" i="18" s="1"/>
  <c r="L25" i="18"/>
  <c r="L68" i="18"/>
  <c r="AC108" i="18"/>
  <c r="AH133" i="18"/>
  <c r="S133" i="18" s="1"/>
  <c r="AH161" i="18"/>
  <c r="L192" i="18"/>
  <c r="AH27" i="18"/>
  <c r="AD27" i="18" s="1"/>
  <c r="AH139" i="18"/>
  <c r="L165" i="18"/>
  <c r="AH165" i="18"/>
  <c r="L172" i="18"/>
  <c r="R195" i="18"/>
  <c r="AH62" i="18"/>
  <c r="S62" i="18" s="1"/>
  <c r="AH96" i="18"/>
  <c r="Y96" i="18" s="1"/>
  <c r="AH118" i="18"/>
  <c r="Y118" i="18" s="1"/>
  <c r="L125" i="18"/>
  <c r="L186" i="18"/>
  <c r="L23" i="18"/>
  <c r="AH23" i="18"/>
  <c r="AG23" i="18" s="1"/>
  <c r="AH37" i="18"/>
  <c r="V37" i="18" s="1"/>
  <c r="L37" i="18"/>
  <c r="AH63" i="18"/>
  <c r="V63" i="18" s="1"/>
  <c r="L73" i="18"/>
  <c r="J197" i="18"/>
  <c r="AH100" i="18"/>
  <c r="S100" i="18" s="1"/>
  <c r="AH130" i="18"/>
  <c r="AG130" i="18" s="1"/>
  <c r="AH43" i="18"/>
  <c r="V43" i="18" s="1"/>
  <c r="AH67" i="18"/>
  <c r="AG67" i="18" s="1"/>
  <c r="AH173" i="18"/>
  <c r="AD173" i="18" s="1"/>
  <c r="AH31" i="18"/>
  <c r="L43" i="18"/>
  <c r="F197" i="18"/>
  <c r="AH140" i="18"/>
  <c r="AD140" i="18" s="1"/>
  <c r="AH194" i="18"/>
  <c r="V194" i="18" s="1"/>
  <c r="AH12" i="18"/>
  <c r="AD12" i="18" s="1"/>
  <c r="AH17" i="18"/>
  <c r="V17" i="18" s="1"/>
  <c r="AH134" i="18"/>
  <c r="Y134" i="18" s="1"/>
  <c r="AH24" i="18"/>
  <c r="V24" i="18" s="1"/>
  <c r="AA197" i="18"/>
  <c r="AH162" i="18"/>
  <c r="P162" i="18" s="1"/>
  <c r="U195" i="18"/>
  <c r="AE197" i="18"/>
  <c r="X195" i="18"/>
  <c r="AH74" i="18"/>
  <c r="L74" i="18"/>
  <c r="L145" i="18"/>
  <c r="AH145" i="18"/>
  <c r="L17" i="18"/>
  <c r="L27" i="18"/>
  <c r="AC166" i="18"/>
  <c r="AF45" i="18"/>
  <c r="L97" i="18"/>
  <c r="L15" i="18"/>
  <c r="AH15" i="18"/>
  <c r="L84" i="18"/>
  <c r="AH84" i="18"/>
  <c r="AI197" i="18"/>
  <c r="U45" i="18"/>
  <c r="AH70" i="18"/>
  <c r="L70" i="18"/>
  <c r="AH117" i="18"/>
  <c r="AC117" i="18"/>
  <c r="L24" i="18"/>
  <c r="AB195" i="18"/>
  <c r="AC195" i="18" s="1"/>
  <c r="L67" i="18"/>
  <c r="L126" i="18"/>
  <c r="AH126" i="18"/>
  <c r="AH42" i="18"/>
  <c r="L42" i="18"/>
  <c r="AH93" i="18"/>
  <c r="AC93" i="18"/>
  <c r="S7" i="18"/>
  <c r="AD7" i="18"/>
  <c r="Y7" i="18"/>
  <c r="V7" i="18"/>
  <c r="P7" i="18"/>
  <c r="AH21" i="18"/>
  <c r="L21" i="18"/>
  <c r="AH60" i="18"/>
  <c r="AH137" i="18"/>
  <c r="L137" i="18"/>
  <c r="L63" i="18"/>
  <c r="AH56" i="18"/>
  <c r="K149" i="18"/>
  <c r="L149" i="18" s="1"/>
  <c r="AC80" i="18"/>
  <c r="X149" i="18"/>
  <c r="R149" i="18"/>
  <c r="AH147" i="18"/>
  <c r="L147" i="18"/>
  <c r="AH29" i="18"/>
  <c r="L29" i="18"/>
  <c r="AH72" i="18"/>
  <c r="L72" i="18"/>
  <c r="L114" i="18"/>
  <c r="L130" i="18"/>
  <c r="O45" i="18"/>
  <c r="AH33" i="18"/>
  <c r="L69" i="18"/>
  <c r="AH69" i="18"/>
  <c r="L173" i="18"/>
  <c r="L18" i="18"/>
  <c r="L33" i="18"/>
  <c r="W197" i="18"/>
  <c r="AH58" i="18"/>
  <c r="AC58" i="18"/>
  <c r="AC123" i="18"/>
  <c r="AH123" i="18"/>
  <c r="O149" i="18"/>
  <c r="L101" i="18"/>
  <c r="AH190" i="18"/>
  <c r="L190" i="18"/>
  <c r="AH8" i="18"/>
  <c r="AH65" i="18"/>
  <c r="AH92" i="18"/>
  <c r="L109" i="18"/>
  <c r="AH109" i="18"/>
  <c r="AH120" i="18"/>
  <c r="L120" i="18"/>
  <c r="AC142" i="18"/>
  <c r="L159" i="18"/>
  <c r="AC133" i="18"/>
  <c r="L12" i="18"/>
  <c r="L38" i="18"/>
  <c r="AH38" i="18"/>
  <c r="L162" i="18"/>
  <c r="L96" i="18"/>
  <c r="L81" i="18"/>
  <c r="AH81" i="18"/>
  <c r="L66" i="18"/>
  <c r="AH66" i="18"/>
  <c r="AH91" i="18"/>
  <c r="T197" i="18"/>
  <c r="L158" i="18"/>
  <c r="AH158" i="18"/>
  <c r="L176" i="18"/>
  <c r="AB149" i="18"/>
  <c r="AC149" i="18" s="1"/>
  <c r="AC54" i="18"/>
  <c r="L182" i="18"/>
  <c r="AH182" i="18"/>
  <c r="AH127" i="18"/>
  <c r="L127" i="18"/>
  <c r="R45" i="18"/>
  <c r="AH105" i="18"/>
  <c r="L11" i="18"/>
  <c r="AH11" i="18"/>
  <c r="L91" i="18"/>
  <c r="AC118" i="18"/>
  <c r="AH144" i="18"/>
  <c r="AH146" i="18"/>
  <c r="U149" i="18"/>
  <c r="AH170" i="18"/>
  <c r="X45" i="18"/>
  <c r="AC82" i="18"/>
  <c r="AH85" i="18"/>
  <c r="L89" i="18"/>
  <c r="AH89" i="18"/>
  <c r="AF149" i="18"/>
  <c r="AH160" i="18"/>
  <c r="L174" i="18"/>
  <c r="AH20" i="18"/>
  <c r="L20" i="18"/>
  <c r="AH36" i="18"/>
  <c r="AC36" i="18"/>
  <c r="AH178" i="18"/>
  <c r="AH9" i="18"/>
  <c r="AH40" i="18"/>
  <c r="AH103" i="18"/>
  <c r="L194" i="18"/>
  <c r="AH115" i="18"/>
  <c r="L131" i="18"/>
  <c r="L143" i="18"/>
  <c r="AH168" i="18"/>
  <c r="AH44" i="18"/>
  <c r="L179" i="18"/>
  <c r="AH179" i="18"/>
  <c r="AH185" i="18"/>
  <c r="K45" i="18"/>
  <c r="AH54" i="18"/>
  <c r="AH107" i="18"/>
  <c r="AH112" i="18"/>
  <c r="L185" i="18"/>
  <c r="L7" i="18"/>
  <c r="AH13" i="18"/>
  <c r="L54" i="18"/>
  <c r="L107" i="18"/>
  <c r="L112" i="18"/>
  <c r="L124" i="18"/>
  <c r="AH124" i="18"/>
  <c r="L135" i="18"/>
  <c r="AH135" i="18"/>
  <c r="AH187" i="18"/>
  <c r="L13" i="18"/>
  <c r="AH19" i="18"/>
  <c r="L19" i="18"/>
  <c r="AH35" i="18"/>
  <c r="L187" i="18"/>
  <c r="AH75" i="18"/>
  <c r="AH110" i="18"/>
  <c r="AH167" i="18"/>
  <c r="AH16" i="18"/>
  <c r="L32" i="18"/>
  <c r="AH32" i="18"/>
  <c r="AH34" i="18"/>
  <c r="AH39" i="18"/>
  <c r="AH41" i="18"/>
  <c r="AH64" i="18"/>
  <c r="AH111" i="18"/>
  <c r="L134" i="18"/>
  <c r="AH141" i="18"/>
  <c r="L161" i="18"/>
  <c r="AH163" i="18"/>
  <c r="L167" i="18"/>
  <c r="AH87" i="18"/>
  <c r="L87" i="18"/>
  <c r="AH94" i="18"/>
  <c r="AH71" i="18"/>
  <c r="L94" i="18"/>
  <c r="AH183" i="18"/>
  <c r="AD192" i="18"/>
  <c r="P192" i="18"/>
  <c r="AH30" i="18"/>
  <c r="L129" i="18"/>
  <c r="AH129" i="18"/>
  <c r="L180" i="18"/>
  <c r="AH180" i="18"/>
  <c r="AH193" i="18"/>
  <c r="K195" i="18"/>
  <c r="L195" i="18" s="1"/>
  <c r="AH164" i="18"/>
  <c r="AH184" i="18"/>
  <c r="Y73" i="18" l="1"/>
  <c r="M122" i="18"/>
  <c r="AG176" i="18"/>
  <c r="AD73" i="18"/>
  <c r="S186" i="18"/>
  <c r="AG73" i="18"/>
  <c r="Y88" i="18"/>
  <c r="M73" i="18"/>
  <c r="P186" i="18"/>
  <c r="Y79" i="18"/>
  <c r="Y181" i="18"/>
  <c r="P79" i="18"/>
  <c r="S181" i="18"/>
  <c r="V181" i="18"/>
  <c r="P83" i="18"/>
  <c r="AD176" i="18"/>
  <c r="M181" i="18"/>
  <c r="S73" i="18"/>
  <c r="V176" i="18"/>
  <c r="Y122" i="18"/>
  <c r="M148" i="18"/>
  <c r="P176" i="18"/>
  <c r="P122" i="18"/>
  <c r="M83" i="18"/>
  <c r="S176" i="18"/>
  <c r="AG122" i="18"/>
  <c r="Y176" i="18"/>
  <c r="AD114" i="18"/>
  <c r="AG10" i="18"/>
  <c r="S10" i="18"/>
  <c r="P10" i="18"/>
  <c r="P114" i="18"/>
  <c r="P181" i="18"/>
  <c r="S114" i="18"/>
  <c r="Y175" i="18"/>
  <c r="AD181" i="18"/>
  <c r="P73" i="18"/>
  <c r="V83" i="18"/>
  <c r="S83" i="18"/>
  <c r="P175" i="18"/>
  <c r="AD83" i="18"/>
  <c r="Y83" i="18"/>
  <c r="V175" i="18"/>
  <c r="AG177" i="18"/>
  <c r="AG88" i="18"/>
  <c r="S174" i="18"/>
  <c r="AD88" i="18"/>
  <c r="S25" i="18"/>
  <c r="M10" i="18"/>
  <c r="Y169" i="18"/>
  <c r="P169" i="18"/>
  <c r="AD121" i="18"/>
  <c r="AG121" i="18"/>
  <c r="P177" i="18"/>
  <c r="V177" i="18"/>
  <c r="S188" i="18"/>
  <c r="S132" i="18"/>
  <c r="S122" i="18"/>
  <c r="AD132" i="18"/>
  <c r="AG143" i="18"/>
  <c r="M143" i="18"/>
  <c r="S88" i="18"/>
  <c r="P143" i="18"/>
  <c r="V186" i="18"/>
  <c r="Y186" i="18"/>
  <c r="S159" i="18"/>
  <c r="V88" i="18"/>
  <c r="AD186" i="18"/>
  <c r="V169" i="18"/>
  <c r="S175" i="18"/>
  <c r="S79" i="18"/>
  <c r="AG159" i="18"/>
  <c r="M186" i="18"/>
  <c r="AG79" i="18"/>
  <c r="M88" i="18"/>
  <c r="P68" i="18"/>
  <c r="P98" i="18"/>
  <c r="V77" i="18"/>
  <c r="AD174" i="18"/>
  <c r="M159" i="18"/>
  <c r="V174" i="18"/>
  <c r="M174" i="18"/>
  <c r="M177" i="18"/>
  <c r="P174" i="18"/>
  <c r="AG25" i="18"/>
  <c r="AG174" i="18"/>
  <c r="V159" i="18"/>
  <c r="V114" i="18"/>
  <c r="Y159" i="18"/>
  <c r="AG114" i="18"/>
  <c r="P67" i="18"/>
  <c r="V79" i="18"/>
  <c r="S130" i="18"/>
  <c r="AG82" i="18"/>
  <c r="V130" i="18"/>
  <c r="P113" i="18"/>
  <c r="P130" i="18"/>
  <c r="Y108" i="18"/>
  <c r="AD175" i="18"/>
  <c r="M130" i="18"/>
  <c r="P108" i="18"/>
  <c r="M95" i="18"/>
  <c r="AD130" i="18"/>
  <c r="AD108" i="18"/>
  <c r="V148" i="18"/>
  <c r="M175" i="18"/>
  <c r="Y128" i="18"/>
  <c r="AG106" i="18"/>
  <c r="M106" i="18"/>
  <c r="P132" i="18"/>
  <c r="AG108" i="18"/>
  <c r="Y148" i="18"/>
  <c r="Y106" i="18"/>
  <c r="P188" i="18"/>
  <c r="AG132" i="18"/>
  <c r="S57" i="18"/>
  <c r="M108" i="18"/>
  <c r="M57" i="18"/>
  <c r="AD100" i="18"/>
  <c r="AG188" i="18"/>
  <c r="V57" i="18"/>
  <c r="V25" i="18"/>
  <c r="AD188" i="18"/>
  <c r="AG100" i="18"/>
  <c r="Y188" i="18"/>
  <c r="P12" i="18"/>
  <c r="V188" i="18"/>
  <c r="P61" i="18"/>
  <c r="P159" i="18"/>
  <c r="M140" i="18"/>
  <c r="AD96" i="18"/>
  <c r="AD95" i="18"/>
  <c r="V55" i="18"/>
  <c r="AD143" i="18"/>
  <c r="S95" i="18"/>
  <c r="P166" i="18"/>
  <c r="V143" i="18"/>
  <c r="M25" i="18"/>
  <c r="P82" i="18"/>
  <c r="V101" i="18"/>
  <c r="Y95" i="18"/>
  <c r="Y166" i="18"/>
  <c r="V132" i="18"/>
  <c r="V97" i="18"/>
  <c r="P25" i="18"/>
  <c r="Y82" i="18"/>
  <c r="AG101" i="18"/>
  <c r="AD10" i="18"/>
  <c r="V95" i="18"/>
  <c r="AD166" i="18"/>
  <c r="AG62" i="18"/>
  <c r="S143" i="18"/>
  <c r="Y25" i="18"/>
  <c r="AD82" i="18"/>
  <c r="Y57" i="18"/>
  <c r="Y55" i="18"/>
  <c r="M101" i="18"/>
  <c r="Y10" i="18"/>
  <c r="M166" i="18"/>
  <c r="M142" i="18"/>
  <c r="P97" i="18"/>
  <c r="Y104" i="18"/>
  <c r="AD106" i="18"/>
  <c r="AD189" i="18"/>
  <c r="Y26" i="18"/>
  <c r="AD97" i="18"/>
  <c r="P101" i="18"/>
  <c r="AG173" i="18"/>
  <c r="M98" i="18"/>
  <c r="AD57" i="18"/>
  <c r="S97" i="18"/>
  <c r="P136" i="18"/>
  <c r="S106" i="18"/>
  <c r="M189" i="18"/>
  <c r="AG97" i="18"/>
  <c r="M100" i="18"/>
  <c r="AD136" i="18"/>
  <c r="P148" i="18"/>
  <c r="Y97" i="18"/>
  <c r="S128" i="18"/>
  <c r="V106" i="18"/>
  <c r="Y189" i="18"/>
  <c r="M104" i="18"/>
  <c r="Y136" i="18"/>
  <c r="Y177" i="18"/>
  <c r="V82" i="18"/>
  <c r="S177" i="18"/>
  <c r="S82" i="18"/>
  <c r="V100" i="18"/>
  <c r="Y114" i="18"/>
  <c r="V108" i="18"/>
  <c r="P57" i="18"/>
  <c r="V128" i="18"/>
  <c r="Y132" i="18"/>
  <c r="AD138" i="18"/>
  <c r="V138" i="18"/>
  <c r="AD169" i="18"/>
  <c r="M169" i="18"/>
  <c r="AG90" i="18"/>
  <c r="P171" i="18"/>
  <c r="AD171" i="18"/>
  <c r="V121" i="18"/>
  <c r="M191" i="18"/>
  <c r="S171" i="18"/>
  <c r="M138" i="18"/>
  <c r="AG12" i="18"/>
  <c r="AD61" i="18"/>
  <c r="AD98" i="18"/>
  <c r="S191" i="18"/>
  <c r="AG61" i="18"/>
  <c r="V171" i="18"/>
  <c r="S113" i="18"/>
  <c r="V61" i="18"/>
  <c r="M90" i="18"/>
  <c r="S76" i="18"/>
  <c r="S142" i="18"/>
  <c r="AD113" i="18"/>
  <c r="V14" i="18"/>
  <c r="AD191" i="18"/>
  <c r="AG142" i="18"/>
  <c r="M113" i="18"/>
  <c r="AG166" i="18"/>
  <c r="Y14" i="18"/>
  <c r="Y191" i="18"/>
  <c r="M76" i="18"/>
  <c r="V96" i="18"/>
  <c r="Y173" i="18"/>
  <c r="V166" i="18"/>
  <c r="Y43" i="18"/>
  <c r="M128" i="18"/>
  <c r="P95" i="18"/>
  <c r="AF197" i="18"/>
  <c r="V125" i="18"/>
  <c r="Y90" i="18"/>
  <c r="AG191" i="18"/>
  <c r="V90" i="18"/>
  <c r="M171" i="18"/>
  <c r="Y121" i="18"/>
  <c r="S169" i="18"/>
  <c r="P90" i="18"/>
  <c r="AD90" i="18"/>
  <c r="AG171" i="18"/>
  <c r="M79" i="18"/>
  <c r="P121" i="18"/>
  <c r="P191" i="18"/>
  <c r="Y142" i="18"/>
  <c r="P142" i="18"/>
  <c r="V113" i="18"/>
  <c r="V98" i="18"/>
  <c r="AG68" i="18"/>
  <c r="V76" i="18"/>
  <c r="V142" i="18"/>
  <c r="Y113" i="18"/>
  <c r="M17" i="18"/>
  <c r="AG76" i="18"/>
  <c r="AG128" i="18"/>
  <c r="Y12" i="18"/>
  <c r="P96" i="18"/>
  <c r="S173" i="18"/>
  <c r="AG27" i="18"/>
  <c r="Y68" i="18"/>
  <c r="M68" i="18"/>
  <c r="P128" i="18"/>
  <c r="S104" i="18"/>
  <c r="S136" i="18"/>
  <c r="AG131" i="18"/>
  <c r="P172" i="18"/>
  <c r="AG86" i="18"/>
  <c r="AG77" i="18"/>
  <c r="M121" i="18"/>
  <c r="AG162" i="18"/>
  <c r="AG80" i="18"/>
  <c r="P63" i="18"/>
  <c r="AD119" i="18"/>
  <c r="AD172" i="18"/>
  <c r="V86" i="18"/>
  <c r="Y100" i="18"/>
  <c r="V26" i="18"/>
  <c r="Y80" i="18"/>
  <c r="AG63" i="18"/>
  <c r="V27" i="18"/>
  <c r="AD63" i="18"/>
  <c r="AD131" i="18"/>
  <c r="P80" i="18"/>
  <c r="M78" i="18"/>
  <c r="Y86" i="18"/>
  <c r="P18" i="18"/>
  <c r="S80" i="18"/>
  <c r="P78" i="18"/>
  <c r="P23" i="18"/>
  <c r="AD133" i="18"/>
  <c r="M27" i="18"/>
  <c r="S172" i="18"/>
  <c r="P131" i="18"/>
  <c r="AD86" i="18"/>
  <c r="M63" i="18"/>
  <c r="AD24" i="18"/>
  <c r="S18" i="18"/>
  <c r="AG18" i="18"/>
  <c r="V80" i="18"/>
  <c r="S78" i="18"/>
  <c r="AD23" i="18"/>
  <c r="M133" i="18"/>
  <c r="P27" i="18"/>
  <c r="P86" i="18"/>
  <c r="M24" i="18"/>
  <c r="Y162" i="18"/>
  <c r="M86" i="18"/>
  <c r="M18" i="18"/>
  <c r="S14" i="18"/>
  <c r="S23" i="18"/>
  <c r="S17" i="18"/>
  <c r="M172" i="18"/>
  <c r="M12" i="18"/>
  <c r="M28" i="18"/>
  <c r="M14" i="18"/>
  <c r="M125" i="18"/>
  <c r="AD78" i="18"/>
  <c r="V23" i="18"/>
  <c r="Y17" i="18"/>
  <c r="S131" i="18"/>
  <c r="Y172" i="18"/>
  <c r="AD148" i="18"/>
  <c r="AG148" i="18"/>
  <c r="AD77" i="18"/>
  <c r="AD80" i="18"/>
  <c r="Y78" i="18"/>
  <c r="Y101" i="18"/>
  <c r="S12" i="18"/>
  <c r="P28" i="18"/>
  <c r="P14" i="18"/>
  <c r="P125" i="18"/>
  <c r="V78" i="18"/>
  <c r="M23" i="18"/>
  <c r="P17" i="18"/>
  <c r="V119" i="18"/>
  <c r="V131" i="18"/>
  <c r="AG172" i="18"/>
  <c r="S24" i="18"/>
  <c r="S162" i="18"/>
  <c r="AD162" i="18"/>
  <c r="V12" i="18"/>
  <c r="S28" i="18"/>
  <c r="AD14" i="18"/>
  <c r="S98" i="18"/>
  <c r="AD125" i="18"/>
  <c r="AD17" i="18"/>
  <c r="AG119" i="18"/>
  <c r="Y119" i="18"/>
  <c r="Y131" i="18"/>
  <c r="P76" i="18"/>
  <c r="AD76" i="18"/>
  <c r="Y24" i="18"/>
  <c r="AD28" i="18"/>
  <c r="AG17" i="18"/>
  <c r="S119" i="18"/>
  <c r="Y28" i="18"/>
  <c r="Y98" i="18"/>
  <c r="Y125" i="18"/>
  <c r="P119" i="18"/>
  <c r="V68" i="18"/>
  <c r="S68" i="18"/>
  <c r="S101" i="18"/>
  <c r="AD104" i="18"/>
  <c r="V28" i="18"/>
  <c r="S125" i="18"/>
  <c r="AG140" i="18"/>
  <c r="S140" i="18"/>
  <c r="P140" i="18"/>
  <c r="V140" i="18"/>
  <c r="P116" i="18"/>
  <c r="V116" i="18"/>
  <c r="AG118" i="18"/>
  <c r="S96" i="18"/>
  <c r="S27" i="18"/>
  <c r="S31" i="18"/>
  <c r="AG31" i="18"/>
  <c r="Y31" i="18"/>
  <c r="V31" i="18"/>
  <c r="P31" i="18"/>
  <c r="M31" i="18"/>
  <c r="AD31" i="18"/>
  <c r="P99" i="18"/>
  <c r="Y99" i="18"/>
  <c r="S99" i="18"/>
  <c r="M99" i="18"/>
  <c r="V99" i="18"/>
  <c r="AG99" i="18"/>
  <c r="AD99" i="18"/>
  <c r="AD116" i="18"/>
  <c r="M194" i="18"/>
  <c r="M118" i="18"/>
  <c r="AG96" i="18"/>
  <c r="Y116" i="18"/>
  <c r="P102" i="18"/>
  <c r="AD194" i="18"/>
  <c r="P118" i="18"/>
  <c r="M96" i="18"/>
  <c r="S116" i="18"/>
  <c r="S102" i="18"/>
  <c r="AG194" i="18"/>
  <c r="S118" i="18"/>
  <c r="AG165" i="18"/>
  <c r="M165" i="18"/>
  <c r="S165" i="18"/>
  <c r="S189" i="18"/>
  <c r="P189" i="18"/>
  <c r="AG189" i="18"/>
  <c r="AG116" i="18"/>
  <c r="P194" i="18"/>
  <c r="AD118" i="18"/>
  <c r="M162" i="18"/>
  <c r="Y63" i="18"/>
  <c r="M116" i="18"/>
  <c r="Y194" i="18"/>
  <c r="V118" i="18"/>
  <c r="M61" i="18"/>
  <c r="S63" i="18"/>
  <c r="AG24" i="18"/>
  <c r="P139" i="18"/>
  <c r="Y139" i="18"/>
  <c r="M139" i="18"/>
  <c r="AG139" i="18"/>
  <c r="AD139" i="18"/>
  <c r="V139" i="18"/>
  <c r="S139" i="18"/>
  <c r="P138" i="18"/>
  <c r="S138" i="18"/>
  <c r="AG138" i="18"/>
  <c r="S194" i="18"/>
  <c r="S61" i="18"/>
  <c r="P24" i="18"/>
  <c r="Y140" i="18"/>
  <c r="S22" i="18"/>
  <c r="AD22" i="18"/>
  <c r="Y22" i="18"/>
  <c r="AD102" i="18"/>
  <c r="M102" i="18"/>
  <c r="Y102" i="18"/>
  <c r="V102" i="18"/>
  <c r="P59" i="18"/>
  <c r="AG59" i="18"/>
  <c r="AD59" i="18"/>
  <c r="S59" i="18"/>
  <c r="M59" i="18"/>
  <c r="Y59" i="18"/>
  <c r="V59" i="18"/>
  <c r="O197" i="18"/>
  <c r="AD161" i="18"/>
  <c r="Y161" i="18"/>
  <c r="S161" i="18"/>
  <c r="V161" i="18"/>
  <c r="M161" i="18"/>
  <c r="AG22" i="18"/>
  <c r="P62" i="18"/>
  <c r="AD67" i="18"/>
  <c r="V104" i="18"/>
  <c r="P104" i="18"/>
  <c r="AG161" i="18"/>
  <c r="V22" i="18"/>
  <c r="V165" i="18"/>
  <c r="V162" i="18"/>
  <c r="P55" i="18"/>
  <c r="V62" i="18"/>
  <c r="S43" i="18"/>
  <c r="S67" i="18"/>
  <c r="AG133" i="18"/>
  <c r="P161" i="18"/>
  <c r="P22" i="18"/>
  <c r="M22" i="18"/>
  <c r="AD165" i="18"/>
  <c r="X197" i="18"/>
  <c r="S26" i="18"/>
  <c r="AG136" i="18"/>
  <c r="S55" i="18"/>
  <c r="M62" i="18"/>
  <c r="P43" i="18"/>
  <c r="M67" i="18"/>
  <c r="V133" i="18"/>
  <c r="P165" i="18"/>
  <c r="R197" i="18"/>
  <c r="AD26" i="18"/>
  <c r="M136" i="18"/>
  <c r="M55" i="18"/>
  <c r="Y62" i="18"/>
  <c r="AD43" i="18"/>
  <c r="V67" i="18"/>
  <c r="Y133" i="18"/>
  <c r="S134" i="18"/>
  <c r="M134" i="18"/>
  <c r="AD134" i="18"/>
  <c r="V134" i="18"/>
  <c r="AG134" i="18"/>
  <c r="P134" i="18"/>
  <c r="P37" i="18"/>
  <c r="M37" i="18"/>
  <c r="AG37" i="18"/>
  <c r="AD37" i="18"/>
  <c r="V173" i="18"/>
  <c r="Y165" i="18"/>
  <c r="Y130" i="18"/>
  <c r="Y37" i="18"/>
  <c r="M173" i="18"/>
  <c r="M26" i="18"/>
  <c r="AG55" i="18"/>
  <c r="AD62" i="18"/>
  <c r="AG43" i="18"/>
  <c r="Y67" i="18"/>
  <c r="P133" i="18"/>
  <c r="Y27" i="18"/>
  <c r="AD18" i="18"/>
  <c r="V18" i="18"/>
  <c r="P77" i="18"/>
  <c r="M77" i="18"/>
  <c r="AB197" i="18"/>
  <c r="AC197" i="18" s="1"/>
  <c r="S77" i="18"/>
  <c r="P100" i="18"/>
  <c r="S37" i="18"/>
  <c r="P173" i="18"/>
  <c r="P26" i="18"/>
  <c r="V122" i="18"/>
  <c r="M43" i="18"/>
  <c r="Y23" i="18"/>
  <c r="P16" i="18"/>
  <c r="Y16" i="18"/>
  <c r="V16" i="18"/>
  <c r="AG16" i="18"/>
  <c r="AD16" i="18"/>
  <c r="S16" i="18"/>
  <c r="M16" i="18"/>
  <c r="Y11" i="18"/>
  <c r="P11" i="18"/>
  <c r="M11" i="18"/>
  <c r="AG11" i="18"/>
  <c r="V11" i="18"/>
  <c r="S11" i="18"/>
  <c r="AD11" i="18"/>
  <c r="Y40" i="18"/>
  <c r="AG40" i="18"/>
  <c r="V40" i="18"/>
  <c r="AD40" i="18"/>
  <c r="M40" i="18"/>
  <c r="S40" i="18"/>
  <c r="P40" i="18"/>
  <c r="S65" i="18"/>
  <c r="V65" i="18"/>
  <c r="M65" i="18"/>
  <c r="AG65" i="18"/>
  <c r="AD65" i="18"/>
  <c r="P65" i="18"/>
  <c r="Y65" i="18"/>
  <c r="AG164" i="18"/>
  <c r="AD164" i="18"/>
  <c r="P164" i="18"/>
  <c r="M164" i="18"/>
  <c r="Y164" i="18"/>
  <c r="S164" i="18"/>
  <c r="V164" i="18"/>
  <c r="AD110" i="18"/>
  <c r="P110" i="18"/>
  <c r="V110" i="18"/>
  <c r="M110" i="18"/>
  <c r="S110" i="18"/>
  <c r="Y110" i="18"/>
  <c r="AG110" i="18"/>
  <c r="AG13" i="18"/>
  <c r="AD13" i="18"/>
  <c r="P13" i="18"/>
  <c r="Y13" i="18"/>
  <c r="M13" i="18"/>
  <c r="V13" i="18"/>
  <c r="S13" i="18"/>
  <c r="AG158" i="18"/>
  <c r="S158" i="18"/>
  <c r="Y158" i="18"/>
  <c r="AH195" i="18"/>
  <c r="AD158" i="18"/>
  <c r="P158" i="18"/>
  <c r="V158" i="18"/>
  <c r="M158" i="18"/>
  <c r="Y8" i="18"/>
  <c r="V8" i="18"/>
  <c r="S8" i="18"/>
  <c r="P8" i="18"/>
  <c r="AG8" i="18"/>
  <c r="AD8" i="18"/>
  <c r="M8" i="18"/>
  <c r="V75" i="18"/>
  <c r="Y75" i="18"/>
  <c r="P75" i="18"/>
  <c r="M75" i="18"/>
  <c r="AG75" i="18"/>
  <c r="S75" i="18"/>
  <c r="AD75" i="18"/>
  <c r="AD36" i="18"/>
  <c r="P36" i="18"/>
  <c r="AG36" i="18"/>
  <c r="S36" i="18"/>
  <c r="Y36" i="18"/>
  <c r="V36" i="18"/>
  <c r="M36" i="18"/>
  <c r="S74" i="18"/>
  <c r="Y74" i="18"/>
  <c r="V74" i="18"/>
  <c r="P74" i="18"/>
  <c r="AG74" i="18"/>
  <c r="M74" i="18"/>
  <c r="AD74" i="18"/>
  <c r="AG193" i="18"/>
  <c r="S193" i="18"/>
  <c r="Y193" i="18"/>
  <c r="P193" i="18"/>
  <c r="M193" i="18"/>
  <c r="V193" i="18"/>
  <c r="AD193" i="18"/>
  <c r="V44" i="18"/>
  <c r="AG44" i="18"/>
  <c r="Y44" i="18"/>
  <c r="M44" i="18"/>
  <c r="AD44" i="18"/>
  <c r="P44" i="18"/>
  <c r="S44" i="18"/>
  <c r="S170" i="18"/>
  <c r="P170" i="18"/>
  <c r="M170" i="18"/>
  <c r="V170" i="18"/>
  <c r="AG170" i="18"/>
  <c r="AD170" i="18"/>
  <c r="Y170" i="18"/>
  <c r="U197" i="18"/>
  <c r="P180" i="18"/>
  <c r="AG180" i="18"/>
  <c r="M180" i="18"/>
  <c r="AD180" i="18"/>
  <c r="Y180" i="18"/>
  <c r="S180" i="18"/>
  <c r="V180" i="18"/>
  <c r="V168" i="18"/>
  <c r="Y168" i="18"/>
  <c r="AG168" i="18"/>
  <c r="S168" i="18"/>
  <c r="AD168" i="18"/>
  <c r="M168" i="18"/>
  <c r="P168" i="18"/>
  <c r="Y20" i="18"/>
  <c r="M20" i="18"/>
  <c r="AD20" i="18"/>
  <c r="S20" i="18"/>
  <c r="P20" i="18"/>
  <c r="AG20" i="18"/>
  <c r="V20" i="18"/>
  <c r="S81" i="18"/>
  <c r="M81" i="18"/>
  <c r="AD81" i="18"/>
  <c r="Y81" i="18"/>
  <c r="AG81" i="18"/>
  <c r="P81" i="18"/>
  <c r="V81" i="18"/>
  <c r="S190" i="18"/>
  <c r="P190" i="18"/>
  <c r="M190" i="18"/>
  <c r="AG190" i="18"/>
  <c r="Y190" i="18"/>
  <c r="V190" i="18"/>
  <c r="AD190" i="18"/>
  <c r="M117" i="18"/>
  <c r="AD117" i="18"/>
  <c r="Y117" i="18"/>
  <c r="V117" i="18"/>
  <c r="S117" i="18"/>
  <c r="AG117" i="18"/>
  <c r="P117" i="18"/>
  <c r="M15" i="18"/>
  <c r="AD15" i="18"/>
  <c r="P15" i="18"/>
  <c r="AG15" i="18"/>
  <c r="S15" i="18"/>
  <c r="Y15" i="18"/>
  <c r="V15" i="18"/>
  <c r="Y163" i="18"/>
  <c r="AD163" i="18"/>
  <c r="M163" i="18"/>
  <c r="AG163" i="18"/>
  <c r="S163" i="18"/>
  <c r="P163" i="18"/>
  <c r="V163" i="18"/>
  <c r="Y35" i="18"/>
  <c r="V35" i="18"/>
  <c r="S35" i="18"/>
  <c r="AG35" i="18"/>
  <c r="P35" i="18"/>
  <c r="M35" i="18"/>
  <c r="AD35" i="18"/>
  <c r="Y160" i="18"/>
  <c r="P160" i="18"/>
  <c r="M160" i="18"/>
  <c r="AG160" i="18"/>
  <c r="S160" i="18"/>
  <c r="AD160" i="18"/>
  <c r="V160" i="18"/>
  <c r="Y146" i="18"/>
  <c r="M146" i="18"/>
  <c r="V146" i="18"/>
  <c r="S146" i="18"/>
  <c r="AG146" i="18"/>
  <c r="P146" i="18"/>
  <c r="AD146" i="18"/>
  <c r="M93" i="18"/>
  <c r="AD93" i="18"/>
  <c r="V93" i="18"/>
  <c r="P93" i="18"/>
  <c r="AG93" i="18"/>
  <c r="Y93" i="18"/>
  <c r="S93" i="18"/>
  <c r="AD70" i="18"/>
  <c r="P70" i="18"/>
  <c r="V70" i="18"/>
  <c r="AG70" i="18"/>
  <c r="S70" i="18"/>
  <c r="Y70" i="18"/>
  <c r="M70" i="18"/>
  <c r="P87" i="18"/>
  <c r="AG87" i="18"/>
  <c r="M87" i="18"/>
  <c r="Y87" i="18"/>
  <c r="V87" i="18"/>
  <c r="S87" i="18"/>
  <c r="AD87" i="18"/>
  <c r="P9" i="18"/>
  <c r="AG9" i="18"/>
  <c r="AD9" i="18"/>
  <c r="S9" i="18"/>
  <c r="M9" i="18"/>
  <c r="Y9" i="18"/>
  <c r="V9" i="18"/>
  <c r="S105" i="18"/>
  <c r="AG105" i="18"/>
  <c r="V105" i="18"/>
  <c r="P105" i="18"/>
  <c r="M105" i="18"/>
  <c r="Y105" i="18"/>
  <c r="AD105" i="18"/>
  <c r="Y29" i="18"/>
  <c r="M29" i="18"/>
  <c r="AG29" i="18"/>
  <c r="S29" i="18"/>
  <c r="V29" i="18"/>
  <c r="P29" i="18"/>
  <c r="AD29" i="18"/>
  <c r="V21" i="18"/>
  <c r="M21" i="18"/>
  <c r="AG21" i="18"/>
  <c r="Y21" i="18"/>
  <c r="S21" i="18"/>
  <c r="P21" i="18"/>
  <c r="AD21" i="18"/>
  <c r="V184" i="18"/>
  <c r="S184" i="18"/>
  <c r="P184" i="18"/>
  <c r="AG184" i="18"/>
  <c r="M184" i="18"/>
  <c r="AD184" i="18"/>
  <c r="Y184" i="18"/>
  <c r="AG178" i="18"/>
  <c r="AD178" i="18"/>
  <c r="S178" i="18"/>
  <c r="V178" i="18"/>
  <c r="M178" i="18"/>
  <c r="P178" i="18"/>
  <c r="Y178" i="18"/>
  <c r="S141" i="18"/>
  <c r="M141" i="18"/>
  <c r="P141" i="18"/>
  <c r="AG141" i="18"/>
  <c r="Y141" i="18"/>
  <c r="V141" i="18"/>
  <c r="AD141" i="18"/>
  <c r="P127" i="18"/>
  <c r="AG127" i="18"/>
  <c r="Y127" i="18"/>
  <c r="M127" i="18"/>
  <c r="S127" i="18"/>
  <c r="V127" i="18"/>
  <c r="AD127" i="18"/>
  <c r="P147" i="18"/>
  <c r="AG147" i="18"/>
  <c r="AD147" i="18"/>
  <c r="S147" i="18"/>
  <c r="M147" i="18"/>
  <c r="V147" i="18"/>
  <c r="Y147" i="18"/>
  <c r="Y129" i="18"/>
  <c r="P129" i="18"/>
  <c r="AD129" i="18"/>
  <c r="V129" i="18"/>
  <c r="S129" i="18"/>
  <c r="M129" i="18"/>
  <c r="AG129" i="18"/>
  <c r="Y112" i="18"/>
  <c r="V112" i="18"/>
  <c r="AG112" i="18"/>
  <c r="S112" i="18"/>
  <c r="M112" i="18"/>
  <c r="AD112" i="18"/>
  <c r="P112" i="18"/>
  <c r="Y182" i="18"/>
  <c r="AD182" i="18"/>
  <c r="M182" i="18"/>
  <c r="AG182" i="18"/>
  <c r="S182" i="18"/>
  <c r="P182" i="18"/>
  <c r="V182" i="18"/>
  <c r="S137" i="18"/>
  <c r="P137" i="18"/>
  <c r="Y137" i="18"/>
  <c r="V137" i="18"/>
  <c r="M137" i="18"/>
  <c r="AG137" i="18"/>
  <c r="AD137" i="18"/>
  <c r="M42" i="18"/>
  <c r="V42" i="18"/>
  <c r="Y42" i="18"/>
  <c r="S42" i="18"/>
  <c r="P42" i="18"/>
  <c r="AG42" i="18"/>
  <c r="AD42" i="18"/>
  <c r="AD111" i="18"/>
  <c r="P111" i="18"/>
  <c r="Y111" i="18"/>
  <c r="V111" i="18"/>
  <c r="AG111" i="18"/>
  <c r="M111" i="18"/>
  <c r="S111" i="18"/>
  <c r="V120" i="18"/>
  <c r="AG120" i="18"/>
  <c r="AD120" i="18"/>
  <c r="S120" i="18"/>
  <c r="M120" i="18"/>
  <c r="P120" i="18"/>
  <c r="Y120" i="18"/>
  <c r="AG30" i="18"/>
  <c r="S30" i="18"/>
  <c r="P30" i="18"/>
  <c r="M30" i="18"/>
  <c r="AD30" i="18"/>
  <c r="Y30" i="18"/>
  <c r="V30" i="18"/>
  <c r="AG64" i="18"/>
  <c r="S64" i="18"/>
  <c r="M64" i="18"/>
  <c r="V64" i="18"/>
  <c r="P64" i="18"/>
  <c r="AD64" i="18"/>
  <c r="Y64" i="18"/>
  <c r="Y109" i="18"/>
  <c r="P109" i="18"/>
  <c r="V109" i="18"/>
  <c r="S109" i="18"/>
  <c r="M109" i="18"/>
  <c r="AG109" i="18"/>
  <c r="AD109" i="18"/>
  <c r="V41" i="18"/>
  <c r="M41" i="18"/>
  <c r="AG41" i="18"/>
  <c r="AD41" i="18"/>
  <c r="Y41" i="18"/>
  <c r="S41" i="18"/>
  <c r="P41" i="18"/>
  <c r="S54" i="18"/>
  <c r="AG54" i="18"/>
  <c r="AD54" i="18"/>
  <c r="P54" i="18"/>
  <c r="M54" i="18"/>
  <c r="AH149" i="18"/>
  <c r="V54" i="18"/>
  <c r="Y54" i="18"/>
  <c r="M39" i="18"/>
  <c r="AD39" i="18"/>
  <c r="AG39" i="18"/>
  <c r="S39" i="18"/>
  <c r="Y39" i="18"/>
  <c r="V39" i="18"/>
  <c r="P39" i="18"/>
  <c r="AD187" i="18"/>
  <c r="P187" i="18"/>
  <c r="S187" i="18"/>
  <c r="AG187" i="18"/>
  <c r="Y187" i="18"/>
  <c r="V187" i="18"/>
  <c r="M187" i="18"/>
  <c r="K197" i="18"/>
  <c r="L197" i="18" s="1"/>
  <c r="AH45" i="18"/>
  <c r="L45" i="18"/>
  <c r="P103" i="18"/>
  <c r="M103" i="18"/>
  <c r="AG103" i="18"/>
  <c r="AD103" i="18"/>
  <c r="Y103" i="18"/>
  <c r="V103" i="18"/>
  <c r="S103" i="18"/>
  <c r="Y92" i="18"/>
  <c r="V92" i="18"/>
  <c r="AD92" i="18"/>
  <c r="M92" i="18"/>
  <c r="S92" i="18"/>
  <c r="P92" i="18"/>
  <c r="AG92" i="18"/>
  <c r="V123" i="18"/>
  <c r="S123" i="18"/>
  <c r="AG123" i="18"/>
  <c r="P123" i="18"/>
  <c r="AD123" i="18"/>
  <c r="Y123" i="18"/>
  <c r="M123" i="18"/>
  <c r="AD183" i="18"/>
  <c r="P183" i="18"/>
  <c r="V183" i="18"/>
  <c r="AG183" i="18"/>
  <c r="S183" i="18"/>
  <c r="M183" i="18"/>
  <c r="Y183" i="18"/>
  <c r="AD34" i="18"/>
  <c r="P34" i="18"/>
  <c r="M34" i="18"/>
  <c r="AG34" i="18"/>
  <c r="V34" i="18"/>
  <c r="S34" i="18"/>
  <c r="Y34" i="18"/>
  <c r="V135" i="18"/>
  <c r="Y135" i="18"/>
  <c r="AG135" i="18"/>
  <c r="S135" i="18"/>
  <c r="M135" i="18"/>
  <c r="AD135" i="18"/>
  <c r="P135" i="18"/>
  <c r="Y185" i="18"/>
  <c r="P185" i="18"/>
  <c r="AG185" i="18"/>
  <c r="AD185" i="18"/>
  <c r="M185" i="18"/>
  <c r="S185" i="18"/>
  <c r="V185" i="18"/>
  <c r="AD71" i="18"/>
  <c r="P71" i="18"/>
  <c r="AG71" i="18"/>
  <c r="S71" i="18"/>
  <c r="M71" i="18"/>
  <c r="Y71" i="18"/>
  <c r="V71" i="18"/>
  <c r="Y66" i="18"/>
  <c r="M66" i="18"/>
  <c r="AG66" i="18"/>
  <c r="AD66" i="18"/>
  <c r="P66" i="18"/>
  <c r="V66" i="18"/>
  <c r="S66" i="18"/>
  <c r="AG84" i="18"/>
  <c r="S84" i="18"/>
  <c r="M84" i="18"/>
  <c r="V84" i="18"/>
  <c r="P84" i="18"/>
  <c r="Y84" i="18"/>
  <c r="AD84" i="18"/>
  <c r="S94" i="18"/>
  <c r="M94" i="18"/>
  <c r="AD94" i="18"/>
  <c r="AG94" i="18"/>
  <c r="P94" i="18"/>
  <c r="V94" i="18"/>
  <c r="Y94" i="18"/>
  <c r="Y179" i="18"/>
  <c r="AG179" i="18"/>
  <c r="S179" i="18"/>
  <c r="P179" i="18"/>
  <c r="AD179" i="18"/>
  <c r="M179" i="18"/>
  <c r="V179" i="18"/>
  <c r="M56" i="18"/>
  <c r="AG56" i="18"/>
  <c r="S56" i="18"/>
  <c r="P56" i="18"/>
  <c r="Y56" i="18"/>
  <c r="V56" i="18"/>
  <c r="AD56" i="18"/>
  <c r="S145" i="18"/>
  <c r="P145" i="18"/>
  <c r="M145" i="18"/>
  <c r="AG145" i="18"/>
  <c r="Y145" i="18"/>
  <c r="V145" i="18"/>
  <c r="AD145" i="18"/>
  <c r="V115" i="18"/>
  <c r="Y115" i="18"/>
  <c r="AD115" i="18"/>
  <c r="M115" i="18"/>
  <c r="P115" i="18"/>
  <c r="AG115" i="18"/>
  <c r="S115" i="18"/>
  <c r="AG144" i="18"/>
  <c r="S144" i="18"/>
  <c r="M144" i="18"/>
  <c r="Y144" i="18"/>
  <c r="AD144" i="18"/>
  <c r="P144" i="18"/>
  <c r="V144" i="18"/>
  <c r="Y69" i="18"/>
  <c r="P69" i="18"/>
  <c r="V69" i="18"/>
  <c r="S69" i="18"/>
  <c r="M69" i="18"/>
  <c r="AD69" i="18"/>
  <c r="AG69" i="18"/>
  <c r="Y72" i="18"/>
  <c r="V72" i="18"/>
  <c r="S72" i="18"/>
  <c r="AG72" i="18"/>
  <c r="AD72" i="18"/>
  <c r="P72" i="18"/>
  <c r="M72" i="18"/>
  <c r="M19" i="18"/>
  <c r="AD19" i="18"/>
  <c r="AG19" i="18"/>
  <c r="S19" i="18"/>
  <c r="P19" i="18"/>
  <c r="Y19" i="18"/>
  <c r="V19" i="18"/>
  <c r="Y89" i="18"/>
  <c r="P89" i="18"/>
  <c r="AG89" i="18"/>
  <c r="AD89" i="18"/>
  <c r="M89" i="18"/>
  <c r="V89" i="18"/>
  <c r="S89" i="18"/>
  <c r="P107" i="18"/>
  <c r="AG107" i="18"/>
  <c r="V107" i="18"/>
  <c r="S107" i="18"/>
  <c r="M107" i="18"/>
  <c r="AD107" i="18"/>
  <c r="Y107" i="18"/>
  <c r="S85" i="18"/>
  <c r="AD85" i="18"/>
  <c r="Y85" i="18"/>
  <c r="M85" i="18"/>
  <c r="AG85" i="18"/>
  <c r="P85" i="18"/>
  <c r="V85" i="18"/>
  <c r="P32" i="18"/>
  <c r="Y32" i="18"/>
  <c r="V32" i="18"/>
  <c r="S32" i="18"/>
  <c r="AD32" i="18"/>
  <c r="AG32" i="18"/>
  <c r="M32" i="18"/>
  <c r="V60" i="18"/>
  <c r="M60" i="18"/>
  <c r="AG60" i="18"/>
  <c r="S60" i="18"/>
  <c r="P60" i="18"/>
  <c r="AD60" i="18"/>
  <c r="Y60" i="18"/>
  <c r="Y126" i="18"/>
  <c r="M126" i="18"/>
  <c r="S126" i="18"/>
  <c r="P126" i="18"/>
  <c r="V126" i="18"/>
  <c r="AD126" i="18"/>
  <c r="AG126" i="18"/>
  <c r="AD167" i="18"/>
  <c r="Y167" i="18"/>
  <c r="V167" i="18"/>
  <c r="P167" i="18"/>
  <c r="M167" i="18"/>
  <c r="AG167" i="18"/>
  <c r="S167" i="18"/>
  <c r="Y38" i="18"/>
  <c r="P38" i="18"/>
  <c r="M38" i="18"/>
  <c r="V38" i="18"/>
  <c r="S38" i="18"/>
  <c r="AG38" i="18"/>
  <c r="AD38" i="18"/>
  <c r="V58" i="18"/>
  <c r="AD58" i="18"/>
  <c r="AG58" i="18"/>
  <c r="P58" i="18"/>
  <c r="M58" i="18"/>
  <c r="S58" i="18"/>
  <c r="Y58" i="18"/>
  <c r="AG124" i="18"/>
  <c r="S124" i="18"/>
  <c r="M124" i="18"/>
  <c r="AD124" i="18"/>
  <c r="V124" i="18"/>
  <c r="P124" i="18"/>
  <c r="Y124" i="18"/>
  <c r="AD91" i="18"/>
  <c r="P91" i="18"/>
  <c r="S91" i="18"/>
  <c r="M91" i="18"/>
  <c r="Y91" i="18"/>
  <c r="V91" i="18"/>
  <c r="AG91" i="18"/>
  <c r="P33" i="18"/>
  <c r="AG33" i="18"/>
  <c r="V33" i="18"/>
  <c r="S33" i="18"/>
  <c r="M33" i="18"/>
  <c r="AD33" i="18"/>
  <c r="Y33" i="18"/>
  <c r="V195" i="18" l="1"/>
  <c r="Y195" i="18"/>
  <c r="P195" i="18"/>
  <c r="M195" i="18"/>
  <c r="AG195" i="18"/>
  <c r="AD195" i="18"/>
  <c r="S195" i="18"/>
  <c r="Y149" i="18"/>
  <c r="S149" i="18"/>
  <c r="P149" i="18"/>
  <c r="AD149" i="18"/>
  <c r="AG149" i="18"/>
  <c r="M149" i="18"/>
  <c r="V149" i="18"/>
  <c r="V45" i="18"/>
  <c r="AG45" i="18"/>
  <c r="M45" i="18"/>
  <c r="AH197" i="18"/>
  <c r="Y45" i="18"/>
  <c r="AD45" i="18"/>
  <c r="P45" i="18"/>
  <c r="S45" i="18"/>
  <c r="P197" i="18" l="1"/>
  <c r="M197" i="18"/>
  <c r="AG197" i="18"/>
  <c r="Y197" i="18"/>
  <c r="AD197" i="18"/>
  <c r="S197" i="18"/>
  <c r="V197" i="18"/>
  <c r="M195" i="17"/>
  <c r="L195" i="17"/>
  <c r="J195" i="17"/>
  <c r="I195" i="17"/>
  <c r="H195" i="17"/>
  <c r="F195" i="17"/>
  <c r="E195" i="17"/>
  <c r="D195" i="17"/>
  <c r="C195" i="17"/>
  <c r="A195" i="17"/>
  <c r="M149" i="17"/>
  <c r="L149" i="17"/>
  <c r="J149" i="17"/>
  <c r="I149" i="17"/>
  <c r="H149" i="17"/>
  <c r="F149" i="17"/>
  <c r="E149" i="17"/>
  <c r="D149" i="17"/>
  <c r="C149" i="17"/>
  <c r="A149" i="17"/>
  <c r="M45" i="17"/>
  <c r="L45" i="17"/>
  <c r="J45" i="17"/>
  <c r="I45" i="17"/>
  <c r="H45" i="17"/>
  <c r="F45" i="17"/>
  <c r="E45" i="17"/>
  <c r="D45" i="17"/>
  <c r="C45" i="17"/>
  <c r="A45" i="17"/>
  <c r="J197" i="17" l="1"/>
  <c r="L197" i="17"/>
  <c r="C197" i="17"/>
  <c r="M197" i="17"/>
  <c r="A197" i="17"/>
  <c r="D197" i="17"/>
  <c r="E197" i="17"/>
  <c r="F197" i="17"/>
  <c r="H197" i="17"/>
  <c r="I197" i="17"/>
  <c r="T192" i="16"/>
  <c r="A192" i="16"/>
  <c r="P191" i="16"/>
  <c r="Q191" i="16" s="1"/>
  <c r="P190" i="16"/>
  <c r="Q190" i="16" s="1"/>
  <c r="P189" i="16"/>
  <c r="Q189" i="16" s="1"/>
  <c r="P188" i="16"/>
  <c r="Q188" i="16" s="1"/>
  <c r="P187" i="16"/>
  <c r="Q187" i="16" s="1"/>
  <c r="P186" i="16"/>
  <c r="Q186" i="16" s="1"/>
  <c r="P185" i="16"/>
  <c r="Q185" i="16" s="1"/>
  <c r="P184" i="16"/>
  <c r="Q184" i="16" s="1"/>
  <c r="P183" i="16"/>
  <c r="Q183" i="16" s="1"/>
  <c r="P182" i="16"/>
  <c r="Q182" i="16" s="1"/>
  <c r="P181" i="16"/>
  <c r="Q181" i="16" s="1"/>
  <c r="P180" i="16"/>
  <c r="Q180" i="16" s="1"/>
  <c r="P179" i="16"/>
  <c r="Q179" i="16" s="1"/>
  <c r="P178" i="16"/>
  <c r="Q178" i="16" s="1"/>
  <c r="P177" i="16"/>
  <c r="Q177" i="16" s="1"/>
  <c r="P176" i="16"/>
  <c r="Q176" i="16" s="1"/>
  <c r="P175" i="16"/>
  <c r="Q175" i="16" s="1"/>
  <c r="P174" i="16"/>
  <c r="Q174" i="16" s="1"/>
  <c r="P173" i="16"/>
  <c r="Q173" i="16" s="1"/>
  <c r="P172" i="16"/>
  <c r="Q172" i="16" s="1"/>
  <c r="P171" i="16"/>
  <c r="Q171" i="16" s="1"/>
  <c r="P170" i="16"/>
  <c r="Q170" i="16" s="1"/>
  <c r="P169" i="16"/>
  <c r="Q169" i="16" s="1"/>
  <c r="P168" i="16"/>
  <c r="Q168" i="16" s="1"/>
  <c r="P167" i="16"/>
  <c r="Q167" i="16" s="1"/>
  <c r="P166" i="16"/>
  <c r="Q166" i="16" s="1"/>
  <c r="P165" i="16"/>
  <c r="Q165" i="16" s="1"/>
  <c r="P164" i="16"/>
  <c r="Q164" i="16" s="1"/>
  <c r="P163" i="16"/>
  <c r="Q163" i="16" s="1"/>
  <c r="P162" i="16"/>
  <c r="Q162" i="16" s="1"/>
  <c r="P161" i="16"/>
  <c r="Q161" i="16" s="1"/>
  <c r="P160" i="16"/>
  <c r="Q160" i="16" s="1"/>
  <c r="P159" i="16"/>
  <c r="Q159" i="16" s="1"/>
  <c r="P158" i="16"/>
  <c r="Q158" i="16" s="1"/>
  <c r="P157" i="16"/>
  <c r="Q157" i="16" s="1"/>
  <c r="P156" i="16"/>
  <c r="P155" i="16"/>
  <c r="Q155" i="16" s="1"/>
  <c r="T147" i="16"/>
  <c r="O147" i="16"/>
  <c r="N147" i="16"/>
  <c r="M147" i="16"/>
  <c r="L147" i="16"/>
  <c r="K147" i="16"/>
  <c r="J147" i="16"/>
  <c r="I147" i="16"/>
  <c r="H147" i="16"/>
  <c r="G147" i="16"/>
  <c r="F147" i="16"/>
  <c r="E147" i="16"/>
  <c r="D147" i="16"/>
  <c r="C147" i="16"/>
  <c r="P146" i="16"/>
  <c r="Q146" i="16" s="1"/>
  <c r="P145" i="16"/>
  <c r="Q145" i="16" s="1"/>
  <c r="P144" i="16"/>
  <c r="Q144" i="16" s="1"/>
  <c r="P143" i="16"/>
  <c r="Q143" i="16" s="1"/>
  <c r="P142" i="16"/>
  <c r="Q142" i="16" s="1"/>
  <c r="P141" i="16"/>
  <c r="Q141" i="16" s="1"/>
  <c r="P140" i="16"/>
  <c r="Q140" i="16" s="1"/>
  <c r="P139" i="16"/>
  <c r="Q139" i="16" s="1"/>
  <c r="P138" i="16"/>
  <c r="Q138" i="16" s="1"/>
  <c r="P137" i="16"/>
  <c r="Q137" i="16" s="1"/>
  <c r="P136" i="16"/>
  <c r="Q136" i="16" s="1"/>
  <c r="P135" i="16"/>
  <c r="Q135" i="16" s="1"/>
  <c r="P134" i="16"/>
  <c r="Q134" i="16" s="1"/>
  <c r="P133" i="16"/>
  <c r="Q133" i="16" s="1"/>
  <c r="P132" i="16"/>
  <c r="Q132" i="16" s="1"/>
  <c r="P131" i="16"/>
  <c r="Q131" i="16" s="1"/>
  <c r="P130" i="16"/>
  <c r="Q130" i="16" s="1"/>
  <c r="P129" i="16"/>
  <c r="Q129" i="16" s="1"/>
  <c r="P128" i="16"/>
  <c r="Q128" i="16" s="1"/>
  <c r="P127" i="16"/>
  <c r="Q127" i="16" s="1"/>
  <c r="P126" i="16"/>
  <c r="Q126" i="16" s="1"/>
  <c r="P125" i="16"/>
  <c r="Q125" i="16" s="1"/>
  <c r="P124" i="16"/>
  <c r="Q124" i="16" s="1"/>
  <c r="P123" i="16"/>
  <c r="Q123" i="16" s="1"/>
  <c r="P122" i="16"/>
  <c r="Q122" i="16" s="1"/>
  <c r="P121" i="16"/>
  <c r="Q121" i="16" s="1"/>
  <c r="P120" i="16"/>
  <c r="Q120" i="16" s="1"/>
  <c r="P119" i="16"/>
  <c r="Q119" i="16" s="1"/>
  <c r="P118" i="16"/>
  <c r="Q118" i="16" s="1"/>
  <c r="P117" i="16"/>
  <c r="Q117" i="16" s="1"/>
  <c r="P116" i="16"/>
  <c r="Q116" i="16" s="1"/>
  <c r="P115" i="16"/>
  <c r="Q115" i="16" s="1"/>
  <c r="P114" i="16"/>
  <c r="Q114" i="16" s="1"/>
  <c r="P113" i="16"/>
  <c r="Q113" i="16" s="1"/>
  <c r="P112" i="16"/>
  <c r="Q112" i="16" s="1"/>
  <c r="P111" i="16"/>
  <c r="Q111" i="16" s="1"/>
  <c r="P110" i="16"/>
  <c r="Q110" i="16" s="1"/>
  <c r="P109" i="16"/>
  <c r="Q109" i="16" s="1"/>
  <c r="P108" i="16"/>
  <c r="Q108" i="16" s="1"/>
  <c r="P107" i="16"/>
  <c r="Q107" i="16" s="1"/>
  <c r="P106" i="16"/>
  <c r="Q106" i="16" s="1"/>
  <c r="P105" i="16"/>
  <c r="Q105" i="16" s="1"/>
  <c r="P104" i="16"/>
  <c r="Q104" i="16" s="1"/>
  <c r="P103" i="16"/>
  <c r="Q103" i="16" s="1"/>
  <c r="P102" i="16"/>
  <c r="Q102" i="16" s="1"/>
  <c r="P101" i="16"/>
  <c r="Q101" i="16" s="1"/>
  <c r="P100" i="16"/>
  <c r="Q100" i="16" s="1"/>
  <c r="P99" i="16"/>
  <c r="Q99" i="16" s="1"/>
  <c r="P98" i="16"/>
  <c r="Q98" i="16" s="1"/>
  <c r="P97" i="16"/>
  <c r="Q97" i="16" s="1"/>
  <c r="P96" i="16"/>
  <c r="Q96" i="16" s="1"/>
  <c r="P95" i="16"/>
  <c r="Q95" i="16" s="1"/>
  <c r="P94" i="16"/>
  <c r="Q94" i="16" s="1"/>
  <c r="P93" i="16"/>
  <c r="Q93" i="16" s="1"/>
  <c r="P92" i="16"/>
  <c r="Q92" i="16" s="1"/>
  <c r="P91" i="16"/>
  <c r="Q91" i="16" s="1"/>
  <c r="P90" i="16"/>
  <c r="Q90" i="16" s="1"/>
  <c r="P89" i="16"/>
  <c r="Q89" i="16" s="1"/>
  <c r="P88" i="16"/>
  <c r="Q88" i="16" s="1"/>
  <c r="P87" i="16"/>
  <c r="Q87" i="16" s="1"/>
  <c r="P86" i="16"/>
  <c r="Q86" i="16" s="1"/>
  <c r="P85" i="16"/>
  <c r="Q85" i="16" s="1"/>
  <c r="P84" i="16"/>
  <c r="Q84" i="16" s="1"/>
  <c r="P83" i="16"/>
  <c r="Q83" i="16" s="1"/>
  <c r="P82" i="16"/>
  <c r="Q82" i="16" s="1"/>
  <c r="P81" i="16"/>
  <c r="Q81" i="16" s="1"/>
  <c r="P80" i="16"/>
  <c r="Q80" i="16" s="1"/>
  <c r="P79" i="16"/>
  <c r="Q79" i="16" s="1"/>
  <c r="P78" i="16"/>
  <c r="Q78" i="16" s="1"/>
  <c r="P77" i="16"/>
  <c r="Q77" i="16" s="1"/>
  <c r="P76" i="16"/>
  <c r="Q76" i="16" s="1"/>
  <c r="P75" i="16"/>
  <c r="Q75" i="16" s="1"/>
  <c r="P74" i="16"/>
  <c r="Q74" i="16" s="1"/>
  <c r="P73" i="16"/>
  <c r="Q73" i="16" s="1"/>
  <c r="P72" i="16"/>
  <c r="Q72" i="16" s="1"/>
  <c r="P71" i="16"/>
  <c r="Q71" i="16" s="1"/>
  <c r="P70" i="16"/>
  <c r="Q70" i="16" s="1"/>
  <c r="P69" i="16"/>
  <c r="Q69" i="16" s="1"/>
  <c r="P68" i="16"/>
  <c r="Q68" i="16" s="1"/>
  <c r="P67" i="16"/>
  <c r="Q67" i="16" s="1"/>
  <c r="P66" i="16"/>
  <c r="Q66" i="16" s="1"/>
  <c r="P65" i="16"/>
  <c r="Q65" i="16" s="1"/>
  <c r="P64" i="16"/>
  <c r="Q64" i="16" s="1"/>
  <c r="P63" i="16"/>
  <c r="Q63" i="16" s="1"/>
  <c r="P62" i="16"/>
  <c r="Q62" i="16" s="1"/>
  <c r="P61" i="16"/>
  <c r="Q61" i="16" s="1"/>
  <c r="P60" i="16"/>
  <c r="Q60" i="16" s="1"/>
  <c r="P59" i="16"/>
  <c r="Q59" i="16" s="1"/>
  <c r="P58" i="16"/>
  <c r="Q58" i="16" s="1"/>
  <c r="P57" i="16"/>
  <c r="Q57" i="16" s="1"/>
  <c r="P56" i="16"/>
  <c r="Q56" i="16" s="1"/>
  <c r="P55" i="16"/>
  <c r="Q55" i="16" s="1"/>
  <c r="P54" i="16"/>
  <c r="Q54" i="16" s="1"/>
  <c r="P53" i="16"/>
  <c r="Q53" i="16" s="1"/>
  <c r="P52" i="16"/>
  <c r="Q52" i="16" s="1"/>
  <c r="T44" i="16"/>
  <c r="O44" i="16"/>
  <c r="N44" i="16"/>
  <c r="M44" i="16"/>
  <c r="L44" i="16"/>
  <c r="K44" i="16"/>
  <c r="J44" i="16"/>
  <c r="I44" i="16"/>
  <c r="H44" i="16"/>
  <c r="G44" i="16"/>
  <c r="F44" i="16"/>
  <c r="E44" i="16"/>
  <c r="D44" i="16"/>
  <c r="C44" i="16"/>
  <c r="A44" i="16"/>
  <c r="P43" i="16"/>
  <c r="Q43" i="16" s="1"/>
  <c r="P42" i="16"/>
  <c r="Q42" i="16" s="1"/>
  <c r="P41" i="16"/>
  <c r="Q41" i="16" s="1"/>
  <c r="P40" i="16"/>
  <c r="Q40" i="16" s="1"/>
  <c r="P39" i="16"/>
  <c r="Q39" i="16" s="1"/>
  <c r="P38" i="16"/>
  <c r="Q38" i="16" s="1"/>
  <c r="P37" i="16"/>
  <c r="Q37" i="16" s="1"/>
  <c r="P36" i="16"/>
  <c r="Q36" i="16" s="1"/>
  <c r="P35" i="16"/>
  <c r="Q35" i="16" s="1"/>
  <c r="P34" i="16"/>
  <c r="Q34" i="16" s="1"/>
  <c r="P33" i="16"/>
  <c r="Q33" i="16" s="1"/>
  <c r="P32" i="16"/>
  <c r="Q32" i="16" s="1"/>
  <c r="P31" i="16"/>
  <c r="Q31" i="16" s="1"/>
  <c r="P30" i="16"/>
  <c r="Q30" i="16" s="1"/>
  <c r="P29" i="16"/>
  <c r="Q29" i="16" s="1"/>
  <c r="P28" i="16"/>
  <c r="Q28" i="16" s="1"/>
  <c r="P27" i="16"/>
  <c r="Q27" i="16" s="1"/>
  <c r="P26" i="16"/>
  <c r="Q26" i="16" s="1"/>
  <c r="P25" i="16"/>
  <c r="Q25" i="16" s="1"/>
  <c r="P24" i="16"/>
  <c r="Q24" i="16" s="1"/>
  <c r="P23" i="16"/>
  <c r="Q23" i="16" s="1"/>
  <c r="P22" i="16"/>
  <c r="Q22" i="16" s="1"/>
  <c r="P21" i="16"/>
  <c r="Q21" i="16" s="1"/>
  <c r="P20" i="16"/>
  <c r="Q20" i="16" s="1"/>
  <c r="P19" i="16"/>
  <c r="Q19" i="16" s="1"/>
  <c r="P18" i="16"/>
  <c r="Q18" i="16" s="1"/>
  <c r="P17" i="16"/>
  <c r="Q17" i="16" s="1"/>
  <c r="P16" i="16"/>
  <c r="Q16" i="16" s="1"/>
  <c r="P15" i="16"/>
  <c r="Q15" i="16" s="1"/>
  <c r="P14" i="16"/>
  <c r="Q14" i="16" s="1"/>
  <c r="P13" i="16"/>
  <c r="Q13" i="16" s="1"/>
  <c r="P12" i="16"/>
  <c r="Q12" i="16" s="1"/>
  <c r="P11" i="16"/>
  <c r="Q11" i="16" s="1"/>
  <c r="P10" i="16"/>
  <c r="Q10" i="16" s="1"/>
  <c r="P9" i="16"/>
  <c r="P8" i="16"/>
  <c r="Q8" i="16" s="1"/>
  <c r="P7" i="16"/>
  <c r="Q7" i="16" s="1"/>
  <c r="P6" i="16"/>
  <c r="Q6" i="16" s="1"/>
  <c r="A194" i="16" l="1"/>
  <c r="O194" i="16"/>
  <c r="C194" i="16"/>
  <c r="E194" i="16"/>
  <c r="N194" i="16"/>
  <c r="T194" i="16"/>
  <c r="F194" i="16"/>
  <c r="G194" i="16"/>
  <c r="L194" i="16"/>
  <c r="M194" i="16"/>
  <c r="I194" i="16"/>
  <c r="D194" i="16"/>
  <c r="H194" i="16"/>
  <c r="J194" i="16"/>
  <c r="K194" i="16"/>
  <c r="P44" i="16"/>
  <c r="Q44" i="16" s="1"/>
  <c r="Q9" i="16"/>
  <c r="P147" i="16"/>
  <c r="Q147" i="16" s="1"/>
  <c r="P192" i="16"/>
  <c r="Q192" i="16" s="1"/>
  <c r="Q156" i="16"/>
  <c r="S190" i="16" l="1"/>
  <c r="S170" i="16"/>
  <c r="S182" i="16"/>
  <c r="S183" i="16"/>
  <c r="S163" i="16"/>
  <c r="S176" i="16"/>
  <c r="S157" i="16"/>
  <c r="S189" i="16"/>
  <c r="S169" i="16"/>
  <c r="S162" i="16"/>
  <c r="S175" i="16"/>
  <c r="S156" i="16"/>
  <c r="S188" i="16"/>
  <c r="S168" i="16"/>
  <c r="S187" i="16"/>
  <c r="S167" i="16"/>
  <c r="S180" i="16"/>
  <c r="S173" i="16"/>
  <c r="S186" i="16"/>
  <c r="S166" i="16"/>
  <c r="S179" i="16"/>
  <c r="S160" i="16"/>
  <c r="S159" i="16"/>
  <c r="S191" i="16"/>
  <c r="S158" i="16"/>
  <c r="S155" i="16"/>
  <c r="S178" i="16"/>
  <c r="S165" i="16"/>
  <c r="S177" i="16"/>
  <c r="S164" i="16"/>
  <c r="S185" i="16"/>
  <c r="S174" i="16"/>
  <c r="S184" i="16"/>
  <c r="S172" i="16"/>
  <c r="S161" i="16"/>
  <c r="S171" i="16"/>
  <c r="S181" i="16"/>
  <c r="S142" i="16"/>
  <c r="S122" i="16"/>
  <c r="S102" i="16"/>
  <c r="S82" i="16"/>
  <c r="S62" i="16"/>
  <c r="S128" i="16"/>
  <c r="S141" i="16"/>
  <c r="S140" i="16"/>
  <c r="S100" i="16"/>
  <c r="S135" i="16"/>
  <c r="S115" i="16"/>
  <c r="S95" i="16"/>
  <c r="S75" i="16"/>
  <c r="S55" i="16"/>
  <c r="S108" i="16"/>
  <c r="S88" i="16"/>
  <c r="S68" i="16"/>
  <c r="S121" i="16"/>
  <c r="S101" i="16"/>
  <c r="S81" i="16"/>
  <c r="S61" i="16"/>
  <c r="S134" i="16"/>
  <c r="S114" i="16"/>
  <c r="S94" i="16"/>
  <c r="S74" i="16"/>
  <c r="S54" i="16"/>
  <c r="S127" i="16"/>
  <c r="S107" i="16"/>
  <c r="S87" i="16"/>
  <c r="S67" i="16"/>
  <c r="S120" i="16"/>
  <c r="S139" i="16"/>
  <c r="S119" i="16"/>
  <c r="S99" i="16"/>
  <c r="S79" i="16"/>
  <c r="S59" i="16"/>
  <c r="S132" i="16"/>
  <c r="S112" i="16"/>
  <c r="S92" i="16"/>
  <c r="S72" i="16"/>
  <c r="S52" i="16"/>
  <c r="S145" i="16"/>
  <c r="S125" i="16"/>
  <c r="S105" i="16"/>
  <c r="S85" i="16"/>
  <c r="S65" i="16"/>
  <c r="S147" i="16"/>
  <c r="S138" i="16"/>
  <c r="S118" i="16"/>
  <c r="S98" i="16"/>
  <c r="S78" i="16"/>
  <c r="S58" i="16"/>
  <c r="S131" i="16"/>
  <c r="S137" i="16"/>
  <c r="S116" i="16"/>
  <c r="S84" i="16"/>
  <c r="S104" i="16"/>
  <c r="S136" i="16"/>
  <c r="S124" i="16"/>
  <c r="S103" i="16"/>
  <c r="S91" i="16"/>
  <c r="S71" i="16"/>
  <c r="S133" i="16"/>
  <c r="S57" i="16"/>
  <c r="S76" i="16"/>
  <c r="S126" i="16"/>
  <c r="S64" i="16"/>
  <c r="S93" i="16"/>
  <c r="S73" i="16"/>
  <c r="S83" i="16"/>
  <c r="S53" i="16"/>
  <c r="S146" i="16"/>
  <c r="S113" i="16"/>
  <c r="S63" i="16"/>
  <c r="S123" i="16"/>
  <c r="S144" i="16"/>
  <c r="S129" i="16"/>
  <c r="S117" i="16"/>
  <c r="S96" i="16"/>
  <c r="S56" i="16"/>
  <c r="S111" i="16"/>
  <c r="S80" i="16"/>
  <c r="S90" i="16"/>
  <c r="S70" i="16"/>
  <c r="S60" i="16"/>
  <c r="S143" i="16"/>
  <c r="S110" i="16"/>
  <c r="S89" i="16"/>
  <c r="S69" i="16"/>
  <c r="S130" i="16"/>
  <c r="S109" i="16"/>
  <c r="S97" i="16"/>
  <c r="S77" i="16"/>
  <c r="S86" i="16"/>
  <c r="S106" i="16"/>
  <c r="S66" i="16"/>
  <c r="S27" i="16"/>
  <c r="S7" i="16"/>
  <c r="S13" i="16"/>
  <c r="S6" i="16"/>
  <c r="S40" i="16"/>
  <c r="S20" i="16"/>
  <c r="S33" i="16"/>
  <c r="S26" i="16"/>
  <c r="S39" i="16"/>
  <c r="S19" i="16"/>
  <c r="S32" i="16"/>
  <c r="S12" i="16"/>
  <c r="S24" i="16"/>
  <c r="S37" i="16"/>
  <c r="S17" i="16"/>
  <c r="S30" i="16"/>
  <c r="S10" i="16"/>
  <c r="S43" i="16"/>
  <c r="S23" i="16"/>
  <c r="S8" i="16"/>
  <c r="S36" i="16"/>
  <c r="S16" i="16"/>
  <c r="S25" i="16"/>
  <c r="S34" i="16"/>
  <c r="S14" i="16"/>
  <c r="S38" i="16"/>
  <c r="S9" i="16"/>
  <c r="S18" i="16"/>
  <c r="S35" i="16"/>
  <c r="S15" i="16"/>
  <c r="S29" i="16"/>
  <c r="S28" i="16"/>
  <c r="S42" i="16"/>
  <c r="S44" i="16"/>
  <c r="S22" i="16"/>
  <c r="S41" i="16"/>
  <c r="S31" i="16"/>
  <c r="S21" i="16"/>
  <c r="S11" i="16"/>
  <c r="P194" i="16"/>
  <c r="Q194" i="16" s="1"/>
  <c r="AO198" i="15" l="1"/>
  <c r="AJ198" i="15"/>
  <c r="AF198" i="15"/>
  <c r="AB198" i="15"/>
  <c r="W198" i="15"/>
  <c r="S198" i="15"/>
  <c r="O198" i="15"/>
  <c r="K198" i="15"/>
  <c r="G198" i="15"/>
  <c r="H198" i="15" s="1"/>
  <c r="J198" i="15" s="1"/>
  <c r="C198" i="15"/>
  <c r="A198" i="15"/>
  <c r="AN197" i="15"/>
  <c r="AK197" i="15"/>
  <c r="AM197" i="15" s="1"/>
  <c r="AG197" i="15"/>
  <c r="AC197" i="15"/>
  <c r="Y197" i="15"/>
  <c r="AA197" i="15" s="1"/>
  <c r="T197" i="15"/>
  <c r="P197" i="15"/>
  <c r="L197" i="15"/>
  <c r="H197" i="15"/>
  <c r="J197" i="15" s="1"/>
  <c r="D197" i="15"/>
  <c r="AN196" i="15"/>
  <c r="AK196" i="15"/>
  <c r="AM196" i="15" s="1"/>
  <c r="AG196" i="15"/>
  <c r="AC196" i="15"/>
  <c r="Y196" i="15"/>
  <c r="AA196" i="15" s="1"/>
  <c r="T196" i="15"/>
  <c r="P196" i="15"/>
  <c r="L196" i="15"/>
  <c r="H196" i="15"/>
  <c r="J196" i="15" s="1"/>
  <c r="D196" i="15"/>
  <c r="AN195" i="15"/>
  <c r="AK195" i="15"/>
  <c r="AM195" i="15" s="1"/>
  <c r="AG195" i="15"/>
  <c r="AC195" i="15"/>
  <c r="Y195" i="15"/>
  <c r="AA195" i="15" s="1"/>
  <c r="T195" i="15"/>
  <c r="P195" i="15"/>
  <c r="L195" i="15"/>
  <c r="H195" i="15"/>
  <c r="J195" i="15" s="1"/>
  <c r="D195" i="15"/>
  <c r="AN194" i="15"/>
  <c r="AK194" i="15"/>
  <c r="AM194" i="15" s="1"/>
  <c r="AG194" i="15"/>
  <c r="AC194" i="15"/>
  <c r="Y194" i="15"/>
  <c r="T194" i="15"/>
  <c r="P194" i="15"/>
  <c r="L194" i="15"/>
  <c r="H194" i="15"/>
  <c r="J194" i="15" s="1"/>
  <c r="D194" i="15"/>
  <c r="AN193" i="15"/>
  <c r="AK193" i="15"/>
  <c r="AM193" i="15" s="1"/>
  <c r="AG193" i="15"/>
  <c r="AC193" i="15"/>
  <c r="Y193" i="15"/>
  <c r="AA193" i="15" s="1"/>
  <c r="T193" i="15"/>
  <c r="P193" i="15"/>
  <c r="L193" i="15"/>
  <c r="H193" i="15"/>
  <c r="J193" i="15" s="1"/>
  <c r="D193" i="15"/>
  <c r="AN192" i="15"/>
  <c r="AK192" i="15"/>
  <c r="AM192" i="15" s="1"/>
  <c r="AG192" i="15"/>
  <c r="AI192" i="15" s="1"/>
  <c r="AC192" i="15"/>
  <c r="AE192" i="15" s="1"/>
  <c r="Y192" i="15"/>
  <c r="AA192" i="15" s="1"/>
  <c r="T192" i="15"/>
  <c r="V192" i="15" s="1"/>
  <c r="P192" i="15"/>
  <c r="R192" i="15" s="1"/>
  <c r="L192" i="15"/>
  <c r="N192" i="15" s="1"/>
  <c r="H192" i="15"/>
  <c r="J192" i="15" s="1"/>
  <c r="D192" i="15"/>
  <c r="F192" i="15" s="1"/>
  <c r="AN191" i="15"/>
  <c r="AK191" i="15"/>
  <c r="AM191" i="15" s="1"/>
  <c r="AG191" i="15"/>
  <c r="AC191" i="15"/>
  <c r="Y191" i="15"/>
  <c r="AA191" i="15" s="1"/>
  <c r="T191" i="15"/>
  <c r="P191" i="15"/>
  <c r="L191" i="15"/>
  <c r="H191" i="15"/>
  <c r="J191" i="15" s="1"/>
  <c r="D191" i="15"/>
  <c r="AN190" i="15"/>
  <c r="AK190" i="15"/>
  <c r="AM190" i="15" s="1"/>
  <c r="AG190" i="15"/>
  <c r="AC190" i="15"/>
  <c r="Y190" i="15"/>
  <c r="AA190" i="15" s="1"/>
  <c r="T190" i="15"/>
  <c r="P190" i="15"/>
  <c r="L190" i="15"/>
  <c r="H190" i="15"/>
  <c r="J190" i="15" s="1"/>
  <c r="D190" i="15"/>
  <c r="AN189" i="15"/>
  <c r="AK189" i="15"/>
  <c r="AM189" i="15" s="1"/>
  <c r="AG189" i="15"/>
  <c r="AC189" i="15"/>
  <c r="Y189" i="15"/>
  <c r="AA189" i="15" s="1"/>
  <c r="T189" i="15"/>
  <c r="P189" i="15"/>
  <c r="L189" i="15"/>
  <c r="H189" i="15"/>
  <c r="J189" i="15" s="1"/>
  <c r="D189" i="15"/>
  <c r="AN188" i="15"/>
  <c r="AK188" i="15"/>
  <c r="AM188" i="15" s="1"/>
  <c r="AG188" i="15"/>
  <c r="AC188" i="15"/>
  <c r="Y188" i="15"/>
  <c r="AA188" i="15" s="1"/>
  <c r="T188" i="15"/>
  <c r="V188" i="15" s="1"/>
  <c r="P188" i="15"/>
  <c r="L188" i="15"/>
  <c r="H188" i="15"/>
  <c r="J188" i="15" s="1"/>
  <c r="D188" i="15"/>
  <c r="AN187" i="15"/>
  <c r="AK187" i="15"/>
  <c r="AM187" i="15" s="1"/>
  <c r="AG187" i="15"/>
  <c r="AC187" i="15"/>
  <c r="Y187" i="15"/>
  <c r="AA187" i="15" s="1"/>
  <c r="T187" i="15"/>
  <c r="V187" i="15" s="1"/>
  <c r="P187" i="15"/>
  <c r="L187" i="15"/>
  <c r="H187" i="15"/>
  <c r="J187" i="15" s="1"/>
  <c r="D187" i="15"/>
  <c r="AN186" i="15"/>
  <c r="AK186" i="15"/>
  <c r="AM186" i="15" s="1"/>
  <c r="AG186" i="15"/>
  <c r="AC186" i="15"/>
  <c r="Y186" i="15"/>
  <c r="AA186" i="15" s="1"/>
  <c r="T186" i="15"/>
  <c r="P186" i="15"/>
  <c r="L186" i="15"/>
  <c r="H186" i="15"/>
  <c r="J186" i="15" s="1"/>
  <c r="D186" i="15"/>
  <c r="AN185" i="15"/>
  <c r="AK185" i="15"/>
  <c r="AM185" i="15" s="1"/>
  <c r="AG185" i="15"/>
  <c r="AC185" i="15"/>
  <c r="Y185" i="15"/>
  <c r="AA185" i="15" s="1"/>
  <c r="T185" i="15"/>
  <c r="P185" i="15"/>
  <c r="L185" i="15"/>
  <c r="H185" i="15"/>
  <c r="J185" i="15" s="1"/>
  <c r="D185" i="15"/>
  <c r="AN184" i="15"/>
  <c r="AK184" i="15"/>
  <c r="AM184" i="15" s="1"/>
  <c r="AG184" i="15"/>
  <c r="AC184" i="15"/>
  <c r="Y184" i="15"/>
  <c r="AA184" i="15" s="1"/>
  <c r="T184" i="15"/>
  <c r="V184" i="15" s="1"/>
  <c r="P184" i="15"/>
  <c r="L184" i="15"/>
  <c r="H184" i="15"/>
  <c r="J184" i="15" s="1"/>
  <c r="D184" i="15"/>
  <c r="AN183" i="15"/>
  <c r="AK183" i="15"/>
  <c r="AM183" i="15" s="1"/>
  <c r="AG183" i="15"/>
  <c r="AC183" i="15"/>
  <c r="Y183" i="15"/>
  <c r="AA183" i="15" s="1"/>
  <c r="T183" i="15"/>
  <c r="P183" i="15"/>
  <c r="L183" i="15"/>
  <c r="H183" i="15"/>
  <c r="J183" i="15" s="1"/>
  <c r="D183" i="15"/>
  <c r="AN182" i="15"/>
  <c r="AK182" i="15"/>
  <c r="AM182" i="15" s="1"/>
  <c r="AG182" i="15"/>
  <c r="AC182" i="15"/>
  <c r="Y182" i="15"/>
  <c r="AA182" i="15" s="1"/>
  <c r="T182" i="15"/>
  <c r="P182" i="15"/>
  <c r="L182" i="15"/>
  <c r="H182" i="15"/>
  <c r="J182" i="15" s="1"/>
  <c r="D182" i="15"/>
  <c r="AN181" i="15"/>
  <c r="AK181" i="15"/>
  <c r="AM181" i="15" s="1"/>
  <c r="AG181" i="15"/>
  <c r="AC181" i="15"/>
  <c r="Y181" i="15"/>
  <c r="AA181" i="15" s="1"/>
  <c r="T181" i="15"/>
  <c r="V181" i="15" s="1"/>
  <c r="P181" i="15"/>
  <c r="L181" i="15"/>
  <c r="H181" i="15"/>
  <c r="J181" i="15" s="1"/>
  <c r="D181" i="15"/>
  <c r="AN180" i="15"/>
  <c r="AK180" i="15"/>
  <c r="AM180" i="15" s="1"/>
  <c r="AG180" i="15"/>
  <c r="AC180" i="15"/>
  <c r="Y180" i="15"/>
  <c r="AA180" i="15" s="1"/>
  <c r="T180" i="15"/>
  <c r="P180" i="15"/>
  <c r="L180" i="15"/>
  <c r="H180" i="15"/>
  <c r="J180" i="15" s="1"/>
  <c r="D180" i="15"/>
  <c r="AN179" i="15"/>
  <c r="AK179" i="15"/>
  <c r="AM179" i="15" s="1"/>
  <c r="AG179" i="15"/>
  <c r="AC179" i="15"/>
  <c r="Y179" i="15"/>
  <c r="AA179" i="15" s="1"/>
  <c r="T179" i="15"/>
  <c r="P179" i="15"/>
  <c r="L179" i="15"/>
  <c r="H179" i="15"/>
  <c r="J179" i="15" s="1"/>
  <c r="D179" i="15"/>
  <c r="AN178" i="15"/>
  <c r="AK178" i="15"/>
  <c r="AM178" i="15" s="1"/>
  <c r="AG178" i="15"/>
  <c r="AC178" i="15"/>
  <c r="Y178" i="15"/>
  <c r="AA178" i="15" s="1"/>
  <c r="T178" i="15"/>
  <c r="P178" i="15"/>
  <c r="L178" i="15"/>
  <c r="H178" i="15"/>
  <c r="J178" i="15" s="1"/>
  <c r="D178" i="15"/>
  <c r="AN177" i="15"/>
  <c r="AK177" i="15"/>
  <c r="AM177" i="15" s="1"/>
  <c r="AG177" i="15"/>
  <c r="AC177" i="15"/>
  <c r="Y177" i="15"/>
  <c r="AA177" i="15" s="1"/>
  <c r="T177" i="15"/>
  <c r="P177" i="15"/>
  <c r="L177" i="15"/>
  <c r="H177" i="15"/>
  <c r="J177" i="15" s="1"/>
  <c r="D177" i="15"/>
  <c r="AN176" i="15"/>
  <c r="AK176" i="15"/>
  <c r="AG176" i="15"/>
  <c r="AC176" i="15"/>
  <c r="AE176" i="15" s="1"/>
  <c r="Y176" i="15"/>
  <c r="AA176" i="15" s="1"/>
  <c r="T176" i="15"/>
  <c r="V176" i="15" s="1"/>
  <c r="P176" i="15"/>
  <c r="L176" i="15"/>
  <c r="H176" i="15"/>
  <c r="J176" i="15" s="1"/>
  <c r="D176" i="15"/>
  <c r="AN175" i="15"/>
  <c r="AK175" i="15"/>
  <c r="AM175" i="15" s="1"/>
  <c r="AG175" i="15"/>
  <c r="AC175" i="15"/>
  <c r="Y175" i="15"/>
  <c r="AA175" i="15" s="1"/>
  <c r="T175" i="15"/>
  <c r="V175" i="15" s="1"/>
  <c r="P175" i="15"/>
  <c r="L175" i="15"/>
  <c r="H175" i="15"/>
  <c r="J175" i="15" s="1"/>
  <c r="D175" i="15"/>
  <c r="AN174" i="15"/>
  <c r="AK174" i="15"/>
  <c r="AM174" i="15" s="1"/>
  <c r="AG174" i="15"/>
  <c r="AC174" i="15"/>
  <c r="Y174" i="15"/>
  <c r="AA174" i="15" s="1"/>
  <c r="T174" i="15"/>
  <c r="P174" i="15"/>
  <c r="L174" i="15"/>
  <c r="H174" i="15"/>
  <c r="J174" i="15" s="1"/>
  <c r="D174" i="15"/>
  <c r="AN173" i="15"/>
  <c r="AK173" i="15"/>
  <c r="AM173" i="15" s="1"/>
  <c r="AG173" i="15"/>
  <c r="AC173" i="15"/>
  <c r="Y173" i="15"/>
  <c r="AA173" i="15" s="1"/>
  <c r="T173" i="15"/>
  <c r="P173" i="15"/>
  <c r="L173" i="15"/>
  <c r="H173" i="15"/>
  <c r="J173" i="15" s="1"/>
  <c r="D173" i="15"/>
  <c r="AN172" i="15"/>
  <c r="AK172" i="15"/>
  <c r="AG172" i="15"/>
  <c r="AC172" i="15"/>
  <c r="Y172" i="15"/>
  <c r="T172" i="15"/>
  <c r="P172" i="15"/>
  <c r="L172" i="15"/>
  <c r="H172" i="15"/>
  <c r="J172" i="15" s="1"/>
  <c r="D172" i="15"/>
  <c r="AN171" i="15"/>
  <c r="AK171" i="15"/>
  <c r="AM171" i="15" s="1"/>
  <c r="AG171" i="15"/>
  <c r="AI171" i="15" s="1"/>
  <c r="AC171" i="15"/>
  <c r="AE171" i="15" s="1"/>
  <c r="Y171" i="15"/>
  <c r="AA171" i="15" s="1"/>
  <c r="T171" i="15"/>
  <c r="V171" i="15" s="1"/>
  <c r="P171" i="15"/>
  <c r="R171" i="15" s="1"/>
  <c r="L171" i="15"/>
  <c r="N171" i="15" s="1"/>
  <c r="H171" i="15"/>
  <c r="J171" i="15" s="1"/>
  <c r="D171" i="15"/>
  <c r="F171" i="15" s="1"/>
  <c r="AN170" i="15"/>
  <c r="AK170" i="15"/>
  <c r="AM170" i="15" s="1"/>
  <c r="AG170" i="15"/>
  <c r="AC170" i="15"/>
  <c r="Y170" i="15"/>
  <c r="AA170" i="15" s="1"/>
  <c r="T170" i="15"/>
  <c r="P170" i="15"/>
  <c r="L170" i="15"/>
  <c r="H170" i="15"/>
  <c r="J170" i="15" s="1"/>
  <c r="D170" i="15"/>
  <c r="AN169" i="15"/>
  <c r="AK169" i="15"/>
  <c r="AM169" i="15" s="1"/>
  <c r="AG169" i="15"/>
  <c r="AC169" i="15"/>
  <c r="Y169" i="15"/>
  <c r="AA169" i="15" s="1"/>
  <c r="T169" i="15"/>
  <c r="P169" i="15"/>
  <c r="L169" i="15"/>
  <c r="H169" i="15"/>
  <c r="J169" i="15" s="1"/>
  <c r="D169" i="15"/>
  <c r="AN168" i="15"/>
  <c r="AK168" i="15"/>
  <c r="AM168" i="15" s="1"/>
  <c r="AG168" i="15"/>
  <c r="AC168" i="15"/>
  <c r="Y168" i="15"/>
  <c r="AA168" i="15" s="1"/>
  <c r="T168" i="15"/>
  <c r="V168" i="15" s="1"/>
  <c r="P168" i="15"/>
  <c r="L168" i="15"/>
  <c r="H168" i="15"/>
  <c r="J168" i="15" s="1"/>
  <c r="D168" i="15"/>
  <c r="AN167" i="15"/>
  <c r="AK167" i="15"/>
  <c r="AM167" i="15" s="1"/>
  <c r="AG167" i="15"/>
  <c r="AC167" i="15"/>
  <c r="Y167" i="15"/>
  <c r="AA167" i="15" s="1"/>
  <c r="T167" i="15"/>
  <c r="P167" i="15"/>
  <c r="L167" i="15"/>
  <c r="H167" i="15"/>
  <c r="J167" i="15" s="1"/>
  <c r="D167" i="15"/>
  <c r="AN166" i="15"/>
  <c r="AK166" i="15"/>
  <c r="AM166" i="15" s="1"/>
  <c r="AG166" i="15"/>
  <c r="AC166" i="15"/>
  <c r="Y166" i="15"/>
  <c r="AA166" i="15" s="1"/>
  <c r="T166" i="15"/>
  <c r="P166" i="15"/>
  <c r="L166" i="15"/>
  <c r="H166" i="15"/>
  <c r="J166" i="15" s="1"/>
  <c r="D166" i="15"/>
  <c r="AN165" i="15"/>
  <c r="AK165" i="15"/>
  <c r="AM165" i="15" s="1"/>
  <c r="AG165" i="15"/>
  <c r="AI165" i="15" s="1"/>
  <c r="AC165" i="15"/>
  <c r="AE165" i="15" s="1"/>
  <c r="Y165" i="15"/>
  <c r="AA165" i="15" s="1"/>
  <c r="T165" i="15"/>
  <c r="V165" i="15" s="1"/>
  <c r="P165" i="15"/>
  <c r="R165" i="15" s="1"/>
  <c r="L165" i="15"/>
  <c r="N165" i="15" s="1"/>
  <c r="H165" i="15"/>
  <c r="J165" i="15" s="1"/>
  <c r="D165" i="15"/>
  <c r="F165" i="15" s="1"/>
  <c r="AN164" i="15"/>
  <c r="AK164" i="15"/>
  <c r="AM164" i="15" s="1"/>
  <c r="AG164" i="15"/>
  <c r="AC164" i="15"/>
  <c r="Y164" i="15"/>
  <c r="AA164" i="15" s="1"/>
  <c r="T164" i="15"/>
  <c r="P164" i="15"/>
  <c r="L164" i="15"/>
  <c r="H164" i="15"/>
  <c r="J164" i="15" s="1"/>
  <c r="D164" i="15"/>
  <c r="AN163" i="15"/>
  <c r="AK163" i="15"/>
  <c r="AM163" i="15" s="1"/>
  <c r="AG163" i="15"/>
  <c r="AC163" i="15"/>
  <c r="Y163" i="15"/>
  <c r="AA163" i="15" s="1"/>
  <c r="T163" i="15"/>
  <c r="P163" i="15"/>
  <c r="L163" i="15"/>
  <c r="H163" i="15"/>
  <c r="J163" i="15" s="1"/>
  <c r="D163" i="15"/>
  <c r="AN162" i="15"/>
  <c r="AK162" i="15"/>
  <c r="AM162" i="15" s="1"/>
  <c r="AG162" i="15"/>
  <c r="AC162" i="15"/>
  <c r="Y162" i="15"/>
  <c r="AA162" i="15" s="1"/>
  <c r="T162" i="15"/>
  <c r="V162" i="15" s="1"/>
  <c r="P162" i="15"/>
  <c r="L162" i="15"/>
  <c r="H162" i="15"/>
  <c r="J162" i="15" s="1"/>
  <c r="D162" i="15"/>
  <c r="AN161" i="15"/>
  <c r="AK161" i="15"/>
  <c r="AM161" i="15" s="1"/>
  <c r="AG161" i="15"/>
  <c r="AC161" i="15"/>
  <c r="Y161" i="15"/>
  <c r="AA161" i="15" s="1"/>
  <c r="T161" i="15"/>
  <c r="P161" i="15"/>
  <c r="L161" i="15"/>
  <c r="H161" i="15"/>
  <c r="J161" i="15" s="1"/>
  <c r="D161" i="15"/>
  <c r="AO150" i="15"/>
  <c r="AJ150" i="15"/>
  <c r="AF150" i="15"/>
  <c r="AB150" i="15"/>
  <c r="W150" i="15"/>
  <c r="S150" i="15"/>
  <c r="O150" i="15"/>
  <c r="K150" i="15"/>
  <c r="G150" i="15"/>
  <c r="C150" i="15"/>
  <c r="A150" i="15"/>
  <c r="AN149" i="15"/>
  <c r="AK149" i="15"/>
  <c r="AM149" i="15" s="1"/>
  <c r="AG149" i="15"/>
  <c r="AC149" i="15"/>
  <c r="Y149" i="15"/>
  <c r="T149" i="15"/>
  <c r="P149" i="15"/>
  <c r="L149" i="15"/>
  <c r="H149" i="15"/>
  <c r="D149" i="15"/>
  <c r="AN148" i="15"/>
  <c r="AK148" i="15"/>
  <c r="AM148" i="15" s="1"/>
  <c r="AG148" i="15"/>
  <c r="AC148" i="15"/>
  <c r="Y148" i="15"/>
  <c r="T148" i="15"/>
  <c r="P148" i="15"/>
  <c r="L148" i="15"/>
  <c r="H148" i="15"/>
  <c r="D148" i="15"/>
  <c r="AN147" i="15"/>
  <c r="AK147" i="15"/>
  <c r="AM147" i="15" s="1"/>
  <c r="AG147" i="15"/>
  <c r="AC147" i="15"/>
  <c r="Y147" i="15"/>
  <c r="T147" i="15"/>
  <c r="P147" i="15"/>
  <c r="L147" i="15"/>
  <c r="H147" i="15"/>
  <c r="D147" i="15"/>
  <c r="AN146" i="15"/>
  <c r="AK146" i="15"/>
  <c r="AM146" i="15" s="1"/>
  <c r="AG146" i="15"/>
  <c r="AC146" i="15"/>
  <c r="Y146" i="15"/>
  <c r="T146" i="15"/>
  <c r="P146" i="15"/>
  <c r="L146" i="15"/>
  <c r="H146" i="15"/>
  <c r="D146" i="15"/>
  <c r="AN145" i="15"/>
  <c r="AK145" i="15"/>
  <c r="AM145" i="15" s="1"/>
  <c r="AG145" i="15"/>
  <c r="AC145" i="15"/>
  <c r="Y145" i="15"/>
  <c r="T145" i="15"/>
  <c r="P145" i="15"/>
  <c r="L145" i="15"/>
  <c r="H145" i="15"/>
  <c r="D145" i="15"/>
  <c r="AN144" i="15"/>
  <c r="AK144" i="15"/>
  <c r="AM144" i="15" s="1"/>
  <c r="AG144" i="15"/>
  <c r="AI144" i="15" s="1"/>
  <c r="AC144" i="15"/>
  <c r="AE144" i="15" s="1"/>
  <c r="Y144" i="15"/>
  <c r="AA144" i="15" s="1"/>
  <c r="T144" i="15"/>
  <c r="V144" i="15" s="1"/>
  <c r="P144" i="15"/>
  <c r="R144" i="15" s="1"/>
  <c r="L144" i="15"/>
  <c r="N144" i="15" s="1"/>
  <c r="H144" i="15"/>
  <c r="J144" i="15" s="1"/>
  <c r="D144" i="15"/>
  <c r="F144" i="15" s="1"/>
  <c r="AN143" i="15"/>
  <c r="AK143" i="15"/>
  <c r="AM143" i="15" s="1"/>
  <c r="AG143" i="15"/>
  <c r="AC143" i="15"/>
  <c r="Y143" i="15"/>
  <c r="T143" i="15"/>
  <c r="P143" i="15"/>
  <c r="L143" i="15"/>
  <c r="H143" i="15"/>
  <c r="D143" i="15"/>
  <c r="AN142" i="15"/>
  <c r="AK142" i="15"/>
  <c r="AM142" i="15" s="1"/>
  <c r="AG142" i="15"/>
  <c r="AC142" i="15"/>
  <c r="Y142" i="15"/>
  <c r="T142" i="15"/>
  <c r="P142" i="15"/>
  <c r="L142" i="15"/>
  <c r="H142" i="15"/>
  <c r="D142" i="15"/>
  <c r="AN141" i="15"/>
  <c r="AK141" i="15"/>
  <c r="AM141" i="15" s="1"/>
  <c r="AG141" i="15"/>
  <c r="AC141" i="15"/>
  <c r="Y141" i="15"/>
  <c r="T141" i="15"/>
  <c r="P141" i="15"/>
  <c r="L141" i="15"/>
  <c r="H141" i="15"/>
  <c r="D141" i="15"/>
  <c r="AN140" i="15"/>
  <c r="AK140" i="15"/>
  <c r="AM140" i="15" s="1"/>
  <c r="AG140" i="15"/>
  <c r="AC140" i="15"/>
  <c r="Y140" i="15"/>
  <c r="T140" i="15"/>
  <c r="P140" i="15"/>
  <c r="L140" i="15"/>
  <c r="H140" i="15"/>
  <c r="D140" i="15"/>
  <c r="AN139" i="15"/>
  <c r="AK139" i="15"/>
  <c r="AM139" i="15" s="1"/>
  <c r="AG139" i="15"/>
  <c r="AC139" i="15"/>
  <c r="Y139" i="15"/>
  <c r="T139" i="15"/>
  <c r="P139" i="15"/>
  <c r="L139" i="15"/>
  <c r="H139" i="15"/>
  <c r="D139" i="15"/>
  <c r="AN138" i="15"/>
  <c r="AK138" i="15"/>
  <c r="AM138" i="15" s="1"/>
  <c r="AG138" i="15"/>
  <c r="AC138" i="15"/>
  <c r="Y138" i="15"/>
  <c r="T138" i="15"/>
  <c r="P138" i="15"/>
  <c r="L138" i="15"/>
  <c r="H138" i="15"/>
  <c r="D138" i="15"/>
  <c r="AN137" i="15"/>
  <c r="AK137" i="15"/>
  <c r="AM137" i="15" s="1"/>
  <c r="AG137" i="15"/>
  <c r="AC137" i="15"/>
  <c r="Y137" i="15"/>
  <c r="T137" i="15"/>
  <c r="P137" i="15"/>
  <c r="L137" i="15"/>
  <c r="H137" i="15"/>
  <c r="D137" i="15"/>
  <c r="AN136" i="15"/>
  <c r="AK136" i="15"/>
  <c r="AM136" i="15" s="1"/>
  <c r="AG136" i="15"/>
  <c r="AC136" i="15"/>
  <c r="Y136" i="15"/>
  <c r="T136" i="15"/>
  <c r="P136" i="15"/>
  <c r="L136" i="15"/>
  <c r="H136" i="15"/>
  <c r="D136" i="15"/>
  <c r="AN135" i="15"/>
  <c r="AK135" i="15"/>
  <c r="AM135" i="15" s="1"/>
  <c r="AG135" i="15"/>
  <c r="AC135" i="15"/>
  <c r="Y135" i="15"/>
  <c r="T135" i="15"/>
  <c r="P135" i="15"/>
  <c r="L135" i="15"/>
  <c r="H135" i="15"/>
  <c r="D135" i="15"/>
  <c r="AN134" i="15"/>
  <c r="AK134" i="15"/>
  <c r="AM134" i="15" s="1"/>
  <c r="AG134" i="15"/>
  <c r="AC134" i="15"/>
  <c r="Y134" i="15"/>
  <c r="T134" i="15"/>
  <c r="P134" i="15"/>
  <c r="L134" i="15"/>
  <c r="H134" i="15"/>
  <c r="D134" i="15"/>
  <c r="AN133" i="15"/>
  <c r="AK133" i="15"/>
  <c r="AM133" i="15" s="1"/>
  <c r="AG133" i="15"/>
  <c r="AC133" i="15"/>
  <c r="Y133" i="15"/>
  <c r="T133" i="15"/>
  <c r="P133" i="15"/>
  <c r="L133" i="15"/>
  <c r="H133" i="15"/>
  <c r="D133" i="15"/>
  <c r="AN132" i="15"/>
  <c r="AK132" i="15"/>
  <c r="AG132" i="15"/>
  <c r="AC132" i="15"/>
  <c r="Y132" i="15"/>
  <c r="T132" i="15"/>
  <c r="P132" i="15"/>
  <c r="L132" i="15"/>
  <c r="H132" i="15"/>
  <c r="D132" i="15"/>
  <c r="AN131" i="15"/>
  <c r="AK131" i="15"/>
  <c r="AM131" i="15" s="1"/>
  <c r="AG131" i="15"/>
  <c r="AC131" i="15"/>
  <c r="Y131" i="15"/>
  <c r="T131" i="15"/>
  <c r="P131" i="15"/>
  <c r="L131" i="15"/>
  <c r="H131" i="15"/>
  <c r="D131" i="15"/>
  <c r="AN130" i="15"/>
  <c r="AK130" i="15"/>
  <c r="AM130" i="15" s="1"/>
  <c r="AG130" i="15"/>
  <c r="AC130" i="15"/>
  <c r="Y130" i="15"/>
  <c r="T130" i="15"/>
  <c r="P130" i="15"/>
  <c r="L130" i="15"/>
  <c r="H130" i="15"/>
  <c r="D130" i="15"/>
  <c r="AN129" i="15"/>
  <c r="AK129" i="15"/>
  <c r="AM129" i="15" s="1"/>
  <c r="AG129" i="15"/>
  <c r="AC129" i="15"/>
  <c r="Y129" i="15"/>
  <c r="T129" i="15"/>
  <c r="P129" i="15"/>
  <c r="L129" i="15"/>
  <c r="H129" i="15"/>
  <c r="D129" i="15"/>
  <c r="AN128" i="15"/>
  <c r="AK128" i="15"/>
  <c r="AM128" i="15" s="1"/>
  <c r="AG128" i="15"/>
  <c r="AI128" i="15" s="1"/>
  <c r="AC128" i="15"/>
  <c r="AE128" i="15" s="1"/>
  <c r="Y128" i="15"/>
  <c r="AA128" i="15" s="1"/>
  <c r="T128" i="15"/>
  <c r="V128" i="15" s="1"/>
  <c r="P128" i="15"/>
  <c r="R128" i="15" s="1"/>
  <c r="L128" i="15"/>
  <c r="N128" i="15" s="1"/>
  <c r="H128" i="15"/>
  <c r="J128" i="15" s="1"/>
  <c r="D128" i="15"/>
  <c r="F128" i="15" s="1"/>
  <c r="AN127" i="15"/>
  <c r="AK127" i="15"/>
  <c r="AM127" i="15" s="1"/>
  <c r="AG127" i="15"/>
  <c r="AC127" i="15"/>
  <c r="Y127" i="15"/>
  <c r="T127" i="15"/>
  <c r="P127" i="15"/>
  <c r="L127" i="15"/>
  <c r="H127" i="15"/>
  <c r="D127" i="15"/>
  <c r="AN126" i="15"/>
  <c r="AK126" i="15"/>
  <c r="AM126" i="15" s="1"/>
  <c r="AG126" i="15"/>
  <c r="AC126" i="15"/>
  <c r="Y126" i="15"/>
  <c r="T126" i="15"/>
  <c r="P126" i="15"/>
  <c r="L126" i="15"/>
  <c r="H126" i="15"/>
  <c r="D126" i="15"/>
  <c r="AN125" i="15"/>
  <c r="AK125" i="15"/>
  <c r="AM125" i="15" s="1"/>
  <c r="AG125" i="15"/>
  <c r="AC125" i="15"/>
  <c r="Y125" i="15"/>
  <c r="T125" i="15"/>
  <c r="P125" i="15"/>
  <c r="L125" i="15"/>
  <c r="H125" i="15"/>
  <c r="D125" i="15"/>
  <c r="AN124" i="15"/>
  <c r="AK124" i="15"/>
  <c r="AM124" i="15" s="1"/>
  <c r="AG124" i="15"/>
  <c r="AC124" i="15"/>
  <c r="Y124" i="15"/>
  <c r="T124" i="15"/>
  <c r="P124" i="15"/>
  <c r="L124" i="15"/>
  <c r="H124" i="15"/>
  <c r="D124" i="15"/>
  <c r="AN123" i="15"/>
  <c r="AK123" i="15"/>
  <c r="AM123" i="15" s="1"/>
  <c r="AG123" i="15"/>
  <c r="AC123" i="15"/>
  <c r="Y123" i="15"/>
  <c r="T123" i="15"/>
  <c r="P123" i="15"/>
  <c r="L123" i="15"/>
  <c r="H123" i="15"/>
  <c r="D123" i="15"/>
  <c r="AN122" i="15"/>
  <c r="AK122" i="15"/>
  <c r="AM122" i="15" s="1"/>
  <c r="AG122" i="15"/>
  <c r="AC122" i="15"/>
  <c r="Y122" i="15"/>
  <c r="T122" i="15"/>
  <c r="P122" i="15"/>
  <c r="L122" i="15"/>
  <c r="H122" i="15"/>
  <c r="D122" i="15"/>
  <c r="AN121" i="15"/>
  <c r="AK121" i="15"/>
  <c r="AM121" i="15" s="1"/>
  <c r="AG121" i="15"/>
  <c r="AC121" i="15"/>
  <c r="Y121" i="15"/>
  <c r="T121" i="15"/>
  <c r="P121" i="15"/>
  <c r="L121" i="15"/>
  <c r="H121" i="15"/>
  <c r="D121" i="15"/>
  <c r="AN120" i="15"/>
  <c r="AK120" i="15"/>
  <c r="AM120" i="15" s="1"/>
  <c r="AG120" i="15"/>
  <c r="AC120" i="15"/>
  <c r="Y120" i="15"/>
  <c r="T120" i="15"/>
  <c r="P120" i="15"/>
  <c r="L120" i="15"/>
  <c r="H120" i="15"/>
  <c r="D120" i="15"/>
  <c r="AN119" i="15"/>
  <c r="AK119" i="15"/>
  <c r="AM119" i="15" s="1"/>
  <c r="AG119" i="15"/>
  <c r="AC119" i="15"/>
  <c r="Y119" i="15"/>
  <c r="T119" i="15"/>
  <c r="P119" i="15"/>
  <c r="L119" i="15"/>
  <c r="H119" i="15"/>
  <c r="D119" i="15"/>
  <c r="AN118" i="15"/>
  <c r="AK118" i="15"/>
  <c r="AM118" i="15" s="1"/>
  <c r="AG118" i="15"/>
  <c r="AC118" i="15"/>
  <c r="Y118" i="15"/>
  <c r="T118" i="15"/>
  <c r="P118" i="15"/>
  <c r="L118" i="15"/>
  <c r="H118" i="15"/>
  <c r="D118" i="15"/>
  <c r="AN117" i="15"/>
  <c r="AK117" i="15"/>
  <c r="AM117" i="15" s="1"/>
  <c r="AG117" i="15"/>
  <c r="AC117" i="15"/>
  <c r="Y117" i="15"/>
  <c r="T117" i="15"/>
  <c r="P117" i="15"/>
  <c r="L117" i="15"/>
  <c r="H117" i="15"/>
  <c r="D117" i="15"/>
  <c r="AN116" i="15"/>
  <c r="AK116" i="15"/>
  <c r="AM116" i="15" s="1"/>
  <c r="AG116" i="15"/>
  <c r="AC116" i="15"/>
  <c r="Y116" i="15"/>
  <c r="T116" i="15"/>
  <c r="P116" i="15"/>
  <c r="L116" i="15"/>
  <c r="H116" i="15"/>
  <c r="D116" i="15"/>
  <c r="AN115" i="15"/>
  <c r="AK115" i="15"/>
  <c r="AM115" i="15" s="1"/>
  <c r="AG115" i="15"/>
  <c r="AC115" i="15"/>
  <c r="Y115" i="15"/>
  <c r="T115" i="15"/>
  <c r="P115" i="15"/>
  <c r="L115" i="15"/>
  <c r="H115" i="15"/>
  <c r="D115" i="15"/>
  <c r="AN114" i="15"/>
  <c r="AK114" i="15"/>
  <c r="AM114" i="15" s="1"/>
  <c r="AG114" i="15"/>
  <c r="AC114" i="15"/>
  <c r="Y114" i="15"/>
  <c r="T114" i="15"/>
  <c r="P114" i="15"/>
  <c r="L114" i="15"/>
  <c r="H114" i="15"/>
  <c r="D114" i="15"/>
  <c r="AN113" i="15"/>
  <c r="AK113" i="15"/>
  <c r="AM113" i="15" s="1"/>
  <c r="AG113" i="15"/>
  <c r="AC113" i="15"/>
  <c r="Y113" i="15"/>
  <c r="T113" i="15"/>
  <c r="P113" i="15"/>
  <c r="L113" i="15"/>
  <c r="H113" i="15"/>
  <c r="D113" i="15"/>
  <c r="AN112" i="15"/>
  <c r="AK112" i="15"/>
  <c r="AM112" i="15" s="1"/>
  <c r="AG112" i="15"/>
  <c r="AC112" i="15"/>
  <c r="Y112" i="15"/>
  <c r="T112" i="15"/>
  <c r="P112" i="15"/>
  <c r="L112" i="15"/>
  <c r="H112" i="15"/>
  <c r="D112" i="15"/>
  <c r="AN111" i="15"/>
  <c r="AK111" i="15"/>
  <c r="AM111" i="15" s="1"/>
  <c r="AG111" i="15"/>
  <c r="AC111" i="15"/>
  <c r="Y111" i="15"/>
  <c r="T111" i="15"/>
  <c r="P111" i="15"/>
  <c r="L111" i="15"/>
  <c r="H111" i="15"/>
  <c r="D111" i="15"/>
  <c r="AN110" i="15"/>
  <c r="AK110" i="15"/>
  <c r="AM110" i="15" s="1"/>
  <c r="AG110" i="15"/>
  <c r="AC110" i="15"/>
  <c r="Y110" i="15"/>
  <c r="T110" i="15"/>
  <c r="P110" i="15"/>
  <c r="L110" i="15"/>
  <c r="H110" i="15"/>
  <c r="D110" i="15"/>
  <c r="AN109" i="15"/>
  <c r="AK109" i="15"/>
  <c r="AM109" i="15" s="1"/>
  <c r="AG109" i="15"/>
  <c r="AC109" i="15"/>
  <c r="AE109" i="15" s="1"/>
  <c r="Y109" i="15"/>
  <c r="T109" i="15"/>
  <c r="P109" i="15"/>
  <c r="L109" i="15"/>
  <c r="H109" i="15"/>
  <c r="D109" i="15"/>
  <c r="AN108" i="15"/>
  <c r="AK108" i="15"/>
  <c r="AM108" i="15" s="1"/>
  <c r="AG108" i="15"/>
  <c r="AC108" i="15"/>
  <c r="Y108" i="15"/>
  <c r="T108" i="15"/>
  <c r="P108" i="15"/>
  <c r="L108" i="15"/>
  <c r="H108" i="15"/>
  <c r="D108" i="15"/>
  <c r="AN107" i="15"/>
  <c r="AK107" i="15"/>
  <c r="AM107" i="15" s="1"/>
  <c r="AG107" i="15"/>
  <c r="AC107" i="15"/>
  <c r="Y107" i="15"/>
  <c r="T107" i="15"/>
  <c r="P107" i="15"/>
  <c r="L107" i="15"/>
  <c r="H107" i="15"/>
  <c r="D107" i="15"/>
  <c r="AN106" i="15"/>
  <c r="AK106" i="15"/>
  <c r="AM106" i="15" s="1"/>
  <c r="AG106" i="15"/>
  <c r="AI106" i="15" s="1"/>
  <c r="AC106" i="15"/>
  <c r="AE106" i="15" s="1"/>
  <c r="Y106" i="15"/>
  <c r="AA106" i="15" s="1"/>
  <c r="T106" i="15"/>
  <c r="V106" i="15" s="1"/>
  <c r="P106" i="15"/>
  <c r="R106" i="15" s="1"/>
  <c r="L106" i="15"/>
  <c r="N106" i="15" s="1"/>
  <c r="H106" i="15"/>
  <c r="J106" i="15" s="1"/>
  <c r="D106" i="15"/>
  <c r="F106" i="15" s="1"/>
  <c r="AN105" i="15"/>
  <c r="AK105" i="15"/>
  <c r="AM105" i="15" s="1"/>
  <c r="AG105" i="15"/>
  <c r="AC105" i="15"/>
  <c r="Y105" i="15"/>
  <c r="T105" i="15"/>
  <c r="P105" i="15"/>
  <c r="L105" i="15"/>
  <c r="H105" i="15"/>
  <c r="D105" i="15"/>
  <c r="AN104" i="15"/>
  <c r="AK104" i="15"/>
  <c r="AM104" i="15" s="1"/>
  <c r="AG104" i="15"/>
  <c r="AC104" i="15"/>
  <c r="Y104" i="15"/>
  <c r="T104" i="15"/>
  <c r="P104" i="15"/>
  <c r="L104" i="15"/>
  <c r="H104" i="15"/>
  <c r="D104" i="15"/>
  <c r="AN103" i="15"/>
  <c r="AK103" i="15"/>
  <c r="AM103" i="15" s="1"/>
  <c r="AG103" i="15"/>
  <c r="AC103" i="15"/>
  <c r="Y103" i="15"/>
  <c r="T103" i="15"/>
  <c r="P103" i="15"/>
  <c r="L103" i="15"/>
  <c r="H103" i="15"/>
  <c r="D103" i="15"/>
  <c r="AN102" i="15"/>
  <c r="AK102" i="15"/>
  <c r="AG102" i="15"/>
  <c r="AC102" i="15"/>
  <c r="Y102" i="15"/>
  <c r="T102" i="15"/>
  <c r="P102" i="15"/>
  <c r="L102" i="15"/>
  <c r="H102" i="15"/>
  <c r="D102" i="15"/>
  <c r="AN101" i="15"/>
  <c r="AK101" i="15"/>
  <c r="AM101" i="15" s="1"/>
  <c r="AG101" i="15"/>
  <c r="AC101" i="15"/>
  <c r="Y101" i="15"/>
  <c r="T101" i="15"/>
  <c r="P101" i="15"/>
  <c r="L101" i="15"/>
  <c r="H101" i="15"/>
  <c r="D101" i="15"/>
  <c r="AN100" i="15"/>
  <c r="AK100" i="15"/>
  <c r="AM100" i="15" s="1"/>
  <c r="AG100" i="15"/>
  <c r="AC100" i="15"/>
  <c r="Y100" i="15"/>
  <c r="T100" i="15"/>
  <c r="P100" i="15"/>
  <c r="L100" i="15"/>
  <c r="H100" i="15"/>
  <c r="D100" i="15"/>
  <c r="AN99" i="15"/>
  <c r="AK99" i="15"/>
  <c r="AM99" i="15" s="1"/>
  <c r="AG99" i="15"/>
  <c r="AC99" i="15"/>
  <c r="Y99" i="15"/>
  <c r="T99" i="15"/>
  <c r="P99" i="15"/>
  <c r="L99" i="15"/>
  <c r="H99" i="15"/>
  <c r="D99" i="15"/>
  <c r="AN98" i="15"/>
  <c r="AK98" i="15"/>
  <c r="AM98" i="15" s="1"/>
  <c r="AG98" i="15"/>
  <c r="AC98" i="15"/>
  <c r="Y98" i="15"/>
  <c r="T98" i="15"/>
  <c r="P98" i="15"/>
  <c r="L98" i="15"/>
  <c r="H98" i="15"/>
  <c r="D98" i="15"/>
  <c r="AN97" i="15"/>
  <c r="AK97" i="15"/>
  <c r="AM97" i="15" s="1"/>
  <c r="AG97" i="15"/>
  <c r="AC97" i="15"/>
  <c r="Y97" i="15"/>
  <c r="T97" i="15"/>
  <c r="P97" i="15"/>
  <c r="L97" i="15"/>
  <c r="H97" i="15"/>
  <c r="D97" i="15"/>
  <c r="AN96" i="15"/>
  <c r="AK96" i="15"/>
  <c r="AM96" i="15" s="1"/>
  <c r="AG96" i="15"/>
  <c r="AC96" i="15"/>
  <c r="Y96" i="15"/>
  <c r="T96" i="15"/>
  <c r="P96" i="15"/>
  <c r="L96" i="15"/>
  <c r="H96" i="15"/>
  <c r="D96" i="15"/>
  <c r="AN95" i="15"/>
  <c r="AK95" i="15"/>
  <c r="AM95" i="15" s="1"/>
  <c r="AG95" i="15"/>
  <c r="AC95" i="15"/>
  <c r="Y95" i="15"/>
  <c r="T95" i="15"/>
  <c r="P95" i="15"/>
  <c r="L95" i="15"/>
  <c r="H95" i="15"/>
  <c r="D95" i="15"/>
  <c r="AN94" i="15"/>
  <c r="AK94" i="15"/>
  <c r="AM94" i="15" s="1"/>
  <c r="AG94" i="15"/>
  <c r="AC94" i="15"/>
  <c r="Y94" i="15"/>
  <c r="T94" i="15"/>
  <c r="P94" i="15"/>
  <c r="L94" i="15"/>
  <c r="H94" i="15"/>
  <c r="D94" i="15"/>
  <c r="AN93" i="15"/>
  <c r="AK93" i="15"/>
  <c r="AM93" i="15" s="1"/>
  <c r="AG93" i="15"/>
  <c r="AC93" i="15"/>
  <c r="Y93" i="15"/>
  <c r="T93" i="15"/>
  <c r="P93" i="15"/>
  <c r="L93" i="15"/>
  <c r="H93" i="15"/>
  <c r="D93" i="15"/>
  <c r="AN92" i="15"/>
  <c r="AK92" i="15"/>
  <c r="AM92" i="15" s="1"/>
  <c r="AG92" i="15"/>
  <c r="AC92" i="15"/>
  <c r="Y92" i="15"/>
  <c r="T92" i="15"/>
  <c r="P92" i="15"/>
  <c r="L92" i="15"/>
  <c r="H92" i="15"/>
  <c r="D92" i="15"/>
  <c r="AN91" i="15"/>
  <c r="AK91" i="15"/>
  <c r="AM91" i="15" s="1"/>
  <c r="AG91" i="15"/>
  <c r="AC91" i="15"/>
  <c r="Y91" i="15"/>
  <c r="T91" i="15"/>
  <c r="P91" i="15"/>
  <c r="L91" i="15"/>
  <c r="H91" i="15"/>
  <c r="D91" i="15"/>
  <c r="AN90" i="15"/>
  <c r="AK90" i="15"/>
  <c r="AM90" i="15" s="1"/>
  <c r="AG90" i="15"/>
  <c r="AC90" i="15"/>
  <c r="Y90" i="15"/>
  <c r="T90" i="15"/>
  <c r="P90" i="15"/>
  <c r="L90" i="15"/>
  <c r="H90" i="15"/>
  <c r="D90" i="15"/>
  <c r="AN89" i="15"/>
  <c r="AK89" i="15"/>
  <c r="AM89" i="15" s="1"/>
  <c r="AG89" i="15"/>
  <c r="AC89" i="15"/>
  <c r="Y89" i="15"/>
  <c r="T89" i="15"/>
  <c r="P89" i="15"/>
  <c r="L89" i="15"/>
  <c r="H89" i="15"/>
  <c r="D89" i="15"/>
  <c r="AN88" i="15"/>
  <c r="AK88" i="15"/>
  <c r="AM88" i="15" s="1"/>
  <c r="AG88" i="15"/>
  <c r="AC88" i="15"/>
  <c r="Y88" i="15"/>
  <c r="T88" i="15"/>
  <c r="P88" i="15"/>
  <c r="L88" i="15"/>
  <c r="H88" i="15"/>
  <c r="D88" i="15"/>
  <c r="AN87" i="15"/>
  <c r="AK87" i="15"/>
  <c r="AM87" i="15" s="1"/>
  <c r="AG87" i="15"/>
  <c r="AC87" i="15"/>
  <c r="Y87" i="15"/>
  <c r="T87" i="15"/>
  <c r="P87" i="15"/>
  <c r="L87" i="15"/>
  <c r="H87" i="15"/>
  <c r="D87" i="15"/>
  <c r="AN86" i="15"/>
  <c r="AK86" i="15"/>
  <c r="AM86" i="15" s="1"/>
  <c r="AG86" i="15"/>
  <c r="AC86" i="15"/>
  <c r="Y86" i="15"/>
  <c r="T86" i="15"/>
  <c r="P86" i="15"/>
  <c r="L86" i="15"/>
  <c r="H86" i="15"/>
  <c r="D86" i="15"/>
  <c r="AN85" i="15"/>
  <c r="AK85" i="15"/>
  <c r="AM85" i="15" s="1"/>
  <c r="AG85" i="15"/>
  <c r="AC85" i="15"/>
  <c r="Y85" i="15"/>
  <c r="T85" i="15"/>
  <c r="P85" i="15"/>
  <c r="L85" i="15"/>
  <c r="H85" i="15"/>
  <c r="D85" i="15"/>
  <c r="AN84" i="15"/>
  <c r="AK84" i="15"/>
  <c r="AM84" i="15" s="1"/>
  <c r="AG84" i="15"/>
  <c r="AC84" i="15"/>
  <c r="Y84" i="15"/>
  <c r="T84" i="15"/>
  <c r="P84" i="15"/>
  <c r="L84" i="15"/>
  <c r="H84" i="15"/>
  <c r="D84" i="15"/>
  <c r="AN83" i="15"/>
  <c r="AK83" i="15"/>
  <c r="AM83" i="15" s="1"/>
  <c r="AG83" i="15"/>
  <c r="AC83" i="15"/>
  <c r="Y83" i="15"/>
  <c r="T83" i="15"/>
  <c r="P83" i="15"/>
  <c r="L83" i="15"/>
  <c r="H83" i="15"/>
  <c r="D83" i="15"/>
  <c r="AN82" i="15"/>
  <c r="AK82" i="15"/>
  <c r="AM82" i="15" s="1"/>
  <c r="AG82" i="15"/>
  <c r="AC82" i="15"/>
  <c r="Y82" i="15"/>
  <c r="T82" i="15"/>
  <c r="P82" i="15"/>
  <c r="L82" i="15"/>
  <c r="H82" i="15"/>
  <c r="D82" i="15"/>
  <c r="AN81" i="15"/>
  <c r="AK81" i="15"/>
  <c r="AM81" i="15" s="1"/>
  <c r="AG81" i="15"/>
  <c r="AC81" i="15"/>
  <c r="Y81" i="15"/>
  <c r="T81" i="15"/>
  <c r="P81" i="15"/>
  <c r="L81" i="15"/>
  <c r="H81" i="15"/>
  <c r="D81" i="15"/>
  <c r="AN80" i="15"/>
  <c r="AK80" i="15"/>
  <c r="AM80" i="15" s="1"/>
  <c r="AG80" i="15"/>
  <c r="AC80" i="15"/>
  <c r="Y80" i="15"/>
  <c r="T80" i="15"/>
  <c r="P80" i="15"/>
  <c r="L80" i="15"/>
  <c r="H80" i="15"/>
  <c r="D80" i="15"/>
  <c r="AN79" i="15"/>
  <c r="AK79" i="15"/>
  <c r="AM79" i="15" s="1"/>
  <c r="AG79" i="15"/>
  <c r="AC79" i="15"/>
  <c r="Y79" i="15"/>
  <c r="T79" i="15"/>
  <c r="P79" i="15"/>
  <c r="L79" i="15"/>
  <c r="H79" i="15"/>
  <c r="D79" i="15"/>
  <c r="AN78" i="15"/>
  <c r="AK78" i="15"/>
  <c r="AM78" i="15" s="1"/>
  <c r="AG78" i="15"/>
  <c r="AC78" i="15"/>
  <c r="Y78" i="15"/>
  <c r="T78" i="15"/>
  <c r="P78" i="15"/>
  <c r="L78" i="15"/>
  <c r="H78" i="15"/>
  <c r="D78" i="15"/>
  <c r="AN77" i="15"/>
  <c r="AK77" i="15"/>
  <c r="AM77" i="15" s="1"/>
  <c r="AG77" i="15"/>
  <c r="AC77" i="15"/>
  <c r="Y77" i="15"/>
  <c r="T77" i="15"/>
  <c r="P77" i="15"/>
  <c r="L77" i="15"/>
  <c r="H77" i="15"/>
  <c r="D77" i="15"/>
  <c r="AN76" i="15"/>
  <c r="AK76" i="15"/>
  <c r="AM76" i="15" s="1"/>
  <c r="AG76" i="15"/>
  <c r="AC76" i="15"/>
  <c r="Y76" i="15"/>
  <c r="T76" i="15"/>
  <c r="P76" i="15"/>
  <c r="L76" i="15"/>
  <c r="H76" i="15"/>
  <c r="D76" i="15"/>
  <c r="AN75" i="15"/>
  <c r="AK75" i="15"/>
  <c r="AM75" i="15" s="1"/>
  <c r="AG75" i="15"/>
  <c r="AC75" i="15"/>
  <c r="Y75" i="15"/>
  <c r="T75" i="15"/>
  <c r="P75" i="15"/>
  <c r="L75" i="15"/>
  <c r="H75" i="15"/>
  <c r="D75" i="15"/>
  <c r="AN74" i="15"/>
  <c r="AK74" i="15"/>
  <c r="AM74" i="15" s="1"/>
  <c r="AG74" i="15"/>
  <c r="AC74" i="15"/>
  <c r="Y74" i="15"/>
  <c r="T74" i="15"/>
  <c r="P74" i="15"/>
  <c r="L74" i="15"/>
  <c r="H74" i="15"/>
  <c r="D74" i="15"/>
  <c r="AN73" i="15"/>
  <c r="AK73" i="15"/>
  <c r="AM73" i="15" s="1"/>
  <c r="AG73" i="15"/>
  <c r="AC73" i="15"/>
  <c r="Y73" i="15"/>
  <c r="T73" i="15"/>
  <c r="P73" i="15"/>
  <c r="L73" i="15"/>
  <c r="H73" i="15"/>
  <c r="D73" i="15"/>
  <c r="AN72" i="15"/>
  <c r="AK72" i="15"/>
  <c r="AM72" i="15" s="1"/>
  <c r="AG72" i="15"/>
  <c r="AC72" i="15"/>
  <c r="Y72" i="15"/>
  <c r="T72" i="15"/>
  <c r="P72" i="15"/>
  <c r="L72" i="15"/>
  <c r="H72" i="15"/>
  <c r="D72" i="15"/>
  <c r="AN71" i="15"/>
  <c r="AK71" i="15"/>
  <c r="AM71" i="15" s="1"/>
  <c r="AG71" i="15"/>
  <c r="AC71" i="15"/>
  <c r="Y71" i="15"/>
  <c r="T71" i="15"/>
  <c r="P71" i="15"/>
  <c r="L71" i="15"/>
  <c r="H71" i="15"/>
  <c r="D71" i="15"/>
  <c r="AN70" i="15"/>
  <c r="AK70" i="15"/>
  <c r="AM70" i="15" s="1"/>
  <c r="AG70" i="15"/>
  <c r="AC70" i="15"/>
  <c r="Y70" i="15"/>
  <c r="T70" i="15"/>
  <c r="P70" i="15"/>
  <c r="L70" i="15"/>
  <c r="H70" i="15"/>
  <c r="D70" i="15"/>
  <c r="AN69" i="15"/>
  <c r="AK69" i="15"/>
  <c r="AM69" i="15" s="1"/>
  <c r="AG69" i="15"/>
  <c r="AI69" i="15" s="1"/>
  <c r="AC69" i="15"/>
  <c r="AE69" i="15" s="1"/>
  <c r="Y69" i="15"/>
  <c r="AA69" i="15" s="1"/>
  <c r="T69" i="15"/>
  <c r="V69" i="15" s="1"/>
  <c r="P69" i="15"/>
  <c r="R69" i="15" s="1"/>
  <c r="L69" i="15"/>
  <c r="N69" i="15" s="1"/>
  <c r="H69" i="15"/>
  <c r="J69" i="15" s="1"/>
  <c r="D69" i="15"/>
  <c r="F69" i="15" s="1"/>
  <c r="AN68" i="15"/>
  <c r="AK68" i="15"/>
  <c r="AG68" i="15"/>
  <c r="AC68" i="15"/>
  <c r="Y68" i="15"/>
  <c r="T68" i="15"/>
  <c r="P68" i="15"/>
  <c r="L68" i="15"/>
  <c r="H68" i="15"/>
  <c r="D68" i="15"/>
  <c r="AN67" i="15"/>
  <c r="AK67" i="15"/>
  <c r="AM67" i="15" s="1"/>
  <c r="AG67" i="15"/>
  <c r="AC67" i="15"/>
  <c r="Y67" i="15"/>
  <c r="T67" i="15"/>
  <c r="P67" i="15"/>
  <c r="L67" i="15"/>
  <c r="H67" i="15"/>
  <c r="D67" i="15"/>
  <c r="AN66" i="15"/>
  <c r="AK66" i="15"/>
  <c r="AM66" i="15" s="1"/>
  <c r="AG66" i="15"/>
  <c r="AC66" i="15"/>
  <c r="Y66" i="15"/>
  <c r="T66" i="15"/>
  <c r="P66" i="15"/>
  <c r="L66" i="15"/>
  <c r="H66" i="15"/>
  <c r="D66" i="15"/>
  <c r="AN65" i="15"/>
  <c r="AK65" i="15"/>
  <c r="AM65" i="15" s="1"/>
  <c r="AG65" i="15"/>
  <c r="AC65" i="15"/>
  <c r="Y65" i="15"/>
  <c r="T65" i="15"/>
  <c r="P65" i="15"/>
  <c r="L65" i="15"/>
  <c r="H65" i="15"/>
  <c r="D65" i="15"/>
  <c r="AN64" i="15"/>
  <c r="AK64" i="15"/>
  <c r="AM64" i="15" s="1"/>
  <c r="AG64" i="15"/>
  <c r="AC64" i="15"/>
  <c r="Y64" i="15"/>
  <c r="T64" i="15"/>
  <c r="P64" i="15"/>
  <c r="L64" i="15"/>
  <c r="H64" i="15"/>
  <c r="D64" i="15"/>
  <c r="AN63" i="15"/>
  <c r="AK63" i="15"/>
  <c r="AM63" i="15" s="1"/>
  <c r="AG63" i="15"/>
  <c r="AC63" i="15"/>
  <c r="Y63" i="15"/>
  <c r="T63" i="15"/>
  <c r="P63" i="15"/>
  <c r="L63" i="15"/>
  <c r="H63" i="15"/>
  <c r="D63" i="15"/>
  <c r="AN62" i="15"/>
  <c r="AK62" i="15"/>
  <c r="AM62" i="15" s="1"/>
  <c r="AG62" i="15"/>
  <c r="AC62" i="15"/>
  <c r="Y62" i="15"/>
  <c r="T62" i="15"/>
  <c r="P62" i="15"/>
  <c r="L62" i="15"/>
  <c r="H62" i="15"/>
  <c r="D62" i="15"/>
  <c r="AN61" i="15"/>
  <c r="AK61" i="15"/>
  <c r="AM61" i="15" s="1"/>
  <c r="AG61" i="15"/>
  <c r="AC61" i="15"/>
  <c r="Y61" i="15"/>
  <c r="T61" i="15"/>
  <c r="P61" i="15"/>
  <c r="L61" i="15"/>
  <c r="H61" i="15"/>
  <c r="D61" i="15"/>
  <c r="AN60" i="15"/>
  <c r="AK60" i="15"/>
  <c r="AM60" i="15" s="1"/>
  <c r="AG60" i="15"/>
  <c r="AC60" i="15"/>
  <c r="Y60" i="15"/>
  <c r="T60" i="15"/>
  <c r="P60" i="15"/>
  <c r="L60" i="15"/>
  <c r="H60" i="15"/>
  <c r="D60" i="15"/>
  <c r="AN59" i="15"/>
  <c r="AK59" i="15"/>
  <c r="AM59" i="15" s="1"/>
  <c r="AG59" i="15"/>
  <c r="AC59" i="15"/>
  <c r="Y59" i="15"/>
  <c r="T59" i="15"/>
  <c r="P59" i="15"/>
  <c r="L59" i="15"/>
  <c r="H59" i="15"/>
  <c r="D59" i="15"/>
  <c r="AN58" i="15"/>
  <c r="AK58" i="15"/>
  <c r="AM58" i="15" s="1"/>
  <c r="AG58" i="15"/>
  <c r="AC58" i="15"/>
  <c r="Y58" i="15"/>
  <c r="T58" i="15"/>
  <c r="P58" i="15"/>
  <c r="L58" i="15"/>
  <c r="H58" i="15"/>
  <c r="D58" i="15"/>
  <c r="AN57" i="15"/>
  <c r="AK57" i="15"/>
  <c r="AM57" i="15" s="1"/>
  <c r="AG57" i="15"/>
  <c r="AC57" i="15"/>
  <c r="Y57" i="15"/>
  <c r="T57" i="15"/>
  <c r="P57" i="15"/>
  <c r="L57" i="15"/>
  <c r="H57" i="15"/>
  <c r="D57" i="15"/>
  <c r="AN56" i="15"/>
  <c r="AK56" i="15"/>
  <c r="AM56" i="15" s="1"/>
  <c r="AG56" i="15"/>
  <c r="AC56" i="15"/>
  <c r="Y56" i="15"/>
  <c r="T56" i="15"/>
  <c r="P56" i="15"/>
  <c r="L56" i="15"/>
  <c r="H56" i="15"/>
  <c r="D56" i="15"/>
  <c r="AN55" i="15"/>
  <c r="AK55" i="15"/>
  <c r="AM55" i="15" s="1"/>
  <c r="AG55" i="15"/>
  <c r="AC55" i="15"/>
  <c r="Y55" i="15"/>
  <c r="T55" i="15"/>
  <c r="P55" i="15"/>
  <c r="L55" i="15"/>
  <c r="H55" i="15"/>
  <c r="D55" i="15"/>
  <c r="AO44" i="15"/>
  <c r="AJ44" i="15"/>
  <c r="AF44" i="15"/>
  <c r="AB44" i="15"/>
  <c r="W44" i="15"/>
  <c r="S44" i="15"/>
  <c r="O44" i="15"/>
  <c r="K44" i="15"/>
  <c r="G44" i="15"/>
  <c r="C44" i="15"/>
  <c r="A44" i="15"/>
  <c r="AN43" i="15"/>
  <c r="AK43" i="15"/>
  <c r="AM43" i="15" s="1"/>
  <c r="AG43" i="15"/>
  <c r="AC43" i="15"/>
  <c r="Y43" i="15"/>
  <c r="T43" i="15"/>
  <c r="P43" i="15"/>
  <c r="L43" i="15"/>
  <c r="H43" i="15"/>
  <c r="D43" i="15"/>
  <c r="AN42" i="15"/>
  <c r="AK42" i="15"/>
  <c r="AM42" i="15" s="1"/>
  <c r="AG42" i="15"/>
  <c r="AC42" i="15"/>
  <c r="Y42" i="15"/>
  <c r="T42" i="15"/>
  <c r="P42" i="15"/>
  <c r="L42" i="15"/>
  <c r="H42" i="15"/>
  <c r="D42" i="15"/>
  <c r="AN41" i="15"/>
  <c r="AK41" i="15"/>
  <c r="AM41" i="15" s="1"/>
  <c r="AG41" i="15"/>
  <c r="AC41" i="15"/>
  <c r="Y41" i="15"/>
  <c r="T41" i="15"/>
  <c r="P41" i="15"/>
  <c r="L41" i="15"/>
  <c r="H41" i="15"/>
  <c r="D41" i="15"/>
  <c r="AN40" i="15"/>
  <c r="AK40" i="15"/>
  <c r="AM40" i="15" s="1"/>
  <c r="AG40" i="15"/>
  <c r="AC40" i="15"/>
  <c r="Y40" i="15"/>
  <c r="T40" i="15"/>
  <c r="P40" i="15"/>
  <c r="L40" i="15"/>
  <c r="H40" i="15"/>
  <c r="D40" i="15"/>
  <c r="AN39" i="15"/>
  <c r="AK39" i="15"/>
  <c r="AM39" i="15" s="1"/>
  <c r="AG39" i="15"/>
  <c r="AC39" i="15"/>
  <c r="Y39" i="15"/>
  <c r="T39" i="15"/>
  <c r="P39" i="15"/>
  <c r="L39" i="15"/>
  <c r="H39" i="15"/>
  <c r="D39" i="15"/>
  <c r="AN38" i="15"/>
  <c r="AK38" i="15"/>
  <c r="AM38" i="15" s="1"/>
  <c r="AG38" i="15"/>
  <c r="AC38" i="15"/>
  <c r="Y38" i="15"/>
  <c r="T38" i="15"/>
  <c r="P38" i="15"/>
  <c r="L38" i="15"/>
  <c r="H38" i="15"/>
  <c r="D38" i="15"/>
  <c r="AN37" i="15"/>
  <c r="AK37" i="15"/>
  <c r="AM37" i="15" s="1"/>
  <c r="AG37" i="15"/>
  <c r="AC37" i="15"/>
  <c r="Y37" i="15"/>
  <c r="T37" i="15"/>
  <c r="P37" i="15"/>
  <c r="L37" i="15"/>
  <c r="H37" i="15"/>
  <c r="D37" i="15"/>
  <c r="AN36" i="15"/>
  <c r="AK36" i="15"/>
  <c r="AM36" i="15" s="1"/>
  <c r="AG36" i="15"/>
  <c r="AC36" i="15"/>
  <c r="Y36" i="15"/>
  <c r="T36" i="15"/>
  <c r="P36" i="15"/>
  <c r="L36" i="15"/>
  <c r="H36" i="15"/>
  <c r="D36" i="15"/>
  <c r="AN35" i="15"/>
  <c r="AK35" i="15"/>
  <c r="AM35" i="15" s="1"/>
  <c r="AG35" i="15"/>
  <c r="AC35" i="15"/>
  <c r="Y35" i="15"/>
  <c r="T35" i="15"/>
  <c r="P35" i="15"/>
  <c r="L35" i="15"/>
  <c r="H35" i="15"/>
  <c r="D35" i="15"/>
  <c r="AN34" i="15"/>
  <c r="AK34" i="15"/>
  <c r="AM34" i="15" s="1"/>
  <c r="AG34" i="15"/>
  <c r="AC34" i="15"/>
  <c r="Y34" i="15"/>
  <c r="T34" i="15"/>
  <c r="P34" i="15"/>
  <c r="L34" i="15"/>
  <c r="H34" i="15"/>
  <c r="D34" i="15"/>
  <c r="AN33" i="15"/>
  <c r="AK33" i="15"/>
  <c r="AM33" i="15" s="1"/>
  <c r="AG33" i="15"/>
  <c r="AC33" i="15"/>
  <c r="Y33" i="15"/>
  <c r="T33" i="15"/>
  <c r="P33" i="15"/>
  <c r="L33" i="15"/>
  <c r="H33" i="15"/>
  <c r="D33" i="15"/>
  <c r="AN32" i="15"/>
  <c r="AK32" i="15"/>
  <c r="AM32" i="15" s="1"/>
  <c r="AG32" i="15"/>
  <c r="AC32" i="15"/>
  <c r="Y32" i="15"/>
  <c r="T32" i="15"/>
  <c r="P32" i="15"/>
  <c r="L32" i="15"/>
  <c r="H32" i="15"/>
  <c r="D32" i="15"/>
  <c r="AN31" i="15"/>
  <c r="AK31" i="15"/>
  <c r="AM31" i="15" s="1"/>
  <c r="AG31" i="15"/>
  <c r="AC31" i="15"/>
  <c r="Y31" i="15"/>
  <c r="T31" i="15"/>
  <c r="P31" i="15"/>
  <c r="L31" i="15"/>
  <c r="H31" i="15"/>
  <c r="D31" i="15"/>
  <c r="AN30" i="15"/>
  <c r="AK30" i="15"/>
  <c r="AM30" i="15" s="1"/>
  <c r="AG30" i="15"/>
  <c r="AI30" i="15" s="1"/>
  <c r="AC30" i="15"/>
  <c r="AE30" i="15" s="1"/>
  <c r="Y30" i="15"/>
  <c r="AA30" i="15" s="1"/>
  <c r="T30" i="15"/>
  <c r="V30" i="15" s="1"/>
  <c r="P30" i="15"/>
  <c r="R30" i="15" s="1"/>
  <c r="L30" i="15"/>
  <c r="N30" i="15" s="1"/>
  <c r="H30" i="15"/>
  <c r="J30" i="15" s="1"/>
  <c r="D30" i="15"/>
  <c r="F30" i="15" s="1"/>
  <c r="AN29" i="15"/>
  <c r="AK29" i="15"/>
  <c r="AM29" i="15" s="1"/>
  <c r="AG29" i="15"/>
  <c r="AC29" i="15"/>
  <c r="Y29" i="15"/>
  <c r="T29" i="15"/>
  <c r="P29" i="15"/>
  <c r="L29" i="15"/>
  <c r="H29" i="15"/>
  <c r="D29" i="15"/>
  <c r="AN28" i="15"/>
  <c r="AK28" i="15"/>
  <c r="AM28" i="15" s="1"/>
  <c r="AG28" i="15"/>
  <c r="AC28" i="15"/>
  <c r="Y28" i="15"/>
  <c r="T28" i="15"/>
  <c r="P28" i="15"/>
  <c r="L28" i="15"/>
  <c r="H28" i="15"/>
  <c r="D28" i="15"/>
  <c r="AN27" i="15"/>
  <c r="AK27" i="15"/>
  <c r="AM27" i="15" s="1"/>
  <c r="AG27" i="15"/>
  <c r="AC27" i="15"/>
  <c r="Y27" i="15"/>
  <c r="T27" i="15"/>
  <c r="P27" i="15"/>
  <c r="L27" i="15"/>
  <c r="H27" i="15"/>
  <c r="D27" i="15"/>
  <c r="AN26" i="15"/>
  <c r="AK26" i="15"/>
  <c r="AM26" i="15" s="1"/>
  <c r="AG26" i="15"/>
  <c r="AC26" i="15"/>
  <c r="Y26" i="15"/>
  <c r="T26" i="15"/>
  <c r="P26" i="15"/>
  <c r="L26" i="15"/>
  <c r="H26" i="15"/>
  <c r="D26" i="15"/>
  <c r="AN25" i="15"/>
  <c r="AK25" i="15"/>
  <c r="AM25" i="15" s="1"/>
  <c r="AG25" i="15"/>
  <c r="AC25" i="15"/>
  <c r="Y25" i="15"/>
  <c r="T25" i="15"/>
  <c r="P25" i="15"/>
  <c r="L25" i="15"/>
  <c r="H25" i="15"/>
  <c r="D25" i="15"/>
  <c r="AN24" i="15"/>
  <c r="AK24" i="15"/>
  <c r="AM24" i="15" s="1"/>
  <c r="AG24" i="15"/>
  <c r="AC24" i="15"/>
  <c r="Y24" i="15"/>
  <c r="T24" i="15"/>
  <c r="P24" i="15"/>
  <c r="L24" i="15"/>
  <c r="H24" i="15"/>
  <c r="D24" i="15"/>
  <c r="AN23" i="15"/>
  <c r="AK23" i="15"/>
  <c r="AM23" i="15" s="1"/>
  <c r="AG23" i="15"/>
  <c r="AC23" i="15"/>
  <c r="Y23" i="15"/>
  <c r="T23" i="15"/>
  <c r="P23" i="15"/>
  <c r="L23" i="15"/>
  <c r="H23" i="15"/>
  <c r="D23" i="15"/>
  <c r="AN22" i="15"/>
  <c r="AK22" i="15"/>
  <c r="AM22" i="15" s="1"/>
  <c r="AG22" i="15"/>
  <c r="AI22" i="15" s="1"/>
  <c r="AC22" i="15"/>
  <c r="AE22" i="15" s="1"/>
  <c r="Y22" i="15"/>
  <c r="AA22" i="15" s="1"/>
  <c r="T22" i="15"/>
  <c r="V22" i="15" s="1"/>
  <c r="P22" i="15"/>
  <c r="R22" i="15" s="1"/>
  <c r="L22" i="15"/>
  <c r="N22" i="15" s="1"/>
  <c r="H22" i="15"/>
  <c r="J22" i="15" s="1"/>
  <c r="D22" i="15"/>
  <c r="F22" i="15" s="1"/>
  <c r="AN21" i="15"/>
  <c r="AK21" i="15"/>
  <c r="AM21" i="15" s="1"/>
  <c r="AG21" i="15"/>
  <c r="AC21" i="15"/>
  <c r="Y21" i="15"/>
  <c r="T21" i="15"/>
  <c r="P21" i="15"/>
  <c r="L21" i="15"/>
  <c r="H21" i="15"/>
  <c r="D21" i="15"/>
  <c r="AN20" i="15"/>
  <c r="AK20" i="15"/>
  <c r="AM20" i="15" s="1"/>
  <c r="AG20" i="15"/>
  <c r="AC20" i="15"/>
  <c r="Y20" i="15"/>
  <c r="T20" i="15"/>
  <c r="P20" i="15"/>
  <c r="L20" i="15"/>
  <c r="H20" i="15"/>
  <c r="D20" i="15"/>
  <c r="AN19" i="15"/>
  <c r="AK19" i="15"/>
  <c r="AM19" i="15" s="1"/>
  <c r="AG19" i="15"/>
  <c r="AC19" i="15"/>
  <c r="Y19" i="15"/>
  <c r="T19" i="15"/>
  <c r="P19" i="15"/>
  <c r="L19" i="15"/>
  <c r="H19" i="15"/>
  <c r="D19" i="15"/>
  <c r="AN18" i="15"/>
  <c r="AK18" i="15"/>
  <c r="AM18" i="15" s="1"/>
  <c r="AG18" i="15"/>
  <c r="AC18" i="15"/>
  <c r="Y18" i="15"/>
  <c r="T18" i="15"/>
  <c r="P18" i="15"/>
  <c r="L18" i="15"/>
  <c r="H18" i="15"/>
  <c r="D18" i="15"/>
  <c r="AN17" i="15"/>
  <c r="AK17" i="15"/>
  <c r="AM17" i="15" s="1"/>
  <c r="AG17" i="15"/>
  <c r="AC17" i="15"/>
  <c r="Y17" i="15"/>
  <c r="T17" i="15"/>
  <c r="P17" i="15"/>
  <c r="L17" i="15"/>
  <c r="H17" i="15"/>
  <c r="D17" i="15"/>
  <c r="AN16" i="15"/>
  <c r="AK16" i="15"/>
  <c r="AM16" i="15" s="1"/>
  <c r="AG16" i="15"/>
  <c r="AC16" i="15"/>
  <c r="Y16" i="15"/>
  <c r="T16" i="15"/>
  <c r="P16" i="15"/>
  <c r="L16" i="15"/>
  <c r="H16" i="15"/>
  <c r="D16" i="15"/>
  <c r="AN15" i="15"/>
  <c r="AK15" i="15"/>
  <c r="AM15" i="15" s="1"/>
  <c r="AG15" i="15"/>
  <c r="AC15" i="15"/>
  <c r="Y15" i="15"/>
  <c r="T15" i="15"/>
  <c r="P15" i="15"/>
  <c r="L15" i="15"/>
  <c r="H15" i="15"/>
  <c r="D15" i="15"/>
  <c r="AN14" i="15"/>
  <c r="AK14" i="15"/>
  <c r="AM14" i="15" s="1"/>
  <c r="AG14" i="15"/>
  <c r="AI14" i="15" s="1"/>
  <c r="AC14" i="15"/>
  <c r="AE14" i="15" s="1"/>
  <c r="Y14" i="15"/>
  <c r="AA14" i="15" s="1"/>
  <c r="T14" i="15"/>
  <c r="V14" i="15" s="1"/>
  <c r="P14" i="15"/>
  <c r="R14" i="15" s="1"/>
  <c r="L14" i="15"/>
  <c r="N14" i="15" s="1"/>
  <c r="H14" i="15"/>
  <c r="J14" i="15" s="1"/>
  <c r="D14" i="15"/>
  <c r="F14" i="15" s="1"/>
  <c r="AN13" i="15"/>
  <c r="AK13" i="15"/>
  <c r="AM13" i="15" s="1"/>
  <c r="AG13" i="15"/>
  <c r="AC13" i="15"/>
  <c r="Y13" i="15"/>
  <c r="T13" i="15"/>
  <c r="P13" i="15"/>
  <c r="L13" i="15"/>
  <c r="H13" i="15"/>
  <c r="D13" i="15"/>
  <c r="AN12" i="15"/>
  <c r="AK12" i="15"/>
  <c r="AM12" i="15" s="1"/>
  <c r="AG12" i="15"/>
  <c r="AC12" i="15"/>
  <c r="Y12" i="15"/>
  <c r="T12" i="15"/>
  <c r="P12" i="15"/>
  <c r="L12" i="15"/>
  <c r="H12" i="15"/>
  <c r="D12" i="15"/>
  <c r="AN11" i="15"/>
  <c r="AK11" i="15"/>
  <c r="AM11" i="15" s="1"/>
  <c r="AG11" i="15"/>
  <c r="AI11" i="15" s="1"/>
  <c r="AC11" i="15"/>
  <c r="AE11" i="15" s="1"/>
  <c r="Y11" i="15"/>
  <c r="AA11" i="15" s="1"/>
  <c r="T11" i="15"/>
  <c r="V11" i="15" s="1"/>
  <c r="P11" i="15"/>
  <c r="R11" i="15" s="1"/>
  <c r="L11" i="15"/>
  <c r="N11" i="15" s="1"/>
  <c r="H11" i="15"/>
  <c r="J11" i="15" s="1"/>
  <c r="D11" i="15"/>
  <c r="F11" i="15" s="1"/>
  <c r="AN10" i="15"/>
  <c r="AK10" i="15"/>
  <c r="AM10" i="15" s="1"/>
  <c r="AG10" i="15"/>
  <c r="AC10" i="15"/>
  <c r="Y10" i="15"/>
  <c r="T10" i="15"/>
  <c r="P10" i="15"/>
  <c r="L10" i="15"/>
  <c r="H10" i="15"/>
  <c r="D10" i="15"/>
  <c r="AN9" i="15"/>
  <c r="AK9" i="15"/>
  <c r="AM9" i="15" s="1"/>
  <c r="AG9" i="15"/>
  <c r="AC9" i="15"/>
  <c r="Y9" i="15"/>
  <c r="T9" i="15"/>
  <c r="P9" i="15"/>
  <c r="L9" i="15"/>
  <c r="H9" i="15"/>
  <c r="D9" i="15"/>
  <c r="AN8" i="15"/>
  <c r="AK8" i="15"/>
  <c r="AM8" i="15" s="1"/>
  <c r="AG8" i="15"/>
  <c r="AC8" i="15"/>
  <c r="Y8" i="15"/>
  <c r="T8" i="15"/>
  <c r="P8" i="15"/>
  <c r="L8" i="15"/>
  <c r="H8" i="15"/>
  <c r="D8" i="15"/>
  <c r="AN7" i="15"/>
  <c r="AK7" i="15"/>
  <c r="AM7" i="15" s="1"/>
  <c r="AG7" i="15"/>
  <c r="AC7" i="15"/>
  <c r="Y7" i="15"/>
  <c r="T7" i="15"/>
  <c r="P7" i="15"/>
  <c r="L7" i="15"/>
  <c r="H7" i="15"/>
  <c r="D7" i="15"/>
  <c r="AN6" i="15"/>
  <c r="AK6" i="15"/>
  <c r="AG6" i="15"/>
  <c r="AC6" i="15"/>
  <c r="Y6" i="15"/>
  <c r="T6" i="15"/>
  <c r="P6" i="15"/>
  <c r="L6" i="15"/>
  <c r="H6" i="15"/>
  <c r="D6" i="15"/>
  <c r="J59" i="15" l="1"/>
  <c r="AA59" i="15"/>
  <c r="J33" i="15"/>
  <c r="V33" i="15"/>
  <c r="AA33" i="15"/>
  <c r="AE33" i="15"/>
  <c r="AI33" i="15"/>
  <c r="G200" i="15"/>
  <c r="A200" i="15"/>
  <c r="AF200" i="15"/>
  <c r="Y44" i="15"/>
  <c r="AA6" i="15" s="1"/>
  <c r="AS44" i="15"/>
  <c r="D198" i="15"/>
  <c r="F198" i="15" s="1"/>
  <c r="D150" i="15"/>
  <c r="F96" i="15" s="1"/>
  <c r="L198" i="15"/>
  <c r="N168" i="15" s="1"/>
  <c r="L150" i="15"/>
  <c r="N96" i="15" s="1"/>
  <c r="P198" i="15"/>
  <c r="R196" i="15" s="1"/>
  <c r="P150" i="15"/>
  <c r="R77" i="15" s="1"/>
  <c r="L44" i="15"/>
  <c r="N16" i="15" s="1"/>
  <c r="T150" i="15"/>
  <c r="V125" i="15" s="1"/>
  <c r="AC150" i="15"/>
  <c r="AE63" i="15" s="1"/>
  <c r="AG198" i="15"/>
  <c r="AI164" i="15" s="1"/>
  <c r="AG150" i="15"/>
  <c r="AI89" i="15" s="1"/>
  <c r="P44" i="15"/>
  <c r="R16" i="15" s="1"/>
  <c r="AN198" i="15"/>
  <c r="AW198" i="15"/>
  <c r="AU44" i="15"/>
  <c r="AT44" i="15"/>
  <c r="H44" i="15"/>
  <c r="J32" i="15" s="1"/>
  <c r="O200" i="15"/>
  <c r="S200" i="15"/>
  <c r="T44" i="15"/>
  <c r="V18" i="15" s="1"/>
  <c r="AV44" i="15"/>
  <c r="AW44" i="15"/>
  <c r="AG44" i="15"/>
  <c r="AI20" i="15" s="1"/>
  <c r="AV198" i="15"/>
  <c r="AC198" i="15" s="1"/>
  <c r="AE194" i="15" s="1"/>
  <c r="AQ150" i="15"/>
  <c r="AT150" i="15"/>
  <c r="AX150" i="15"/>
  <c r="AK150" i="15" s="1"/>
  <c r="AM132" i="15" s="1"/>
  <c r="AN150" i="15"/>
  <c r="AU150" i="15"/>
  <c r="AX198" i="15"/>
  <c r="AK198" i="15" s="1"/>
  <c r="AM198" i="15" s="1"/>
  <c r="W200" i="15"/>
  <c r="Y150" i="15"/>
  <c r="AA100" i="15" s="1"/>
  <c r="AV150" i="15"/>
  <c r="AW150" i="15"/>
  <c r="AR44" i="15"/>
  <c r="AQ44" i="15"/>
  <c r="AX44" i="15"/>
  <c r="AA27" i="15"/>
  <c r="AA17" i="15"/>
  <c r="AA36" i="15"/>
  <c r="AC44" i="15"/>
  <c r="AE20" i="15" s="1"/>
  <c r="AB200" i="15"/>
  <c r="C200" i="15"/>
  <c r="D44" i="15"/>
  <c r="F12" i="15" s="1"/>
  <c r="AJ200" i="15"/>
  <c r="AK44" i="15"/>
  <c r="AM44" i="15" s="1"/>
  <c r="AP198" i="15"/>
  <c r="AQ198" i="15"/>
  <c r="AP150" i="15"/>
  <c r="AR198" i="15"/>
  <c r="AS198" i="15"/>
  <c r="AT198" i="15"/>
  <c r="T198" i="15" s="1"/>
  <c r="V180" i="15" s="1"/>
  <c r="AP44" i="15"/>
  <c r="AS150" i="15"/>
  <c r="AU198" i="15"/>
  <c r="Y198" i="15" s="1"/>
  <c r="AA198" i="15" s="1"/>
  <c r="K200" i="15"/>
  <c r="AO200" i="15"/>
  <c r="AN44" i="15"/>
  <c r="H150" i="15"/>
  <c r="J82" i="15" s="1"/>
  <c r="AR150" i="15"/>
  <c r="R146" i="15" l="1"/>
  <c r="AM68" i="15"/>
  <c r="AI135" i="15"/>
  <c r="AI146" i="15"/>
  <c r="AI55" i="15"/>
  <c r="AE146" i="15"/>
  <c r="AE135" i="15"/>
  <c r="AE55" i="15"/>
  <c r="AA94" i="15"/>
  <c r="AA146" i="15"/>
  <c r="AA135" i="15"/>
  <c r="AA55" i="15"/>
  <c r="V146" i="15"/>
  <c r="V135" i="15"/>
  <c r="V55" i="15"/>
  <c r="R55" i="15"/>
  <c r="R135" i="15"/>
  <c r="N146" i="15"/>
  <c r="N135" i="15"/>
  <c r="N55" i="15"/>
  <c r="J146" i="15"/>
  <c r="J135" i="15"/>
  <c r="J55" i="15"/>
  <c r="F135" i="15"/>
  <c r="F55" i="15"/>
  <c r="F146" i="15"/>
  <c r="AI31" i="15"/>
  <c r="AE31" i="15"/>
  <c r="AA29" i="15"/>
  <c r="AA35" i="15"/>
  <c r="AA31" i="15"/>
  <c r="V31" i="15"/>
  <c r="AI184" i="15"/>
  <c r="AE184" i="15"/>
  <c r="N184" i="15"/>
  <c r="R184" i="15"/>
  <c r="F184" i="15"/>
  <c r="AM6" i="15"/>
  <c r="F185" i="15"/>
  <c r="J80" i="15"/>
  <c r="J94" i="15"/>
  <c r="F59" i="15"/>
  <c r="F80" i="15"/>
  <c r="R94" i="15"/>
  <c r="AE94" i="15"/>
  <c r="N80" i="15"/>
  <c r="F94" i="15"/>
  <c r="V94" i="15"/>
  <c r="N94" i="15"/>
  <c r="R59" i="15"/>
  <c r="N59" i="15"/>
  <c r="AI80" i="15"/>
  <c r="V80" i="15"/>
  <c r="V59" i="15"/>
  <c r="AE80" i="15"/>
  <c r="AI94" i="15"/>
  <c r="AE59" i="15"/>
  <c r="AI59" i="15"/>
  <c r="R80" i="15"/>
  <c r="AA80" i="15"/>
  <c r="F132" i="15"/>
  <c r="R31" i="15"/>
  <c r="R33" i="15"/>
  <c r="N31" i="15"/>
  <c r="J31" i="15"/>
  <c r="F33" i="15"/>
  <c r="N33" i="15"/>
  <c r="F31" i="15"/>
  <c r="AA42" i="15"/>
  <c r="AA32" i="15"/>
  <c r="AA37" i="15"/>
  <c r="AA20" i="15"/>
  <c r="AA16" i="15"/>
  <c r="AA43" i="15"/>
  <c r="R17" i="15"/>
  <c r="F99" i="15"/>
  <c r="R28" i="15"/>
  <c r="AA19" i="15"/>
  <c r="AA34" i="15"/>
  <c r="AA18" i="15"/>
  <c r="AA9" i="15"/>
  <c r="F170" i="15"/>
  <c r="AA26" i="15"/>
  <c r="F149" i="15"/>
  <c r="F169" i="15"/>
  <c r="R169" i="15"/>
  <c r="AA41" i="15"/>
  <c r="AA44" i="15"/>
  <c r="F183" i="15"/>
  <c r="F182" i="15"/>
  <c r="F168" i="15"/>
  <c r="R178" i="15"/>
  <c r="F181" i="15"/>
  <c r="N186" i="15"/>
  <c r="F118" i="15"/>
  <c r="N174" i="15"/>
  <c r="N198" i="15"/>
  <c r="J23" i="15"/>
  <c r="F116" i="15"/>
  <c r="F100" i="15"/>
  <c r="F138" i="15"/>
  <c r="J13" i="15"/>
  <c r="AA24" i="15"/>
  <c r="AA38" i="15"/>
  <c r="AA10" i="15"/>
  <c r="F164" i="15"/>
  <c r="AA28" i="15"/>
  <c r="AI87" i="15"/>
  <c r="AI62" i="15"/>
  <c r="AI13" i="15"/>
  <c r="AI116" i="15"/>
  <c r="V71" i="15"/>
  <c r="AE191" i="15"/>
  <c r="AI137" i="15"/>
  <c r="F119" i="15"/>
  <c r="R13" i="15"/>
  <c r="N67" i="15"/>
  <c r="N190" i="15"/>
  <c r="R42" i="15"/>
  <c r="R34" i="15"/>
  <c r="AA25" i="15"/>
  <c r="AA8" i="15"/>
  <c r="N98" i="15"/>
  <c r="N57" i="15"/>
  <c r="N99" i="15"/>
  <c r="F131" i="15"/>
  <c r="AA21" i="15"/>
  <c r="F175" i="15"/>
  <c r="AI64" i="15"/>
  <c r="F104" i="15"/>
  <c r="AI63" i="15"/>
  <c r="F65" i="15"/>
  <c r="F124" i="15"/>
  <c r="F136" i="15"/>
  <c r="F114" i="15"/>
  <c r="AI99" i="15"/>
  <c r="F92" i="15"/>
  <c r="AI104" i="15"/>
  <c r="F140" i="15"/>
  <c r="N111" i="15"/>
  <c r="F143" i="15"/>
  <c r="F133" i="15"/>
  <c r="F105" i="15"/>
  <c r="F145" i="15"/>
  <c r="AI132" i="15"/>
  <c r="AI125" i="15"/>
  <c r="AI139" i="15"/>
  <c r="AI138" i="15"/>
  <c r="R8" i="15"/>
  <c r="AI119" i="15"/>
  <c r="AI71" i="15"/>
  <c r="AI78" i="15"/>
  <c r="R12" i="15"/>
  <c r="R23" i="15"/>
  <c r="R32" i="15"/>
  <c r="V138" i="15"/>
  <c r="AI92" i="15"/>
  <c r="R19" i="15"/>
  <c r="V84" i="15"/>
  <c r="AI111" i="15"/>
  <c r="R10" i="15"/>
  <c r="AI113" i="15"/>
  <c r="AA40" i="15"/>
  <c r="AI169" i="15"/>
  <c r="AI102" i="15"/>
  <c r="R15" i="15"/>
  <c r="AI149" i="15"/>
  <c r="V6" i="15"/>
  <c r="R74" i="15"/>
  <c r="AI57" i="15"/>
  <c r="F102" i="15"/>
  <c r="AA15" i="15"/>
  <c r="AI61" i="15"/>
  <c r="AI120" i="15"/>
  <c r="R65" i="15"/>
  <c r="R24" i="15"/>
  <c r="AI96" i="15"/>
  <c r="AI60" i="15"/>
  <c r="V149" i="15"/>
  <c r="F177" i="15"/>
  <c r="AI91" i="15"/>
  <c r="AI75" i="15"/>
  <c r="R38" i="15"/>
  <c r="AI131" i="15"/>
  <c r="R29" i="15"/>
  <c r="AI136" i="15"/>
  <c r="AA12" i="15"/>
  <c r="R37" i="15"/>
  <c r="AA39" i="15"/>
  <c r="AI123" i="15"/>
  <c r="F195" i="15"/>
  <c r="N7" i="15"/>
  <c r="N12" i="15"/>
  <c r="AE100" i="15"/>
  <c r="F24" i="15"/>
  <c r="F67" i="15"/>
  <c r="F167" i="15"/>
  <c r="V85" i="15"/>
  <c r="F173" i="15"/>
  <c r="F87" i="15"/>
  <c r="F147" i="15"/>
  <c r="F187" i="15"/>
  <c r="V119" i="15"/>
  <c r="N21" i="15"/>
  <c r="N194" i="15"/>
  <c r="F172" i="15"/>
  <c r="F85" i="15"/>
  <c r="F73" i="15"/>
  <c r="F103" i="15"/>
  <c r="N79" i="15"/>
  <c r="N183" i="15"/>
  <c r="F139" i="15"/>
  <c r="F79" i="15"/>
  <c r="N18" i="15"/>
  <c r="AI25" i="15"/>
  <c r="J27" i="15"/>
  <c r="F180" i="15"/>
  <c r="F176" i="15"/>
  <c r="F150" i="15"/>
  <c r="AA122" i="15"/>
  <c r="F148" i="15"/>
  <c r="F57" i="15"/>
  <c r="N142" i="15"/>
  <c r="F27" i="15"/>
  <c r="F66" i="15"/>
  <c r="F62" i="15"/>
  <c r="R41" i="15"/>
  <c r="N102" i="15"/>
  <c r="F95" i="15"/>
  <c r="N81" i="15"/>
  <c r="AE76" i="15"/>
  <c r="N185" i="15"/>
  <c r="P200" i="15"/>
  <c r="F63" i="15"/>
  <c r="R7" i="15"/>
  <c r="F189" i="15"/>
  <c r="AA79" i="15"/>
  <c r="N140" i="15"/>
  <c r="F161" i="15"/>
  <c r="N197" i="15"/>
  <c r="F122" i="15"/>
  <c r="N25" i="15"/>
  <c r="AE120" i="15"/>
  <c r="F91" i="15"/>
  <c r="AE129" i="15"/>
  <c r="F77" i="15"/>
  <c r="AE97" i="15"/>
  <c r="R27" i="15"/>
  <c r="V110" i="15"/>
  <c r="J7" i="15"/>
  <c r="N175" i="15"/>
  <c r="N119" i="15"/>
  <c r="F93" i="15"/>
  <c r="F126" i="15"/>
  <c r="N150" i="15"/>
  <c r="AE119" i="15"/>
  <c r="F97" i="15"/>
  <c r="F112" i="15"/>
  <c r="AE150" i="15"/>
  <c r="AA131" i="15"/>
  <c r="F186" i="15"/>
  <c r="F174" i="15"/>
  <c r="F163" i="15"/>
  <c r="V120" i="15"/>
  <c r="N42" i="15"/>
  <c r="V111" i="15"/>
  <c r="V82" i="15"/>
  <c r="V70" i="15"/>
  <c r="N24" i="15"/>
  <c r="N9" i="15"/>
  <c r="V74" i="15"/>
  <c r="AE28" i="15"/>
  <c r="V60" i="15"/>
  <c r="AA93" i="15"/>
  <c r="N71" i="15"/>
  <c r="V145" i="15"/>
  <c r="V99" i="15"/>
  <c r="V88" i="15"/>
  <c r="V95" i="15"/>
  <c r="J93" i="15"/>
  <c r="V142" i="15"/>
  <c r="N120" i="15"/>
  <c r="V67" i="15"/>
  <c r="V141" i="15"/>
  <c r="V91" i="15"/>
  <c r="V56" i="15"/>
  <c r="V79" i="15"/>
  <c r="V105" i="15"/>
  <c r="N15" i="15"/>
  <c r="N37" i="15"/>
  <c r="V81" i="15"/>
  <c r="N127" i="15"/>
  <c r="V129" i="15"/>
  <c r="V139" i="15"/>
  <c r="AA110" i="15"/>
  <c r="V150" i="15"/>
  <c r="V57" i="15"/>
  <c r="V76" i="15"/>
  <c r="V97" i="15"/>
  <c r="R93" i="15"/>
  <c r="V73" i="15"/>
  <c r="V93" i="15"/>
  <c r="N39" i="15"/>
  <c r="N38" i="15"/>
  <c r="V140" i="15"/>
  <c r="F71" i="15"/>
  <c r="N92" i="15"/>
  <c r="V112" i="15"/>
  <c r="V103" i="15"/>
  <c r="V123" i="15"/>
  <c r="V117" i="15"/>
  <c r="V68" i="15"/>
  <c r="V96" i="15"/>
  <c r="N36" i="15"/>
  <c r="F121" i="15"/>
  <c r="F107" i="15"/>
  <c r="F68" i="15"/>
  <c r="F88" i="15"/>
  <c r="V118" i="15"/>
  <c r="V100" i="15"/>
  <c r="J39" i="15"/>
  <c r="N29" i="15"/>
  <c r="N132" i="15"/>
  <c r="N10" i="15"/>
  <c r="N32" i="15"/>
  <c r="V61" i="15"/>
  <c r="V104" i="15"/>
  <c r="V75" i="15"/>
  <c r="N20" i="15"/>
  <c r="F166" i="15"/>
  <c r="V127" i="15"/>
  <c r="V122" i="15"/>
  <c r="V108" i="15"/>
  <c r="V92" i="15"/>
  <c r="V116" i="15"/>
  <c r="N26" i="15"/>
  <c r="F190" i="15"/>
  <c r="N27" i="15"/>
  <c r="V134" i="15"/>
  <c r="F162" i="15"/>
  <c r="V143" i="15"/>
  <c r="V58" i="15"/>
  <c r="V147" i="15"/>
  <c r="N125" i="15"/>
  <c r="AA78" i="15"/>
  <c r="V115" i="15"/>
  <c r="N68" i="15"/>
  <c r="AI56" i="15"/>
  <c r="N8" i="15"/>
  <c r="AE88" i="15"/>
  <c r="V133" i="15"/>
  <c r="V148" i="15"/>
  <c r="N133" i="15"/>
  <c r="V72" i="15"/>
  <c r="N137" i="15"/>
  <c r="V130" i="15"/>
  <c r="V126" i="15"/>
  <c r="V90" i="15"/>
  <c r="N6" i="15"/>
  <c r="N44" i="15"/>
  <c r="N139" i="15"/>
  <c r="F123" i="15"/>
  <c r="V113" i="15"/>
  <c r="N104" i="15"/>
  <c r="V63" i="15"/>
  <c r="AE25" i="15"/>
  <c r="V137" i="15"/>
  <c r="AI114" i="15"/>
  <c r="AA61" i="15"/>
  <c r="V62" i="15"/>
  <c r="AA76" i="15"/>
  <c r="N19" i="15"/>
  <c r="F90" i="15"/>
  <c r="F141" i="15"/>
  <c r="F194" i="15"/>
  <c r="N138" i="15"/>
  <c r="V89" i="15"/>
  <c r="J42" i="15"/>
  <c r="N105" i="15"/>
  <c r="J8" i="15"/>
  <c r="AA109" i="15"/>
  <c r="AI127" i="15"/>
  <c r="AA7" i="15"/>
  <c r="V64" i="15"/>
  <c r="AI67" i="15"/>
  <c r="N34" i="15"/>
  <c r="F179" i="15"/>
  <c r="F193" i="15"/>
  <c r="N28" i="15"/>
  <c r="N65" i="15"/>
  <c r="AE87" i="15"/>
  <c r="AI188" i="15"/>
  <c r="AI180" i="15"/>
  <c r="AA66" i="15"/>
  <c r="AA137" i="15"/>
  <c r="AE67" i="15"/>
  <c r="J83" i="15"/>
  <c r="N76" i="15"/>
  <c r="AI172" i="15"/>
  <c r="AE117" i="15"/>
  <c r="AE126" i="15"/>
  <c r="R188" i="15"/>
  <c r="J133" i="15"/>
  <c r="N182" i="15"/>
  <c r="AA91" i="15"/>
  <c r="N141" i="15"/>
  <c r="AE125" i="15"/>
  <c r="AE95" i="15"/>
  <c r="R177" i="15"/>
  <c r="AI167" i="15"/>
  <c r="AA92" i="15"/>
  <c r="R187" i="15"/>
  <c r="N169" i="15"/>
  <c r="AA121" i="15"/>
  <c r="N180" i="15"/>
  <c r="AE114" i="15"/>
  <c r="AE124" i="15"/>
  <c r="N95" i="15"/>
  <c r="R174" i="15"/>
  <c r="AI166" i="15"/>
  <c r="R194" i="15"/>
  <c r="AA81" i="15"/>
  <c r="AA83" i="15"/>
  <c r="AE116" i="15"/>
  <c r="N179" i="15"/>
  <c r="AE77" i="15"/>
  <c r="AE81" i="15"/>
  <c r="J57" i="15"/>
  <c r="AA63" i="15"/>
  <c r="AE143" i="15"/>
  <c r="N109" i="15"/>
  <c r="AE58" i="15"/>
  <c r="N58" i="15"/>
  <c r="AA115" i="15"/>
  <c r="N196" i="15"/>
  <c r="AE89" i="15"/>
  <c r="AI18" i="15"/>
  <c r="AE74" i="15"/>
  <c r="N82" i="15"/>
  <c r="F56" i="15"/>
  <c r="AI173" i="15"/>
  <c r="R164" i="15"/>
  <c r="AE113" i="15"/>
  <c r="AI176" i="15"/>
  <c r="AE91" i="15"/>
  <c r="AE71" i="15"/>
  <c r="AE64" i="15"/>
  <c r="AA70" i="15"/>
  <c r="AA90" i="15"/>
  <c r="AE79" i="15"/>
  <c r="AA57" i="15"/>
  <c r="AI40" i="15"/>
  <c r="R175" i="15"/>
  <c r="R44" i="15"/>
  <c r="AI185" i="15"/>
  <c r="AI168" i="15"/>
  <c r="AI175" i="15"/>
  <c r="AE78" i="15"/>
  <c r="AE121" i="15"/>
  <c r="AE137" i="15"/>
  <c r="AI163" i="15"/>
  <c r="AI186" i="15"/>
  <c r="N170" i="15"/>
  <c r="AI196" i="15"/>
  <c r="AI198" i="15"/>
  <c r="N166" i="15"/>
  <c r="AE84" i="15"/>
  <c r="AA73" i="15"/>
  <c r="N161" i="15"/>
  <c r="R168" i="15"/>
  <c r="AI190" i="15"/>
  <c r="AI187" i="15"/>
  <c r="N90" i="15"/>
  <c r="N189" i="15"/>
  <c r="AE98" i="15"/>
  <c r="AE130" i="15"/>
  <c r="AE99" i="15"/>
  <c r="AE96" i="15"/>
  <c r="AE61" i="15"/>
  <c r="AI193" i="15"/>
  <c r="AE70" i="15"/>
  <c r="AE141" i="15"/>
  <c r="N193" i="15"/>
  <c r="N191" i="15"/>
  <c r="AI183" i="15"/>
  <c r="R185" i="15"/>
  <c r="AE73" i="15"/>
  <c r="AE72" i="15"/>
  <c r="R183" i="15"/>
  <c r="AA82" i="15"/>
  <c r="AA142" i="15"/>
  <c r="AA99" i="15"/>
  <c r="F58" i="15"/>
  <c r="F178" i="15"/>
  <c r="AE86" i="15"/>
  <c r="N118" i="15"/>
  <c r="R62" i="15"/>
  <c r="AE103" i="15"/>
  <c r="AE104" i="15"/>
  <c r="AE145" i="15"/>
  <c r="N167" i="15"/>
  <c r="N176" i="15"/>
  <c r="N97" i="15"/>
  <c r="R167" i="15"/>
  <c r="N173" i="15"/>
  <c r="R197" i="15"/>
  <c r="J122" i="15"/>
  <c r="AE62" i="15"/>
  <c r="AA149" i="15"/>
  <c r="AA120" i="15"/>
  <c r="AA97" i="15"/>
  <c r="J41" i="15"/>
  <c r="F84" i="15"/>
  <c r="F196" i="15"/>
  <c r="AE147" i="15"/>
  <c r="AE115" i="15"/>
  <c r="V83" i="15"/>
  <c r="V87" i="15"/>
  <c r="AI179" i="15"/>
  <c r="AE82" i="15"/>
  <c r="R173" i="15"/>
  <c r="AE118" i="15"/>
  <c r="AE110" i="15"/>
  <c r="N181" i="15"/>
  <c r="N162" i="15"/>
  <c r="N149" i="15"/>
  <c r="R190" i="15"/>
  <c r="R39" i="15"/>
  <c r="R193" i="15"/>
  <c r="AA127" i="15"/>
  <c r="N163" i="15"/>
  <c r="R189" i="15"/>
  <c r="F191" i="15"/>
  <c r="N134" i="15"/>
  <c r="V77" i="15"/>
  <c r="F81" i="15"/>
  <c r="AI177" i="15"/>
  <c r="V78" i="15"/>
  <c r="AE149" i="15"/>
  <c r="AA125" i="15"/>
  <c r="N188" i="15"/>
  <c r="AA67" i="15"/>
  <c r="AE111" i="15"/>
  <c r="N126" i="15"/>
  <c r="N112" i="15"/>
  <c r="N177" i="15"/>
  <c r="N164" i="15"/>
  <c r="AI174" i="15"/>
  <c r="AE66" i="15"/>
  <c r="N110" i="15"/>
  <c r="J81" i="15"/>
  <c r="N172" i="15"/>
  <c r="AE139" i="15"/>
  <c r="AI195" i="15"/>
  <c r="R166" i="15"/>
  <c r="AA104" i="15"/>
  <c r="AA65" i="15"/>
  <c r="AA101" i="15"/>
  <c r="N187" i="15"/>
  <c r="F129" i="15"/>
  <c r="F75" i="15"/>
  <c r="F117" i="15"/>
  <c r="F197" i="15"/>
  <c r="V109" i="15"/>
  <c r="F142" i="15"/>
  <c r="AI162" i="15"/>
  <c r="N17" i="15"/>
  <c r="N61" i="15"/>
  <c r="R176" i="15"/>
  <c r="AE133" i="15"/>
  <c r="AI182" i="15"/>
  <c r="AE56" i="15"/>
  <c r="AA84" i="15"/>
  <c r="N178" i="15"/>
  <c r="AE112" i="15"/>
  <c r="AE132" i="15"/>
  <c r="AI161" i="15"/>
  <c r="N73" i="15"/>
  <c r="N129" i="15"/>
  <c r="AE57" i="15"/>
  <c r="AE83" i="15"/>
  <c r="N108" i="15"/>
  <c r="N70" i="15"/>
  <c r="J28" i="15"/>
  <c r="AE122" i="15"/>
  <c r="AE101" i="15"/>
  <c r="AS200" i="15"/>
  <c r="F109" i="15"/>
  <c r="N101" i="15"/>
  <c r="F101" i="15"/>
  <c r="J43" i="15"/>
  <c r="N195" i="15"/>
  <c r="AI88" i="15"/>
  <c r="AE107" i="15"/>
  <c r="AI6" i="15"/>
  <c r="V65" i="15"/>
  <c r="AA77" i="15"/>
  <c r="F188" i="15"/>
  <c r="AA23" i="15"/>
  <c r="AA13" i="15"/>
  <c r="F70" i="15"/>
  <c r="V66" i="15"/>
  <c r="V114" i="15"/>
  <c r="N116" i="15"/>
  <c r="AI189" i="15"/>
  <c r="V131" i="15"/>
  <c r="R79" i="15"/>
  <c r="R92" i="15"/>
  <c r="R113" i="15"/>
  <c r="R82" i="15"/>
  <c r="R75" i="15"/>
  <c r="AI105" i="15"/>
  <c r="R67" i="15"/>
  <c r="R96" i="15"/>
  <c r="R66" i="15"/>
  <c r="J100" i="15"/>
  <c r="R109" i="15"/>
  <c r="R86" i="15"/>
  <c r="R125" i="15"/>
  <c r="R116" i="15"/>
  <c r="R138" i="15"/>
  <c r="J99" i="15"/>
  <c r="R127" i="15"/>
  <c r="R132" i="15"/>
  <c r="R142" i="15"/>
  <c r="R89" i="15"/>
  <c r="AE181" i="15"/>
  <c r="R126" i="15"/>
  <c r="R68" i="15"/>
  <c r="R136" i="15"/>
  <c r="N78" i="15"/>
  <c r="N124" i="15"/>
  <c r="R122" i="15"/>
  <c r="R143" i="15"/>
  <c r="R98" i="15"/>
  <c r="AI107" i="15"/>
  <c r="AI122" i="15"/>
  <c r="AE43" i="15"/>
  <c r="AI73" i="15"/>
  <c r="N123" i="15"/>
  <c r="R149" i="15"/>
  <c r="R124" i="15"/>
  <c r="R72" i="15"/>
  <c r="J84" i="15"/>
  <c r="AI124" i="15"/>
  <c r="R71" i="15"/>
  <c r="R84" i="15"/>
  <c r="AI101" i="15"/>
  <c r="AI74" i="15"/>
  <c r="AI97" i="15"/>
  <c r="AI133" i="15"/>
  <c r="R172" i="15"/>
  <c r="AI85" i="15"/>
  <c r="F137" i="15"/>
  <c r="N107" i="15"/>
  <c r="N115" i="15"/>
  <c r="N87" i="15"/>
  <c r="N122" i="15"/>
  <c r="R99" i="15"/>
  <c r="AE24" i="15"/>
  <c r="R83" i="15"/>
  <c r="R100" i="15"/>
  <c r="AI118" i="15"/>
  <c r="R63" i="15"/>
  <c r="AI115" i="15"/>
  <c r="AI77" i="15"/>
  <c r="J102" i="15"/>
  <c r="R180" i="15"/>
  <c r="N103" i="15"/>
  <c r="R114" i="15"/>
  <c r="F120" i="15"/>
  <c r="AE138" i="15"/>
  <c r="AE190" i="15"/>
  <c r="R110" i="15"/>
  <c r="R108" i="15"/>
  <c r="AT200" i="15"/>
  <c r="AI142" i="15"/>
  <c r="AI112" i="15"/>
  <c r="F32" i="15"/>
  <c r="AI90" i="15"/>
  <c r="R70" i="15"/>
  <c r="N113" i="15"/>
  <c r="N91" i="15"/>
  <c r="AE134" i="15"/>
  <c r="AE92" i="15"/>
  <c r="AE177" i="15"/>
  <c r="AE167" i="15"/>
  <c r="R105" i="15"/>
  <c r="R118" i="15"/>
  <c r="AI86" i="15"/>
  <c r="AI98" i="15"/>
  <c r="AI143" i="15"/>
  <c r="F17" i="15"/>
  <c r="F115" i="15"/>
  <c r="F78" i="15"/>
  <c r="N64" i="15"/>
  <c r="N66" i="15"/>
  <c r="N117" i="15"/>
  <c r="AI130" i="15"/>
  <c r="N23" i="15"/>
  <c r="N56" i="15"/>
  <c r="V132" i="15"/>
  <c r="N88" i="15"/>
  <c r="R148" i="15"/>
  <c r="J140" i="15"/>
  <c r="J74" i="15"/>
  <c r="R117" i="15"/>
  <c r="AE189" i="15"/>
  <c r="AI141" i="15"/>
  <c r="R58" i="15"/>
  <c r="R81" i="15"/>
  <c r="AI145" i="15"/>
  <c r="AI147" i="15"/>
  <c r="N147" i="15"/>
  <c r="F113" i="15"/>
  <c r="N63" i="15"/>
  <c r="AE140" i="15"/>
  <c r="R73" i="15"/>
  <c r="R76" i="15"/>
  <c r="AE90" i="15"/>
  <c r="AE127" i="15"/>
  <c r="N131" i="15"/>
  <c r="N130" i="15"/>
  <c r="N74" i="15"/>
  <c r="R88" i="15"/>
  <c r="AE180" i="15"/>
  <c r="AI100" i="15"/>
  <c r="R90" i="15"/>
  <c r="R140" i="15"/>
  <c r="R198" i="15"/>
  <c r="R162" i="15"/>
  <c r="AI66" i="15"/>
  <c r="AI95" i="15"/>
  <c r="F125" i="15"/>
  <c r="F110" i="15"/>
  <c r="F64" i="15"/>
  <c r="N13" i="15"/>
  <c r="R137" i="15"/>
  <c r="F61" i="15"/>
  <c r="V136" i="15"/>
  <c r="N75" i="15"/>
  <c r="V86" i="15"/>
  <c r="V124" i="15"/>
  <c r="AE131" i="15"/>
  <c r="AE108" i="15"/>
  <c r="AE105" i="15"/>
  <c r="N89" i="15"/>
  <c r="AI109" i="15"/>
  <c r="AI117" i="15"/>
  <c r="AI81" i="15"/>
  <c r="R139" i="15"/>
  <c r="R150" i="15"/>
  <c r="AE29" i="15"/>
  <c r="R182" i="15"/>
  <c r="R191" i="15"/>
  <c r="AI150" i="15"/>
  <c r="AI110" i="15"/>
  <c r="R195" i="15"/>
  <c r="F98" i="15"/>
  <c r="AI93" i="15"/>
  <c r="F127" i="15"/>
  <c r="N35" i="15"/>
  <c r="N136" i="15"/>
  <c r="N60" i="15"/>
  <c r="V107" i="15"/>
  <c r="F72" i="15"/>
  <c r="N84" i="15"/>
  <c r="V121" i="15"/>
  <c r="N121" i="15"/>
  <c r="R133" i="15"/>
  <c r="V98" i="15"/>
  <c r="AE68" i="15"/>
  <c r="R61" i="15"/>
  <c r="R95" i="15"/>
  <c r="AN200" i="15"/>
  <c r="N145" i="15"/>
  <c r="N85" i="15"/>
  <c r="F130" i="15"/>
  <c r="J18" i="15"/>
  <c r="J123" i="15"/>
  <c r="AI76" i="15"/>
  <c r="R147" i="15"/>
  <c r="R78" i="15"/>
  <c r="J108" i="15"/>
  <c r="R170" i="15"/>
  <c r="R161" i="15"/>
  <c r="AI82" i="15"/>
  <c r="AI121" i="15"/>
  <c r="F134" i="15"/>
  <c r="AI103" i="15"/>
  <c r="F74" i="15"/>
  <c r="R179" i="15"/>
  <c r="N43" i="15"/>
  <c r="R107" i="15"/>
  <c r="AE142" i="15"/>
  <c r="N143" i="15"/>
  <c r="AE65" i="15"/>
  <c r="N83" i="15"/>
  <c r="AE93" i="15"/>
  <c r="R91" i="15"/>
  <c r="V101" i="15"/>
  <c r="R97" i="15"/>
  <c r="R57" i="15"/>
  <c r="R102" i="15"/>
  <c r="R87" i="15"/>
  <c r="J91" i="15"/>
  <c r="R145" i="15"/>
  <c r="AI126" i="15"/>
  <c r="J110" i="15"/>
  <c r="R85" i="15"/>
  <c r="R129" i="15"/>
  <c r="AE9" i="15"/>
  <c r="R186" i="15"/>
  <c r="AI108" i="15"/>
  <c r="AI72" i="15"/>
  <c r="AI129" i="15"/>
  <c r="AI84" i="15"/>
  <c r="N41" i="15"/>
  <c r="F89" i="15"/>
  <c r="F82" i="15"/>
  <c r="R163" i="15"/>
  <c r="AI58" i="15"/>
  <c r="R181" i="15"/>
  <c r="J16" i="15"/>
  <c r="N100" i="15"/>
  <c r="AI191" i="15"/>
  <c r="AI194" i="15"/>
  <c r="F108" i="15"/>
  <c r="N114" i="15"/>
  <c r="V102" i="15"/>
  <c r="N77" i="15"/>
  <c r="N86" i="15"/>
  <c r="F86" i="15"/>
  <c r="AI181" i="15"/>
  <c r="AI65" i="15"/>
  <c r="AI170" i="15"/>
  <c r="R101" i="15"/>
  <c r="R134" i="15"/>
  <c r="R121" i="15"/>
  <c r="R115" i="15"/>
  <c r="J113" i="15"/>
  <c r="R112" i="15"/>
  <c r="AE179" i="15"/>
  <c r="N93" i="15"/>
  <c r="J104" i="15"/>
  <c r="N72" i="15"/>
  <c r="F76" i="15"/>
  <c r="J38" i="15"/>
  <c r="AI83" i="15"/>
  <c r="AI134" i="15"/>
  <c r="R104" i="15"/>
  <c r="R111" i="15"/>
  <c r="AI140" i="15"/>
  <c r="AI70" i="15"/>
  <c r="AI79" i="15"/>
  <c r="F60" i="15"/>
  <c r="N40" i="15"/>
  <c r="J34" i="15"/>
  <c r="AI68" i="15"/>
  <c r="N148" i="15"/>
  <c r="R64" i="15"/>
  <c r="AI197" i="15"/>
  <c r="AE75" i="15"/>
  <c r="F111" i="15"/>
  <c r="F83" i="15"/>
  <c r="AE60" i="15"/>
  <c r="AI178" i="15"/>
  <c r="R141" i="15"/>
  <c r="R131" i="15"/>
  <c r="R119" i="15"/>
  <c r="AI148" i="15"/>
  <c r="R120" i="15"/>
  <c r="R130" i="15"/>
  <c r="R103" i="15"/>
  <c r="R123" i="15"/>
  <c r="N62" i="15"/>
  <c r="AE148" i="15"/>
  <c r="AE123" i="15"/>
  <c r="AE102" i="15"/>
  <c r="AE85" i="15"/>
  <c r="R56" i="15"/>
  <c r="AE136" i="15"/>
  <c r="R60" i="15"/>
  <c r="V36" i="15"/>
  <c r="AW200" i="15"/>
  <c r="R20" i="15"/>
  <c r="J66" i="15"/>
  <c r="J89" i="15"/>
  <c r="J137" i="15"/>
  <c r="R25" i="15"/>
  <c r="R35" i="15"/>
  <c r="AM176" i="15"/>
  <c r="R40" i="15"/>
  <c r="J12" i="15"/>
  <c r="V12" i="15"/>
  <c r="V7" i="15"/>
  <c r="J61" i="15"/>
  <c r="AM172" i="15"/>
  <c r="R9" i="15"/>
  <c r="AI15" i="15"/>
  <c r="J56" i="15"/>
  <c r="V32" i="15"/>
  <c r="V43" i="15"/>
  <c r="R18" i="15"/>
  <c r="V16" i="15"/>
  <c r="J35" i="15"/>
  <c r="J36" i="15"/>
  <c r="J26" i="15"/>
  <c r="J10" i="15"/>
  <c r="J44" i="15"/>
  <c r="J37" i="15"/>
  <c r="J17" i="15"/>
  <c r="R6" i="15"/>
  <c r="V17" i="15"/>
  <c r="J86" i="15"/>
  <c r="J97" i="15"/>
  <c r="R43" i="15"/>
  <c r="J117" i="15"/>
  <c r="J65" i="15"/>
  <c r="J29" i="15"/>
  <c r="J40" i="15"/>
  <c r="AP200" i="15"/>
  <c r="J58" i="15"/>
  <c r="J95" i="15"/>
  <c r="R21" i="15"/>
  <c r="AA194" i="15"/>
  <c r="J125" i="15"/>
  <c r="R36" i="15"/>
  <c r="J20" i="15"/>
  <c r="R26" i="15"/>
  <c r="J138" i="15"/>
  <c r="AU200" i="15"/>
  <c r="Y200" i="15" s="1"/>
  <c r="J76" i="15"/>
  <c r="J9" i="15"/>
  <c r="J25" i="15"/>
  <c r="J19" i="15"/>
  <c r="J148" i="15"/>
  <c r="AA71" i="15"/>
  <c r="AI41" i="15"/>
  <c r="J24" i="15"/>
  <c r="J21" i="15"/>
  <c r="J15" i="15"/>
  <c r="V37" i="15"/>
  <c r="J127" i="15"/>
  <c r="AA119" i="15"/>
  <c r="J147" i="15"/>
  <c r="J62" i="15"/>
  <c r="AI43" i="15"/>
  <c r="J111" i="15"/>
  <c r="J98" i="15"/>
  <c r="J6" i="15"/>
  <c r="V198" i="15"/>
  <c r="V185" i="15"/>
  <c r="V195" i="15"/>
  <c r="V186" i="15"/>
  <c r="V190" i="15"/>
  <c r="V179" i="15"/>
  <c r="V191" i="15"/>
  <c r="V173" i="15"/>
  <c r="V161" i="15"/>
  <c r="V177" i="15"/>
  <c r="V196" i="15"/>
  <c r="V170" i="15"/>
  <c r="V178" i="15"/>
  <c r="V197" i="15"/>
  <c r="V166" i="15"/>
  <c r="V189" i="15"/>
  <c r="V193" i="15"/>
  <c r="V174" i="15"/>
  <c r="V182" i="15"/>
  <c r="V163" i="15"/>
  <c r="V169" i="15"/>
  <c r="V167" i="15"/>
  <c r="V194" i="15"/>
  <c r="V164" i="15"/>
  <c r="V172" i="15"/>
  <c r="V183" i="15"/>
  <c r="AE23" i="15"/>
  <c r="AI21" i="15"/>
  <c r="AE161" i="15"/>
  <c r="AQ200" i="15"/>
  <c r="H200" i="15" s="1"/>
  <c r="AE183" i="15"/>
  <c r="AR200" i="15"/>
  <c r="AE185" i="15"/>
  <c r="AE39" i="15"/>
  <c r="AE175" i="15"/>
  <c r="AE10" i="15"/>
  <c r="D200" i="15"/>
  <c r="AE166" i="15"/>
  <c r="J71" i="15"/>
  <c r="J68" i="15"/>
  <c r="AA113" i="15"/>
  <c r="AA148" i="15"/>
  <c r="AA138" i="15"/>
  <c r="AA118" i="15"/>
  <c r="AA126" i="15"/>
  <c r="AA145" i="15"/>
  <c r="AA141" i="15"/>
  <c r="AA114" i="15"/>
  <c r="AA107" i="15"/>
  <c r="AA87" i="15"/>
  <c r="AA56" i="15"/>
  <c r="AA136" i="15"/>
  <c r="AA132" i="15"/>
  <c r="AA124" i="15"/>
  <c r="AA103" i="15"/>
  <c r="AA72" i="15"/>
  <c r="AA112" i="15"/>
  <c r="AA123" i="15"/>
  <c r="AA139" i="15"/>
  <c r="AA117" i="15"/>
  <c r="AA64" i="15"/>
  <c r="AA60" i="15"/>
  <c r="AA133" i="15"/>
  <c r="AA86" i="15"/>
  <c r="AA129" i="15"/>
  <c r="AA111" i="15"/>
  <c r="AA95" i="15"/>
  <c r="AA98" i="15"/>
  <c r="AA88" i="15"/>
  <c r="AA89" i="15"/>
  <c r="AA62" i="15"/>
  <c r="AA143" i="15"/>
  <c r="AA116" i="15"/>
  <c r="AA150" i="15"/>
  <c r="AA134" i="15"/>
  <c r="AA108" i="15"/>
  <c r="AA102" i="15"/>
  <c r="AA105" i="15"/>
  <c r="AA68" i="15"/>
  <c r="AA130" i="15"/>
  <c r="AA147" i="15"/>
  <c r="AA140" i="15"/>
  <c r="AA96" i="15"/>
  <c r="AA58" i="15"/>
  <c r="J79" i="15"/>
  <c r="J115" i="15"/>
  <c r="V42" i="15"/>
  <c r="AE174" i="15"/>
  <c r="AE188" i="15"/>
  <c r="AI39" i="15"/>
  <c r="AI34" i="15"/>
  <c r="AI29" i="15"/>
  <c r="AI24" i="15"/>
  <c r="AI19" i="15"/>
  <c r="AI9" i="15"/>
  <c r="AI37" i="15"/>
  <c r="AI7" i="15"/>
  <c r="AI44" i="15"/>
  <c r="AI42" i="15"/>
  <c r="AI36" i="15"/>
  <c r="AI10" i="15"/>
  <c r="AI16" i="15"/>
  <c r="AI32" i="15"/>
  <c r="AI27" i="15"/>
  <c r="AI26" i="15"/>
  <c r="AE187" i="15"/>
  <c r="AE164" i="15"/>
  <c r="F21" i="15"/>
  <c r="F36" i="15"/>
  <c r="F42" i="15"/>
  <c r="F39" i="15"/>
  <c r="F41" i="15"/>
  <c r="F28" i="15"/>
  <c r="F20" i="15"/>
  <c r="F9" i="15"/>
  <c r="F40" i="15"/>
  <c r="F16" i="15"/>
  <c r="F44" i="15"/>
  <c r="F35" i="15"/>
  <c r="F38" i="15"/>
  <c r="F26" i="15"/>
  <c r="F18" i="15"/>
  <c r="F10" i="15"/>
  <c r="F29" i="15"/>
  <c r="F15" i="15"/>
  <c r="F43" i="15"/>
  <c r="F13" i="15"/>
  <c r="F6" i="15"/>
  <c r="F25" i="15"/>
  <c r="AI17" i="15"/>
  <c r="F8" i="15"/>
  <c r="AE35" i="15"/>
  <c r="J150" i="15"/>
  <c r="J139" i="15"/>
  <c r="J88" i="15"/>
  <c r="J60" i="15"/>
  <c r="J141" i="15"/>
  <c r="J118" i="15"/>
  <c r="J107" i="15"/>
  <c r="J90" i="15"/>
  <c r="J87" i="15"/>
  <c r="J73" i="15"/>
  <c r="J149" i="15"/>
  <c r="J114" i="15"/>
  <c r="J109" i="15"/>
  <c r="J119" i="15"/>
  <c r="J85" i="15"/>
  <c r="J129" i="15"/>
  <c r="J124" i="15"/>
  <c r="J145" i="15"/>
  <c r="J75" i="15"/>
  <c r="J131" i="15"/>
  <c r="J63" i="15"/>
  <c r="J105" i="15"/>
  <c r="J121" i="15"/>
  <c r="J96" i="15"/>
  <c r="J130" i="15"/>
  <c r="J101" i="15"/>
  <c r="J112" i="15"/>
  <c r="J136" i="15"/>
  <c r="J134" i="15"/>
  <c r="J126" i="15"/>
  <c r="J103" i="15"/>
  <c r="J72" i="15"/>
  <c r="J70" i="15"/>
  <c r="J64" i="15"/>
  <c r="J116" i="15"/>
  <c r="J143" i="15"/>
  <c r="J120" i="15"/>
  <c r="J78" i="15"/>
  <c r="J77" i="15"/>
  <c r="V41" i="15"/>
  <c r="J67" i="15"/>
  <c r="F23" i="15"/>
  <c r="AI38" i="15"/>
  <c r="AG200" i="15"/>
  <c r="J92" i="15"/>
  <c r="AA75" i="15"/>
  <c r="AE198" i="15"/>
  <c r="AE172" i="15"/>
  <c r="AE163" i="15"/>
  <c r="AE182" i="15"/>
  <c r="AE178" i="15"/>
  <c r="AE186" i="15"/>
  <c r="AE13" i="15"/>
  <c r="AE193" i="15"/>
  <c r="AI23" i="15"/>
  <c r="AE195" i="15"/>
  <c r="AA172" i="15"/>
  <c r="AE170" i="15"/>
  <c r="AX200" i="15"/>
  <c r="AK200" i="15" s="1"/>
  <c r="F7" i="15"/>
  <c r="AA85" i="15"/>
  <c r="AA74" i="15"/>
  <c r="AC200" i="15"/>
  <c r="L200" i="15"/>
  <c r="AE169" i="15"/>
  <c r="AE44" i="15"/>
  <c r="AE7" i="15"/>
  <c r="AE16" i="15"/>
  <c r="AE19" i="15"/>
  <c r="AE21" i="15"/>
  <c r="AE38" i="15"/>
  <c r="AE26" i="15"/>
  <c r="AE17" i="15"/>
  <c r="AE6" i="15"/>
  <c r="AE37" i="15"/>
  <c r="AE42" i="15"/>
  <c r="AE41" i="15"/>
  <c r="AE32" i="15"/>
  <c r="AE15" i="15"/>
  <c r="AE12" i="15"/>
  <c r="AE27" i="15"/>
  <c r="AE8" i="15"/>
  <c r="AE18" i="15"/>
  <c r="AE36" i="15"/>
  <c r="AE173" i="15"/>
  <c r="AM150" i="15"/>
  <c r="AM102" i="15"/>
  <c r="AE162" i="15"/>
  <c r="AI12" i="15"/>
  <c r="AE40" i="15"/>
  <c r="AE34" i="15"/>
  <c r="AE197" i="15"/>
  <c r="AI35" i="15"/>
  <c r="AV200" i="15"/>
  <c r="AE196" i="15"/>
  <c r="AI28" i="15"/>
  <c r="AE168" i="15"/>
  <c r="F34" i="15"/>
  <c r="V44" i="15"/>
  <c r="V20" i="15"/>
  <c r="V35" i="15"/>
  <c r="V29" i="15"/>
  <c r="V40" i="15"/>
  <c r="V39" i="15"/>
  <c r="V15" i="15"/>
  <c r="V34" i="15"/>
  <c r="V26" i="15"/>
  <c r="V8" i="15"/>
  <c r="V9" i="15"/>
  <c r="V23" i="15"/>
  <c r="V28" i="15"/>
  <c r="V21" i="15"/>
  <c r="V27" i="15"/>
  <c r="V19" i="15"/>
  <c r="V10" i="15"/>
  <c r="V25" i="15"/>
  <c r="V24" i="15"/>
  <c r="V38" i="15"/>
  <c r="V13" i="15"/>
  <c r="AI8" i="15"/>
  <c r="F37" i="15"/>
  <c r="F19" i="15"/>
  <c r="T200" i="15"/>
  <c r="J132" i="15"/>
  <c r="J142" i="15"/>
  <c r="A195" i="14" l="1"/>
  <c r="D194" i="14"/>
  <c r="S194" i="14"/>
  <c r="H194" i="14"/>
  <c r="D193" i="14"/>
  <c r="H193" i="14"/>
  <c r="S192" i="14"/>
  <c r="S191" i="14"/>
  <c r="S190" i="14"/>
  <c r="S189" i="14"/>
  <c r="H189" i="14"/>
  <c r="S188" i="14"/>
  <c r="S187" i="14"/>
  <c r="S186" i="14"/>
  <c r="H186" i="14"/>
  <c r="D186" i="14"/>
  <c r="D185" i="14"/>
  <c r="S185" i="14"/>
  <c r="H185" i="14"/>
  <c r="S184" i="14"/>
  <c r="S183" i="14"/>
  <c r="S182" i="14"/>
  <c r="H182" i="14"/>
  <c r="S181" i="14"/>
  <c r="D181" i="14"/>
  <c r="V181" i="14"/>
  <c r="D180" i="14"/>
  <c r="D179" i="14"/>
  <c r="S177" i="14"/>
  <c r="D177" i="14"/>
  <c r="S175" i="14"/>
  <c r="H175" i="14"/>
  <c r="D175" i="14"/>
  <c r="S174" i="14"/>
  <c r="S173" i="14"/>
  <c r="D173" i="14"/>
  <c r="S172" i="14"/>
  <c r="V171" i="14"/>
  <c r="AB171" i="14" s="1"/>
  <c r="D171" i="14"/>
  <c r="D170" i="14"/>
  <c r="S169" i="14"/>
  <c r="D169" i="14"/>
  <c r="D167" i="14"/>
  <c r="S167" i="14"/>
  <c r="V166" i="14"/>
  <c r="S166" i="14"/>
  <c r="S164" i="14"/>
  <c r="D164" i="14"/>
  <c r="S163" i="14"/>
  <c r="D162" i="14"/>
  <c r="S161" i="14"/>
  <c r="D161" i="14"/>
  <c r="S160" i="14"/>
  <c r="D159" i="14"/>
  <c r="S158" i="14"/>
  <c r="A149" i="14"/>
  <c r="S148" i="14"/>
  <c r="D148" i="14"/>
  <c r="S147" i="14"/>
  <c r="S146" i="14"/>
  <c r="D146" i="14"/>
  <c r="D144" i="14"/>
  <c r="S143" i="14"/>
  <c r="D143" i="14"/>
  <c r="S141" i="14"/>
  <c r="D141" i="14"/>
  <c r="H139" i="14"/>
  <c r="D139" i="14"/>
  <c r="S138" i="14"/>
  <c r="D138" i="14"/>
  <c r="H137" i="14"/>
  <c r="S136" i="14"/>
  <c r="D136" i="14"/>
  <c r="V135" i="14"/>
  <c r="D135" i="14"/>
  <c r="D134" i="14"/>
  <c r="S133" i="14"/>
  <c r="D133" i="14"/>
  <c r="S132" i="14"/>
  <c r="D131" i="14"/>
  <c r="D130" i="14"/>
  <c r="H129" i="14"/>
  <c r="D129" i="14"/>
  <c r="S128" i="14"/>
  <c r="H128" i="14"/>
  <c r="D128" i="14"/>
  <c r="S126" i="14"/>
  <c r="D125" i="14"/>
  <c r="S123" i="14"/>
  <c r="D123" i="14"/>
  <c r="S122" i="14"/>
  <c r="D122" i="14"/>
  <c r="S121" i="14"/>
  <c r="S118" i="14"/>
  <c r="D118" i="14"/>
  <c r="S117" i="14"/>
  <c r="V116" i="14"/>
  <c r="V115" i="14"/>
  <c r="H115" i="14"/>
  <c r="D115" i="14"/>
  <c r="D114" i="14"/>
  <c r="S113" i="14"/>
  <c r="H113" i="14"/>
  <c r="D113" i="14"/>
  <c r="S112" i="14"/>
  <c r="H112" i="14"/>
  <c r="D112" i="14"/>
  <c r="S111" i="14"/>
  <c r="D111" i="14"/>
  <c r="S106" i="14"/>
  <c r="D106" i="14"/>
  <c r="D105" i="14"/>
  <c r="S103" i="14"/>
  <c r="S102" i="14"/>
  <c r="H102" i="14"/>
  <c r="S101" i="14"/>
  <c r="D99" i="14"/>
  <c r="S98" i="14"/>
  <c r="V96" i="14"/>
  <c r="Z96" i="14" s="1"/>
  <c r="H96" i="14"/>
  <c r="S94" i="14"/>
  <c r="H94" i="14"/>
  <c r="D94" i="14"/>
  <c r="S93" i="14"/>
  <c r="D93" i="14"/>
  <c r="V92" i="14"/>
  <c r="X92" i="14" s="1"/>
  <c r="S90" i="14"/>
  <c r="D88" i="14"/>
  <c r="D87" i="14"/>
  <c r="S85" i="14"/>
  <c r="D85" i="14"/>
  <c r="H84" i="14"/>
  <c r="V83" i="14"/>
  <c r="Z83" i="14" s="1"/>
  <c r="S83" i="14"/>
  <c r="D83" i="14"/>
  <c r="D82" i="14"/>
  <c r="D81" i="14"/>
  <c r="D78" i="14"/>
  <c r="V77" i="14"/>
  <c r="H75" i="14"/>
  <c r="V75" i="14"/>
  <c r="Z75" i="14" s="1"/>
  <c r="D74" i="14"/>
  <c r="S73" i="14"/>
  <c r="D73" i="14"/>
  <c r="D72" i="14"/>
  <c r="V70" i="14"/>
  <c r="AB70" i="14" s="1"/>
  <c r="S70" i="14"/>
  <c r="D70" i="14"/>
  <c r="S68" i="14"/>
  <c r="D68" i="14"/>
  <c r="D67" i="14"/>
  <c r="S67" i="14"/>
  <c r="D66" i="14"/>
  <c r="O149" i="14"/>
  <c r="S65" i="14"/>
  <c r="V65" i="14"/>
  <c r="D65" i="14"/>
  <c r="H64" i="14"/>
  <c r="D64" i="14"/>
  <c r="S63" i="14"/>
  <c r="S61" i="14"/>
  <c r="H61" i="14"/>
  <c r="D61" i="14"/>
  <c r="S60" i="14"/>
  <c r="D60" i="14"/>
  <c r="S57" i="14"/>
  <c r="D57" i="14"/>
  <c r="H56" i="14"/>
  <c r="S55" i="14"/>
  <c r="V55" i="14"/>
  <c r="D55" i="14"/>
  <c r="H54" i="14"/>
  <c r="A45" i="14"/>
  <c r="V44" i="14"/>
  <c r="Z44" i="14" s="1"/>
  <c r="S44" i="14"/>
  <c r="D44" i="14"/>
  <c r="S43" i="14"/>
  <c r="H43" i="14"/>
  <c r="S42" i="14"/>
  <c r="S41" i="14"/>
  <c r="S40" i="14"/>
  <c r="D40" i="14"/>
  <c r="S39" i="14"/>
  <c r="D39" i="14"/>
  <c r="S38" i="14"/>
  <c r="H38" i="14"/>
  <c r="D38" i="14"/>
  <c r="S36" i="14"/>
  <c r="H36" i="14"/>
  <c r="S35" i="14"/>
  <c r="H35" i="14"/>
  <c r="D35" i="14"/>
  <c r="V34" i="14"/>
  <c r="Z34" i="14" s="1"/>
  <c r="S34" i="14"/>
  <c r="D34" i="14"/>
  <c r="S33" i="14"/>
  <c r="D33" i="14"/>
  <c r="S31" i="14"/>
  <c r="H31" i="14"/>
  <c r="D31" i="14"/>
  <c r="S30" i="14"/>
  <c r="D30" i="14"/>
  <c r="D29" i="14"/>
  <c r="S28" i="14"/>
  <c r="H28" i="14"/>
  <c r="D28" i="14"/>
  <c r="S26" i="14"/>
  <c r="H26" i="14"/>
  <c r="S25" i="14"/>
  <c r="H25" i="14"/>
  <c r="D25" i="14"/>
  <c r="V24" i="14"/>
  <c r="AB24" i="14" s="1"/>
  <c r="D24" i="14"/>
  <c r="S23" i="14"/>
  <c r="H23" i="14"/>
  <c r="V23" i="14"/>
  <c r="S22" i="14"/>
  <c r="S21" i="14"/>
  <c r="H21" i="14"/>
  <c r="D21" i="14"/>
  <c r="H20" i="14"/>
  <c r="D20" i="14"/>
  <c r="D19" i="14"/>
  <c r="S18" i="14"/>
  <c r="Q45" i="14"/>
  <c r="S16" i="14"/>
  <c r="D16" i="14"/>
  <c r="S15" i="14"/>
  <c r="M45" i="14"/>
  <c r="D15" i="14"/>
  <c r="D14" i="14"/>
  <c r="S13" i="14"/>
  <c r="O45" i="14"/>
  <c r="S11" i="14"/>
  <c r="H11" i="14"/>
  <c r="D11" i="14"/>
  <c r="S10" i="14"/>
  <c r="H10" i="14"/>
  <c r="D10" i="14"/>
  <c r="V9" i="14"/>
  <c r="Z9" i="14" s="1"/>
  <c r="S9" i="14"/>
  <c r="D9" i="14"/>
  <c r="D8" i="14"/>
  <c r="L45" i="14"/>
  <c r="K45" i="14"/>
  <c r="S7" i="14"/>
  <c r="N45" i="14"/>
  <c r="X24" i="14" l="1"/>
  <c r="A197" i="14"/>
  <c r="X70" i="14"/>
  <c r="Z92" i="14"/>
  <c r="AB92" i="14"/>
  <c r="X171" i="14"/>
  <c r="H82" i="14"/>
  <c r="H33" i="14"/>
  <c r="H74" i="14"/>
  <c r="H16" i="14"/>
  <c r="H18" i="14"/>
  <c r="H41" i="14"/>
  <c r="H126" i="14"/>
  <c r="Z77" i="14"/>
  <c r="AB77" i="14"/>
  <c r="X77" i="14"/>
  <c r="H89" i="14"/>
  <c r="AB55" i="14"/>
  <c r="Z55" i="14"/>
  <c r="X55" i="14"/>
  <c r="H67" i="14"/>
  <c r="H127" i="14"/>
  <c r="H13" i="14"/>
  <c r="H80" i="14"/>
  <c r="AB65" i="14"/>
  <c r="Z65" i="14"/>
  <c r="X65" i="14"/>
  <c r="H179" i="14"/>
  <c r="H95" i="14"/>
  <c r="H101" i="14"/>
  <c r="V145" i="14"/>
  <c r="V194" i="14"/>
  <c r="AB9" i="14"/>
  <c r="V26" i="14"/>
  <c r="S32" i="14"/>
  <c r="V43" i="14"/>
  <c r="C149" i="14"/>
  <c r="AD149" i="14"/>
  <c r="S54" i="14"/>
  <c r="V56" i="14"/>
  <c r="AB75" i="14"/>
  <c r="D145" i="14"/>
  <c r="D163" i="14"/>
  <c r="V163" i="14"/>
  <c r="H168" i="14"/>
  <c r="H190" i="14"/>
  <c r="C45" i="14"/>
  <c r="V8" i="14"/>
  <c r="V14" i="14"/>
  <c r="D26" i="14"/>
  <c r="D43" i="14"/>
  <c r="D54" i="14"/>
  <c r="D56" i="14"/>
  <c r="S66" i="14"/>
  <c r="D75" i="14"/>
  <c r="D76" i="14"/>
  <c r="H100" i="14"/>
  <c r="H163" i="14"/>
  <c r="H183" i="14"/>
  <c r="V11" i="14"/>
  <c r="S17" i="14"/>
  <c r="V28" i="14"/>
  <c r="AB44" i="14"/>
  <c r="V57" i="14"/>
  <c r="H77" i="14"/>
  <c r="D84" i="14"/>
  <c r="V84" i="14"/>
  <c r="D92" i="14"/>
  <c r="V63" i="14"/>
  <c r="D63" i="14"/>
  <c r="H191" i="14"/>
  <c r="V41" i="14"/>
  <c r="AA149" i="14"/>
  <c r="V61" i="14"/>
  <c r="AC149" i="14"/>
  <c r="D13" i="14"/>
  <c r="S20" i="14"/>
  <c r="H57" i="14"/>
  <c r="Z70" i="14"/>
  <c r="H136" i="14"/>
  <c r="H167" i="14"/>
  <c r="V167" i="14"/>
  <c r="V180" i="14"/>
  <c r="V182" i="14"/>
  <c r="V31" i="14"/>
  <c r="S37" i="14"/>
  <c r="M149" i="14"/>
  <c r="V69" i="14"/>
  <c r="V110" i="14"/>
  <c r="D110" i="14"/>
  <c r="H116" i="14"/>
  <c r="H130" i="14"/>
  <c r="V130" i="14"/>
  <c r="H145" i="14"/>
  <c r="H180" i="14"/>
  <c r="H181" i="14"/>
  <c r="AC45" i="14"/>
  <c r="AB135" i="14"/>
  <c r="Z135" i="14"/>
  <c r="X135" i="14"/>
  <c r="D23" i="14"/>
  <c r="H62" i="14"/>
  <c r="H87" i="14"/>
  <c r="AB115" i="14"/>
  <c r="Z115" i="14"/>
  <c r="X115" i="14"/>
  <c r="H65" i="14"/>
  <c r="D189" i="14"/>
  <c r="V189" i="14"/>
  <c r="H161" i="14"/>
  <c r="V161" i="14"/>
  <c r="P45" i="14"/>
  <c r="V19" i="14"/>
  <c r="X34" i="14"/>
  <c r="N149" i="14"/>
  <c r="D69" i="14"/>
  <c r="S77" i="14"/>
  <c r="V80" i="14"/>
  <c r="V90" i="14"/>
  <c r="D127" i="14"/>
  <c r="V127" i="14"/>
  <c r="D142" i="14"/>
  <c r="V142" i="14"/>
  <c r="V95" i="14"/>
  <c r="D95" i="14"/>
  <c r="S14" i="14"/>
  <c r="AB181" i="14"/>
  <c r="Z181" i="14"/>
  <c r="X181" i="14"/>
  <c r="K149" i="14"/>
  <c r="D71" i="14"/>
  <c r="H93" i="14"/>
  <c r="V93" i="14"/>
  <c r="S19" i="14"/>
  <c r="H59" i="14"/>
  <c r="S78" i="14"/>
  <c r="V16" i="14"/>
  <c r="V33" i="14"/>
  <c r="V68" i="14"/>
  <c r="S86" i="14"/>
  <c r="D89" i="14"/>
  <c r="V89" i="14"/>
  <c r="D90" i="14"/>
  <c r="S108" i="14"/>
  <c r="H108" i="14"/>
  <c r="H142" i="14"/>
  <c r="AB83" i="14"/>
  <c r="X83" i="14"/>
  <c r="S12" i="14"/>
  <c r="H125" i="14"/>
  <c r="V125" i="14"/>
  <c r="D41" i="14"/>
  <c r="D80" i="14"/>
  <c r="S80" i="14"/>
  <c r="L149" i="14"/>
  <c r="V87" i="14"/>
  <c r="V67" i="14"/>
  <c r="H69" i="14"/>
  <c r="H110" i="14"/>
  <c r="V120" i="14"/>
  <c r="D120" i="14"/>
  <c r="Z23" i="14"/>
  <c r="X23" i="14"/>
  <c r="H184" i="14"/>
  <c r="X44" i="14"/>
  <c r="V82" i="14"/>
  <c r="H7" i="14"/>
  <c r="S64" i="14"/>
  <c r="H73" i="14"/>
  <c r="AB34" i="14"/>
  <c r="S59" i="14"/>
  <c r="H70" i="14"/>
  <c r="H90" i="14"/>
  <c r="S100" i="14"/>
  <c r="H109" i="14"/>
  <c r="H97" i="14"/>
  <c r="H17" i="14"/>
  <c r="H146" i="14"/>
  <c r="D91" i="14"/>
  <c r="V18" i="14"/>
  <c r="S8" i="14"/>
  <c r="D18" i="14"/>
  <c r="S24" i="14"/>
  <c r="V39" i="14"/>
  <c r="V88" i="14"/>
  <c r="V122" i="14"/>
  <c r="S29" i="14"/>
  <c r="W45" i="14"/>
  <c r="V36" i="14"/>
  <c r="S84" i="14"/>
  <c r="S104" i="14"/>
  <c r="H114" i="14"/>
  <c r="H120" i="14"/>
  <c r="H135" i="14"/>
  <c r="H178" i="14"/>
  <c r="Y149" i="14"/>
  <c r="S71" i="14"/>
  <c r="S87" i="14"/>
  <c r="H188" i="14"/>
  <c r="AB23" i="14"/>
  <c r="Z24" i="14"/>
  <c r="D36" i="14"/>
  <c r="V54" i="14"/>
  <c r="S58" i="14"/>
  <c r="V62" i="14"/>
  <c r="X75" i="14"/>
  <c r="V79" i="14"/>
  <c r="V108" i="14"/>
  <c r="D108" i="14"/>
  <c r="H140" i="14"/>
  <c r="M195" i="14"/>
  <c r="H119" i="14"/>
  <c r="AD45" i="14"/>
  <c r="X9" i="14"/>
  <c r="H107" i="14"/>
  <c r="H132" i="14"/>
  <c r="V29" i="14"/>
  <c r="D77" i="14"/>
  <c r="H55" i="14"/>
  <c r="V13" i="14"/>
  <c r="H160" i="14"/>
  <c r="Y45" i="14"/>
  <c r="AA45" i="14"/>
  <c r="V21" i="14"/>
  <c r="S27" i="14"/>
  <c r="V38" i="14"/>
  <c r="R45" i="14"/>
  <c r="W149" i="14"/>
  <c r="D62" i="14"/>
  <c r="S72" i="14"/>
  <c r="V113" i="14"/>
  <c r="AB116" i="14"/>
  <c r="X116" i="14"/>
  <c r="Z116" i="14"/>
  <c r="N195" i="14"/>
  <c r="D97" i="14"/>
  <c r="V128" i="14"/>
  <c r="V140" i="14"/>
  <c r="K195" i="14"/>
  <c r="Z166" i="14"/>
  <c r="AB166" i="14"/>
  <c r="X166" i="14"/>
  <c r="V178" i="14"/>
  <c r="V12" i="14"/>
  <c r="V17" i="14"/>
  <c r="V22" i="14"/>
  <c r="V27" i="14"/>
  <c r="V32" i="14"/>
  <c r="V37" i="14"/>
  <c r="V64" i="14"/>
  <c r="S79" i="14"/>
  <c r="H92" i="14"/>
  <c r="D96" i="14"/>
  <c r="D107" i="14"/>
  <c r="V107" i="14"/>
  <c r="D109" i="14"/>
  <c r="S116" i="14"/>
  <c r="D140" i="14"/>
  <c r="H144" i="14"/>
  <c r="L195" i="14"/>
  <c r="S165" i="14"/>
  <c r="V173" i="14"/>
  <c r="D178" i="14"/>
  <c r="H83" i="14"/>
  <c r="V94" i="14"/>
  <c r="D176" i="14"/>
  <c r="H9" i="14"/>
  <c r="V10" i="14"/>
  <c r="H14" i="14"/>
  <c r="V15" i="14"/>
  <c r="H19" i="14"/>
  <c r="V20" i="14"/>
  <c r="H24" i="14"/>
  <c r="V25" i="14"/>
  <c r="H29" i="14"/>
  <c r="V30" i="14"/>
  <c r="H34" i="14"/>
  <c r="V35" i="14"/>
  <c r="H39" i="14"/>
  <c r="H44" i="14"/>
  <c r="D58" i="14"/>
  <c r="V59" i="14"/>
  <c r="V73" i="14"/>
  <c r="S88" i="14"/>
  <c r="V119" i="14"/>
  <c r="D121" i="14"/>
  <c r="V121" i="14"/>
  <c r="H122" i="14"/>
  <c r="P195" i="14"/>
  <c r="S159" i="14"/>
  <c r="D7" i="14"/>
  <c r="D12" i="14"/>
  <c r="D17" i="14"/>
  <c r="D22" i="14"/>
  <c r="D27" i="14"/>
  <c r="D32" i="14"/>
  <c r="D37" i="14"/>
  <c r="D42" i="14"/>
  <c r="D59" i="14"/>
  <c r="S74" i="14"/>
  <c r="S81" i="14"/>
  <c r="S89" i="14"/>
  <c r="V106" i="14"/>
  <c r="D119" i="14"/>
  <c r="H121" i="14"/>
  <c r="S131" i="14"/>
  <c r="Q195" i="14"/>
  <c r="V176" i="14"/>
  <c r="D187" i="14"/>
  <c r="V187" i="14"/>
  <c r="D184" i="14"/>
  <c r="V184" i="14"/>
  <c r="H187" i="14"/>
  <c r="S145" i="14"/>
  <c r="S56" i="14"/>
  <c r="S62" i="14"/>
  <c r="S91" i="14"/>
  <c r="S110" i="14"/>
  <c r="S144" i="14"/>
  <c r="D168" i="14"/>
  <c r="V168" i="14"/>
  <c r="H141" i="14"/>
  <c r="D79" i="14"/>
  <c r="S82" i="14"/>
  <c r="S97" i="14"/>
  <c r="D102" i="14"/>
  <c r="V102" i="14"/>
  <c r="V117" i="14"/>
  <c r="P149" i="14"/>
  <c r="S69" i="14"/>
  <c r="S75" i="14"/>
  <c r="D86" i="14"/>
  <c r="S92" i="14"/>
  <c r="D101" i="14"/>
  <c r="V101" i="14"/>
  <c r="D103" i="14"/>
  <c r="W195" i="14"/>
  <c r="H171" i="14"/>
  <c r="Q149" i="14"/>
  <c r="S96" i="14"/>
  <c r="V97" i="14"/>
  <c r="V109" i="14"/>
  <c r="V114" i="14"/>
  <c r="S124" i="14"/>
  <c r="H166" i="14"/>
  <c r="H170" i="14"/>
  <c r="H173" i="14"/>
  <c r="H124" i="14"/>
  <c r="R149" i="14"/>
  <c r="S76" i="14"/>
  <c r="AB96" i="14"/>
  <c r="X96" i="14"/>
  <c r="D100" i="14"/>
  <c r="V100" i="14"/>
  <c r="D116" i="14"/>
  <c r="V124" i="14"/>
  <c r="V183" i="14"/>
  <c r="D183" i="14"/>
  <c r="O195" i="14"/>
  <c r="O197" i="14" s="1"/>
  <c r="Z171" i="14"/>
  <c r="V74" i="14"/>
  <c r="S105" i="14"/>
  <c r="S99" i="14"/>
  <c r="S125" i="14"/>
  <c r="V129" i="14"/>
  <c r="S134" i="14"/>
  <c r="S135" i="14"/>
  <c r="R195" i="14"/>
  <c r="V185" i="14"/>
  <c r="V112" i="14"/>
  <c r="V118" i="14"/>
  <c r="S119" i="14"/>
  <c r="S137" i="14"/>
  <c r="S176" i="14"/>
  <c r="V192" i="14"/>
  <c r="D192" i="14"/>
  <c r="D132" i="14"/>
  <c r="V132" i="14"/>
  <c r="Y195" i="14"/>
  <c r="V164" i="14"/>
  <c r="D104" i="14"/>
  <c r="S107" i="14"/>
  <c r="D117" i="14"/>
  <c r="S127" i="14"/>
  <c r="D147" i="14"/>
  <c r="V147" i="14"/>
  <c r="S179" i="14"/>
  <c r="S95" i="14"/>
  <c r="S120" i="14"/>
  <c r="S139" i="14"/>
  <c r="S140" i="14"/>
  <c r="AA195" i="14"/>
  <c r="D172" i="14"/>
  <c r="V172" i="14"/>
  <c r="D98" i="14"/>
  <c r="S114" i="14"/>
  <c r="D124" i="14"/>
  <c r="AC195" i="14"/>
  <c r="S162" i="14"/>
  <c r="S178" i="14"/>
  <c r="V193" i="14"/>
  <c r="AD195" i="14"/>
  <c r="D166" i="14"/>
  <c r="S168" i="14"/>
  <c r="C195" i="14"/>
  <c r="D195" i="14" s="1"/>
  <c r="V159" i="14"/>
  <c r="V160" i="14"/>
  <c r="V190" i="14"/>
  <c r="S115" i="14"/>
  <c r="S129" i="14"/>
  <c r="S142" i="14"/>
  <c r="D158" i="14"/>
  <c r="D160" i="14"/>
  <c r="H192" i="14"/>
  <c r="S109" i="14"/>
  <c r="D126" i="14"/>
  <c r="V126" i="14"/>
  <c r="S130" i="14"/>
  <c r="D137" i="14"/>
  <c r="V137" i="14"/>
  <c r="S170" i="14"/>
  <c r="S171" i="14"/>
  <c r="V175" i="14"/>
  <c r="V136" i="14"/>
  <c r="V141" i="14"/>
  <c r="V146" i="14"/>
  <c r="V188" i="14"/>
  <c r="V186" i="14"/>
  <c r="D190" i="14"/>
  <c r="S193" i="14"/>
  <c r="V179" i="14"/>
  <c r="V134" i="14"/>
  <c r="V139" i="14"/>
  <c r="V144" i="14"/>
  <c r="V170" i="14"/>
  <c r="D174" i="14"/>
  <c r="V191" i="14"/>
  <c r="D188" i="14"/>
  <c r="D165" i="14"/>
  <c r="S180" i="14"/>
  <c r="D191" i="14"/>
  <c r="D182" i="14"/>
  <c r="Q197" i="14" l="1"/>
  <c r="F46" i="14"/>
  <c r="L197" i="14"/>
  <c r="S149" i="14"/>
  <c r="U141" i="14" s="1"/>
  <c r="K197" i="14"/>
  <c r="AE149" i="14"/>
  <c r="M197" i="14"/>
  <c r="N197" i="14"/>
  <c r="AG149" i="14"/>
  <c r="AB106" i="14"/>
  <c r="X106" i="14"/>
  <c r="Z106" i="14"/>
  <c r="Z8" i="14"/>
  <c r="X8" i="14"/>
  <c r="AB8" i="14"/>
  <c r="AB176" i="14"/>
  <c r="Z176" i="14"/>
  <c r="X176" i="14"/>
  <c r="X79" i="14"/>
  <c r="Z79" i="14"/>
  <c r="AB79" i="14"/>
  <c r="AB191" i="14"/>
  <c r="Z191" i="14"/>
  <c r="X191" i="14"/>
  <c r="AB30" i="14"/>
  <c r="Z30" i="14"/>
  <c r="X30" i="14"/>
  <c r="H72" i="14"/>
  <c r="Z31" i="14"/>
  <c r="AB31" i="14"/>
  <c r="X31" i="14"/>
  <c r="X117" i="14"/>
  <c r="AB117" i="14"/>
  <c r="Z117" i="14"/>
  <c r="X41" i="14"/>
  <c r="Z41" i="14"/>
  <c r="AB41" i="14"/>
  <c r="AB25" i="14"/>
  <c r="Z25" i="14"/>
  <c r="X25" i="14"/>
  <c r="H98" i="14"/>
  <c r="X74" i="14"/>
  <c r="AB74" i="14"/>
  <c r="Z74" i="14"/>
  <c r="AB21" i="14"/>
  <c r="Z21" i="14"/>
  <c r="X21" i="14"/>
  <c r="AB68" i="14"/>
  <c r="X68" i="14"/>
  <c r="Z68" i="14"/>
  <c r="AB170" i="14"/>
  <c r="Z170" i="14"/>
  <c r="X170" i="14"/>
  <c r="AB118" i="14"/>
  <c r="Z118" i="14"/>
  <c r="X118" i="14"/>
  <c r="AB88" i="14"/>
  <c r="X88" i="14"/>
  <c r="Z88" i="14"/>
  <c r="Z33" i="14"/>
  <c r="X33" i="14"/>
  <c r="AB33" i="14"/>
  <c r="Y197" i="14"/>
  <c r="AB139" i="14"/>
  <c r="Z139" i="14"/>
  <c r="X139" i="14"/>
  <c r="AB121" i="14"/>
  <c r="X121" i="14"/>
  <c r="Z121" i="14"/>
  <c r="AB17" i="14"/>
  <c r="Z17" i="14"/>
  <c r="X17" i="14"/>
  <c r="AB108" i="14"/>
  <c r="X108" i="14"/>
  <c r="Z108" i="14"/>
  <c r="X16" i="14"/>
  <c r="Z16" i="14"/>
  <c r="AB16" i="14"/>
  <c r="AB134" i="14"/>
  <c r="Z134" i="14"/>
  <c r="X134" i="14"/>
  <c r="AB159" i="14"/>
  <c r="Z159" i="14"/>
  <c r="X159" i="14"/>
  <c r="Z180" i="14"/>
  <c r="X180" i="14"/>
  <c r="AB180" i="14"/>
  <c r="AE195" i="14"/>
  <c r="AG195" i="14"/>
  <c r="S195" i="14" s="1"/>
  <c r="H111" i="14"/>
  <c r="V111" i="14"/>
  <c r="AB189" i="14"/>
  <c r="X189" i="14"/>
  <c r="Z189" i="14"/>
  <c r="H134" i="14"/>
  <c r="X120" i="14"/>
  <c r="AB120" i="14"/>
  <c r="Z120" i="14"/>
  <c r="AB130" i="14"/>
  <c r="Z130" i="14"/>
  <c r="X130" i="14"/>
  <c r="Z11" i="14"/>
  <c r="X11" i="14"/>
  <c r="AB11" i="14"/>
  <c r="AB126" i="14"/>
  <c r="X126" i="14"/>
  <c r="Z126" i="14"/>
  <c r="AB178" i="14"/>
  <c r="Z178" i="14"/>
  <c r="X178" i="14"/>
  <c r="H162" i="14"/>
  <c r="AB183" i="14"/>
  <c r="Z183" i="14"/>
  <c r="X183" i="14"/>
  <c r="AG45" i="14"/>
  <c r="AB186" i="14"/>
  <c r="Z186" i="14"/>
  <c r="X186" i="14"/>
  <c r="X132" i="14"/>
  <c r="AB132" i="14"/>
  <c r="Z132" i="14"/>
  <c r="V76" i="14"/>
  <c r="H76" i="14"/>
  <c r="H88" i="14"/>
  <c r="Z29" i="14"/>
  <c r="AB29" i="14"/>
  <c r="X29" i="14"/>
  <c r="H12" i="14"/>
  <c r="X84" i="14"/>
  <c r="AB84" i="14"/>
  <c r="Z84" i="14"/>
  <c r="AB129" i="14"/>
  <c r="X129" i="14"/>
  <c r="Z129" i="14"/>
  <c r="AB124" i="14"/>
  <c r="X124" i="14"/>
  <c r="Z124" i="14"/>
  <c r="AB101" i="14"/>
  <c r="X101" i="14"/>
  <c r="Z101" i="14"/>
  <c r="H71" i="14"/>
  <c r="V71" i="14"/>
  <c r="X184" i="14"/>
  <c r="Z184" i="14"/>
  <c r="AB184" i="14"/>
  <c r="AB73" i="14"/>
  <c r="X73" i="14"/>
  <c r="Z73" i="14"/>
  <c r="AB54" i="14"/>
  <c r="Z54" i="14"/>
  <c r="X54" i="14"/>
  <c r="AB93" i="14"/>
  <c r="X93" i="14"/>
  <c r="Z93" i="14"/>
  <c r="H99" i="14"/>
  <c r="V99" i="14"/>
  <c r="AB194" i="14"/>
  <c r="Z194" i="14"/>
  <c r="X194" i="14"/>
  <c r="AB32" i="14"/>
  <c r="Z32" i="14"/>
  <c r="X32" i="14"/>
  <c r="AC197" i="14"/>
  <c r="AB144" i="14"/>
  <c r="Z144" i="14"/>
  <c r="X144" i="14"/>
  <c r="Z39" i="14"/>
  <c r="X39" i="14"/>
  <c r="AB39" i="14"/>
  <c r="H37" i="14"/>
  <c r="AB7" i="14"/>
  <c r="Z7" i="14"/>
  <c r="X7" i="14"/>
  <c r="X172" i="14"/>
  <c r="AB172" i="14"/>
  <c r="Z172" i="14"/>
  <c r="Z26" i="14"/>
  <c r="X26" i="14"/>
  <c r="AB26" i="14"/>
  <c r="H123" i="14"/>
  <c r="V123" i="14"/>
  <c r="AB113" i="14"/>
  <c r="Z113" i="14"/>
  <c r="X113" i="14"/>
  <c r="H159" i="14"/>
  <c r="V162" i="14"/>
  <c r="Z18" i="14"/>
  <c r="X18" i="14"/>
  <c r="AB18" i="14"/>
  <c r="AB188" i="14"/>
  <c r="Z188" i="14"/>
  <c r="X188" i="14"/>
  <c r="H164" i="14"/>
  <c r="H148" i="14"/>
  <c r="V148" i="14"/>
  <c r="H63" i="14"/>
  <c r="AB67" i="14"/>
  <c r="Z67" i="14"/>
  <c r="X67" i="14"/>
  <c r="AB90" i="14"/>
  <c r="X90" i="14"/>
  <c r="Z90" i="14"/>
  <c r="AB163" i="14"/>
  <c r="Z163" i="14"/>
  <c r="X163" i="14"/>
  <c r="Z145" i="14"/>
  <c r="AB145" i="14"/>
  <c r="X145" i="14"/>
  <c r="U144" i="14"/>
  <c r="U139" i="14"/>
  <c r="U134" i="14"/>
  <c r="U129" i="14"/>
  <c r="U124" i="14"/>
  <c r="U119" i="14"/>
  <c r="U114" i="14"/>
  <c r="U109" i="14"/>
  <c r="U104" i="14"/>
  <c r="U99" i="14"/>
  <c r="U142" i="14"/>
  <c r="U115" i="14"/>
  <c r="U94" i="14"/>
  <c r="U143" i="14"/>
  <c r="U75" i="14"/>
  <c r="U97" i="14"/>
  <c r="U90" i="14"/>
  <c r="U56" i="14"/>
  <c r="U112" i="14"/>
  <c r="U88" i="14"/>
  <c r="U145" i="14"/>
  <c r="U147" i="14"/>
  <c r="U116" i="14"/>
  <c r="U65" i="14"/>
  <c r="U54" i="14"/>
  <c r="U122" i="14"/>
  <c r="U148" i="14"/>
  <c r="X137" i="14"/>
  <c r="AB137" i="14"/>
  <c r="Z137" i="14"/>
  <c r="P197" i="14"/>
  <c r="H40" i="14"/>
  <c r="H106" i="14"/>
  <c r="H58" i="14"/>
  <c r="V58" i="14"/>
  <c r="Z14" i="14"/>
  <c r="X14" i="14"/>
  <c r="AB14" i="14"/>
  <c r="AB15" i="14"/>
  <c r="Z15" i="14"/>
  <c r="X15" i="14"/>
  <c r="H79" i="14"/>
  <c r="X142" i="14"/>
  <c r="Z142" i="14"/>
  <c r="AB142" i="14"/>
  <c r="AB167" i="14"/>
  <c r="Z167" i="14"/>
  <c r="X167" i="14"/>
  <c r="AB63" i="14"/>
  <c r="X63" i="14"/>
  <c r="Z63" i="14"/>
  <c r="AB179" i="14"/>
  <c r="Z179" i="14"/>
  <c r="X179" i="14"/>
  <c r="C197" i="14"/>
  <c r="D45" i="14"/>
  <c r="X107" i="14"/>
  <c r="Z107" i="14"/>
  <c r="AB107" i="14"/>
  <c r="X59" i="14"/>
  <c r="Z59" i="14"/>
  <c r="AB59" i="14"/>
  <c r="X94" i="14"/>
  <c r="AB94" i="14"/>
  <c r="Z94" i="14"/>
  <c r="V91" i="14"/>
  <c r="H91" i="14"/>
  <c r="AB80" i="14"/>
  <c r="Z80" i="14"/>
  <c r="X80" i="14"/>
  <c r="X110" i="14"/>
  <c r="AB110" i="14"/>
  <c r="Z110" i="14"/>
  <c r="H78" i="14"/>
  <c r="X122" i="14"/>
  <c r="AB122" i="14"/>
  <c r="Z122" i="14"/>
  <c r="D149" i="14"/>
  <c r="H165" i="14"/>
  <c r="V165" i="14"/>
  <c r="X102" i="14"/>
  <c r="AB102" i="14"/>
  <c r="Z102" i="14"/>
  <c r="AB22" i="14"/>
  <c r="Z22" i="14"/>
  <c r="X22" i="14"/>
  <c r="AB160" i="14"/>
  <c r="Z160" i="14"/>
  <c r="X160" i="14"/>
  <c r="AB20" i="14"/>
  <c r="Z20" i="14"/>
  <c r="X20" i="14"/>
  <c r="H118" i="14"/>
  <c r="AB12" i="14"/>
  <c r="Z12" i="14"/>
  <c r="X12" i="14"/>
  <c r="H117" i="14"/>
  <c r="AB119" i="14"/>
  <c r="X119" i="14"/>
  <c r="Z119" i="14"/>
  <c r="H8" i="14"/>
  <c r="F187" i="14"/>
  <c r="F194" i="14"/>
  <c r="F182" i="14"/>
  <c r="F189" i="14"/>
  <c r="F175" i="14"/>
  <c r="F191" i="14"/>
  <c r="F170" i="14"/>
  <c r="F193" i="14"/>
  <c r="F179" i="14"/>
  <c r="F159" i="14"/>
  <c r="F186" i="14"/>
  <c r="F195" i="14"/>
  <c r="F188" i="14"/>
  <c r="F167" i="14"/>
  <c r="F174" i="14"/>
  <c r="F181" i="14"/>
  <c r="F161" i="14"/>
  <c r="F183" i="14"/>
  <c r="F163" i="14"/>
  <c r="F190" i="14"/>
  <c r="F169" i="14"/>
  <c r="F192" i="14"/>
  <c r="F178" i="14"/>
  <c r="F158" i="14"/>
  <c r="F160" i="14"/>
  <c r="F173" i="14"/>
  <c r="F166" i="14"/>
  <c r="F172" i="14"/>
  <c r="F165" i="14"/>
  <c r="F164" i="14"/>
  <c r="F162" i="14"/>
  <c r="F171" i="14"/>
  <c r="F168" i="14"/>
  <c r="F184" i="14"/>
  <c r="F185" i="14"/>
  <c r="F177" i="14"/>
  <c r="F176" i="14"/>
  <c r="F180" i="14"/>
  <c r="AB164" i="14"/>
  <c r="X164" i="14"/>
  <c r="Z164" i="14"/>
  <c r="H104" i="14"/>
  <c r="V104" i="14"/>
  <c r="AB10" i="14"/>
  <c r="Z10" i="14"/>
  <c r="X10" i="14"/>
  <c r="H15" i="14"/>
  <c r="Z62" i="14"/>
  <c r="X62" i="14"/>
  <c r="AB62" i="14"/>
  <c r="X127" i="14"/>
  <c r="Z127" i="14"/>
  <c r="AB127" i="14"/>
  <c r="AB146" i="14"/>
  <c r="Z146" i="14"/>
  <c r="X146" i="14"/>
  <c r="AB141" i="14"/>
  <c r="Z141" i="14"/>
  <c r="X141" i="14"/>
  <c r="H172" i="14"/>
  <c r="AB100" i="14"/>
  <c r="Z100" i="14"/>
  <c r="X100" i="14"/>
  <c r="X168" i="14"/>
  <c r="AB168" i="14"/>
  <c r="Z168" i="14"/>
  <c r="H138" i="14"/>
  <c r="V138" i="14"/>
  <c r="X140" i="14"/>
  <c r="Z140" i="14"/>
  <c r="AB140" i="14"/>
  <c r="H30" i="14"/>
  <c r="AB161" i="14"/>
  <c r="Z161" i="14"/>
  <c r="X161" i="14"/>
  <c r="Z43" i="14"/>
  <c r="X43" i="14"/>
  <c r="AB43" i="14"/>
  <c r="X190" i="14"/>
  <c r="AB190" i="14"/>
  <c r="Z190" i="14"/>
  <c r="AA197" i="14"/>
  <c r="H27" i="14"/>
  <c r="AB182" i="14"/>
  <c r="Z182" i="14"/>
  <c r="X182" i="14"/>
  <c r="H133" i="14"/>
  <c r="V133" i="14"/>
  <c r="H103" i="14"/>
  <c r="V103" i="14"/>
  <c r="H131" i="14"/>
  <c r="V131" i="14"/>
  <c r="V72" i="14"/>
  <c r="Z19" i="14"/>
  <c r="AB19" i="14"/>
  <c r="X19" i="14"/>
  <c r="G195" i="14"/>
  <c r="H195" i="14" s="1"/>
  <c r="H158" i="14"/>
  <c r="V158" i="14"/>
  <c r="AB125" i="14"/>
  <c r="Z125" i="14"/>
  <c r="X125" i="14"/>
  <c r="X112" i="14"/>
  <c r="AB112" i="14"/>
  <c r="Z112" i="14"/>
  <c r="Z28" i="14"/>
  <c r="X28" i="14"/>
  <c r="AB28" i="14"/>
  <c r="Z185" i="14"/>
  <c r="X185" i="14"/>
  <c r="AB185" i="14"/>
  <c r="Z13" i="14"/>
  <c r="X13" i="14"/>
  <c r="AB13" i="14"/>
  <c r="H22" i="14"/>
  <c r="AB136" i="14"/>
  <c r="Z136" i="14"/>
  <c r="X136" i="14"/>
  <c r="AB114" i="14"/>
  <c r="X114" i="14"/>
  <c r="Z114" i="14"/>
  <c r="AB187" i="14"/>
  <c r="X187" i="14"/>
  <c r="Z187" i="14"/>
  <c r="V78" i="14"/>
  <c r="R197" i="14"/>
  <c r="S45" i="14"/>
  <c r="AB87" i="14"/>
  <c r="Z87" i="14"/>
  <c r="X87" i="14"/>
  <c r="AB89" i="14"/>
  <c r="X89" i="14"/>
  <c r="Z89" i="14"/>
  <c r="H85" i="14"/>
  <c r="V85" i="14"/>
  <c r="X192" i="14"/>
  <c r="AB192" i="14"/>
  <c r="Z192" i="14"/>
  <c r="V40" i="14"/>
  <c r="AB128" i="14"/>
  <c r="Z128" i="14"/>
  <c r="X128" i="14"/>
  <c r="X69" i="14"/>
  <c r="Z69" i="14"/>
  <c r="AB69" i="14"/>
  <c r="AB193" i="14"/>
  <c r="Z193" i="14"/>
  <c r="X193" i="14"/>
  <c r="V98" i="14"/>
  <c r="AB109" i="14"/>
  <c r="X109" i="14"/>
  <c r="Z109" i="14"/>
  <c r="X64" i="14"/>
  <c r="AB64" i="14"/>
  <c r="Z64" i="14"/>
  <c r="Z38" i="14"/>
  <c r="X38" i="14"/>
  <c r="AB38" i="14"/>
  <c r="AD197" i="14"/>
  <c r="AB36" i="14"/>
  <c r="Z36" i="14"/>
  <c r="X36" i="14"/>
  <c r="G45" i="14"/>
  <c r="Z57" i="14"/>
  <c r="X57" i="14"/>
  <c r="AB57" i="14"/>
  <c r="AB37" i="14"/>
  <c r="Z37" i="14"/>
  <c r="X37" i="14"/>
  <c r="H86" i="14"/>
  <c r="V86" i="14"/>
  <c r="X97" i="14"/>
  <c r="AB97" i="14"/>
  <c r="Z97" i="14"/>
  <c r="V177" i="14"/>
  <c r="H177" i="14"/>
  <c r="X82" i="14"/>
  <c r="AB82" i="14"/>
  <c r="Z82" i="14"/>
  <c r="AB61" i="14"/>
  <c r="Z61" i="14"/>
  <c r="X61" i="14"/>
  <c r="H60" i="14"/>
  <c r="V60" i="14"/>
  <c r="AB56" i="14"/>
  <c r="Z56" i="14"/>
  <c r="X56" i="14"/>
  <c r="X147" i="14"/>
  <c r="AB147" i="14"/>
  <c r="Z147" i="14"/>
  <c r="H143" i="14"/>
  <c r="V143" i="14"/>
  <c r="AB27" i="14"/>
  <c r="Z27" i="14"/>
  <c r="X27" i="14"/>
  <c r="H66" i="14"/>
  <c r="V66" i="14"/>
  <c r="H68" i="14"/>
  <c r="X95" i="14"/>
  <c r="AB95" i="14"/>
  <c r="Z95" i="14"/>
  <c r="AB175" i="14"/>
  <c r="Z175" i="14"/>
  <c r="X175" i="14"/>
  <c r="H147" i="14"/>
  <c r="AE45" i="14"/>
  <c r="H176" i="14"/>
  <c r="AB35" i="14"/>
  <c r="Z35" i="14"/>
  <c r="X35" i="14"/>
  <c r="H42" i="14"/>
  <c r="H169" i="14"/>
  <c r="V169" i="14"/>
  <c r="V174" i="14"/>
  <c r="H174" i="14"/>
  <c r="H105" i="14"/>
  <c r="V105" i="14"/>
  <c r="X173" i="14"/>
  <c r="AB173" i="14"/>
  <c r="Z173" i="14"/>
  <c r="V42" i="14"/>
  <c r="H32" i="14"/>
  <c r="W197" i="14"/>
  <c r="V81" i="14"/>
  <c r="H81" i="14"/>
  <c r="G149" i="14"/>
  <c r="H149" i="14" s="1"/>
  <c r="U76" i="14" l="1"/>
  <c r="U111" i="14"/>
  <c r="U133" i="14"/>
  <c r="U70" i="14"/>
  <c r="U136" i="14"/>
  <c r="U135" i="14"/>
  <c r="U59" i="14"/>
  <c r="U64" i="14"/>
  <c r="U85" i="14"/>
  <c r="U69" i="14"/>
  <c r="U71" i="14"/>
  <c r="U79" i="14"/>
  <c r="U84" i="14"/>
  <c r="U96" i="14"/>
  <c r="U66" i="14"/>
  <c r="U89" i="14"/>
  <c r="U61" i="14"/>
  <c r="U108" i="14"/>
  <c r="U125" i="14"/>
  <c r="U121" i="14"/>
  <c r="U149" i="14"/>
  <c r="U74" i="14"/>
  <c r="U81" i="14"/>
  <c r="U126" i="14"/>
  <c r="U130" i="14"/>
  <c r="U137" i="14"/>
  <c r="U60" i="14"/>
  <c r="U91" i="14"/>
  <c r="U107" i="14"/>
  <c r="U118" i="14"/>
  <c r="U98" i="14"/>
  <c r="U113" i="14"/>
  <c r="U117" i="14"/>
  <c r="U110" i="14"/>
  <c r="U127" i="14"/>
  <c r="U58" i="14"/>
  <c r="U146" i="14"/>
  <c r="U138" i="14"/>
  <c r="U86" i="14"/>
  <c r="U63" i="14"/>
  <c r="U95" i="14"/>
  <c r="U103" i="14"/>
  <c r="U93" i="14"/>
  <c r="U101" i="14"/>
  <c r="U132" i="14"/>
  <c r="U73" i="14"/>
  <c r="U83" i="14"/>
  <c r="U120" i="14"/>
  <c r="U78" i="14"/>
  <c r="U80" i="14"/>
  <c r="U105" i="14"/>
  <c r="U140" i="14"/>
  <c r="U123" i="14"/>
  <c r="U131" i="14"/>
  <c r="U100" i="14"/>
  <c r="U57" i="14"/>
  <c r="U55" i="14"/>
  <c r="U68" i="14"/>
  <c r="U106" i="14"/>
  <c r="U62" i="14"/>
  <c r="AE197" i="14"/>
  <c r="U67" i="14"/>
  <c r="U72" i="14"/>
  <c r="U77" i="14"/>
  <c r="U82" i="14"/>
  <c r="U92" i="14"/>
  <c r="U102" i="14"/>
  <c r="U46" i="14"/>
  <c r="J46" i="14"/>
  <c r="U87" i="14"/>
  <c r="U128" i="14"/>
  <c r="AG197" i="14"/>
  <c r="AF149" i="14"/>
  <c r="S197" i="14"/>
  <c r="V149" i="14"/>
  <c r="AB149" i="14" s="1"/>
  <c r="AF45" i="14"/>
  <c r="U195" i="14"/>
  <c r="U190" i="14"/>
  <c r="U192" i="14"/>
  <c r="U178" i="14"/>
  <c r="U158" i="14"/>
  <c r="U194" i="14"/>
  <c r="U173" i="14"/>
  <c r="U182" i="14"/>
  <c r="U166" i="14"/>
  <c r="U189" i="14"/>
  <c r="U175" i="14"/>
  <c r="U177" i="14"/>
  <c r="U162" i="14"/>
  <c r="U184" i="14"/>
  <c r="U191" i="14"/>
  <c r="U170" i="14"/>
  <c r="U193" i="14"/>
  <c r="U172" i="14"/>
  <c r="U186" i="14"/>
  <c r="U165" i="14"/>
  <c r="U169" i="14"/>
  <c r="U163" i="14"/>
  <c r="U168" i="14"/>
  <c r="U185" i="14"/>
  <c r="U181" i="14"/>
  <c r="U167" i="14"/>
  <c r="U187" i="14"/>
  <c r="U183" i="14"/>
  <c r="U180" i="14"/>
  <c r="U179" i="14"/>
  <c r="U161" i="14"/>
  <c r="U188" i="14"/>
  <c r="U176" i="14"/>
  <c r="U160" i="14"/>
  <c r="U159" i="14"/>
  <c r="U164" i="14"/>
  <c r="U174" i="14"/>
  <c r="U171" i="14"/>
  <c r="G197" i="14"/>
  <c r="H197" i="14" s="1"/>
  <c r="H45" i="14"/>
  <c r="AB66" i="14"/>
  <c r="Z66" i="14"/>
  <c r="X66" i="14"/>
  <c r="Z165" i="14"/>
  <c r="X165" i="14"/>
  <c r="AB165" i="14"/>
  <c r="Z162" i="14"/>
  <c r="X162" i="14"/>
  <c r="AB162" i="14"/>
  <c r="AB138" i="14"/>
  <c r="Z138" i="14"/>
  <c r="X138" i="14"/>
  <c r="F144" i="14"/>
  <c r="F139" i="14"/>
  <c r="F134" i="14"/>
  <c r="F129" i="14"/>
  <c r="F124" i="14"/>
  <c r="F119" i="14"/>
  <c r="F114" i="14"/>
  <c r="F109" i="14"/>
  <c r="F104" i="14"/>
  <c r="F99" i="14"/>
  <c r="F146" i="14"/>
  <c r="F141" i="14"/>
  <c r="F136" i="14"/>
  <c r="F131" i="14"/>
  <c r="F126" i="14"/>
  <c r="F121" i="14"/>
  <c r="F116" i="14"/>
  <c r="F111" i="14"/>
  <c r="F106" i="14"/>
  <c r="F101" i="14"/>
  <c r="F96" i="14"/>
  <c r="F148" i="14"/>
  <c r="F143" i="14"/>
  <c r="F138" i="14"/>
  <c r="F133" i="14"/>
  <c r="F128" i="14"/>
  <c r="F123" i="14"/>
  <c r="F118" i="14"/>
  <c r="F113" i="14"/>
  <c r="F108" i="14"/>
  <c r="F103" i="14"/>
  <c r="F98" i="14"/>
  <c r="F149" i="14"/>
  <c r="F100" i="14"/>
  <c r="F89" i="14"/>
  <c r="F112" i="14"/>
  <c r="F94" i="14"/>
  <c r="F135" i="14"/>
  <c r="F125" i="14"/>
  <c r="F105" i="14"/>
  <c r="F91" i="14"/>
  <c r="F86" i="14"/>
  <c r="F81" i="14"/>
  <c r="F76" i="14"/>
  <c r="F71" i="14"/>
  <c r="F66" i="14"/>
  <c r="F61" i="14"/>
  <c r="F147" i="14"/>
  <c r="F117" i="14"/>
  <c r="F132" i="14"/>
  <c r="F145" i="14"/>
  <c r="F110" i="14"/>
  <c r="F93" i="14"/>
  <c r="F88" i="14"/>
  <c r="F83" i="14"/>
  <c r="F78" i="14"/>
  <c r="F73" i="14"/>
  <c r="F68" i="14"/>
  <c r="F63" i="14"/>
  <c r="F58" i="14"/>
  <c r="F142" i="14"/>
  <c r="F115" i="14"/>
  <c r="F90" i="14"/>
  <c r="F85" i="14"/>
  <c r="F80" i="14"/>
  <c r="F75" i="14"/>
  <c r="F70" i="14"/>
  <c r="F65" i="14"/>
  <c r="F60" i="14"/>
  <c r="F67" i="14"/>
  <c r="F87" i="14"/>
  <c r="F102" i="14"/>
  <c r="F79" i="14"/>
  <c r="F122" i="14"/>
  <c r="F72" i="14"/>
  <c r="F55" i="14"/>
  <c r="F59" i="14"/>
  <c r="F120" i="14"/>
  <c r="F77" i="14"/>
  <c r="F137" i="14"/>
  <c r="F97" i="14"/>
  <c r="F95" i="14"/>
  <c r="F57" i="14"/>
  <c r="F54" i="14"/>
  <c r="F84" i="14"/>
  <c r="F140" i="14"/>
  <c r="F62" i="14"/>
  <c r="F127" i="14"/>
  <c r="F69" i="14"/>
  <c r="F92" i="14"/>
  <c r="F64" i="14"/>
  <c r="F130" i="14"/>
  <c r="F82" i="14"/>
  <c r="F107" i="14"/>
  <c r="F56" i="14"/>
  <c r="F74" i="14"/>
  <c r="AB81" i="14"/>
  <c r="Z81" i="14"/>
  <c r="X81" i="14"/>
  <c r="AB40" i="14"/>
  <c r="Z40" i="14"/>
  <c r="X40" i="14"/>
  <c r="V195" i="14"/>
  <c r="AB158" i="14"/>
  <c r="Z158" i="14"/>
  <c r="X158" i="14"/>
  <c r="AB42" i="14"/>
  <c r="Z42" i="14"/>
  <c r="X42" i="14"/>
  <c r="AB85" i="14"/>
  <c r="Z85" i="14"/>
  <c r="X85" i="14"/>
  <c r="AF195" i="14"/>
  <c r="F45" i="14"/>
  <c r="F40" i="14"/>
  <c r="F35" i="14"/>
  <c r="F30" i="14"/>
  <c r="F25" i="14"/>
  <c r="F20" i="14"/>
  <c r="F15" i="14"/>
  <c r="F10" i="14"/>
  <c r="F42" i="14"/>
  <c r="F37" i="14"/>
  <c r="F32" i="14"/>
  <c r="F27" i="14"/>
  <c r="F22" i="14"/>
  <c r="F17" i="14"/>
  <c r="F12" i="14"/>
  <c r="F7" i="14"/>
  <c r="F36" i="14"/>
  <c r="F39" i="14"/>
  <c r="F34" i="14"/>
  <c r="F11" i="14"/>
  <c r="F23" i="14"/>
  <c r="F18" i="14"/>
  <c r="F9" i="14"/>
  <c r="F33" i="14"/>
  <c r="F16" i="14"/>
  <c r="F14" i="14"/>
  <c r="F38" i="14"/>
  <c r="F21" i="14"/>
  <c r="F19" i="14"/>
  <c r="F31" i="14"/>
  <c r="F44" i="14"/>
  <c r="F28" i="14"/>
  <c r="F29" i="14"/>
  <c r="F13" i="14"/>
  <c r="F43" i="14"/>
  <c r="F26" i="14"/>
  <c r="F24" i="14"/>
  <c r="F41" i="14"/>
  <c r="F8" i="14"/>
  <c r="AB123" i="14"/>
  <c r="Z123" i="14"/>
  <c r="X123" i="14"/>
  <c r="AB169" i="14"/>
  <c r="Z169" i="14"/>
  <c r="X169" i="14"/>
  <c r="AB143" i="14"/>
  <c r="Z143" i="14"/>
  <c r="X143" i="14"/>
  <c r="V45" i="14"/>
  <c r="J182" i="14"/>
  <c r="J189" i="14"/>
  <c r="J177" i="14"/>
  <c r="J184" i="14"/>
  <c r="J191" i="14"/>
  <c r="J170" i="14"/>
  <c r="J193" i="14"/>
  <c r="J186" i="14"/>
  <c r="J165" i="14"/>
  <c r="J195" i="14"/>
  <c r="J188" i="14"/>
  <c r="J174" i="14"/>
  <c r="J181" i="14"/>
  <c r="J183" i="14"/>
  <c r="J163" i="14"/>
  <c r="J190" i="14"/>
  <c r="J169" i="14"/>
  <c r="J192" i="14"/>
  <c r="J176" i="14"/>
  <c r="J178" i="14"/>
  <c r="J158" i="14"/>
  <c r="J185" i="14"/>
  <c r="J164" i="14"/>
  <c r="J187" i="14"/>
  <c r="J194" i="14"/>
  <c r="J173" i="14"/>
  <c r="J172" i="14"/>
  <c r="J171" i="14"/>
  <c r="J162" i="14"/>
  <c r="J167" i="14"/>
  <c r="J168" i="14"/>
  <c r="J166" i="14"/>
  <c r="J175" i="14"/>
  <c r="J179" i="14"/>
  <c r="J180" i="14"/>
  <c r="J159" i="14"/>
  <c r="J160" i="14"/>
  <c r="J161" i="14"/>
  <c r="D197" i="14"/>
  <c r="J144" i="14"/>
  <c r="J139" i="14"/>
  <c r="J134" i="14"/>
  <c r="J129" i="14"/>
  <c r="J124" i="14"/>
  <c r="J119" i="14"/>
  <c r="J114" i="14"/>
  <c r="J109" i="14"/>
  <c r="J104" i="14"/>
  <c r="J99" i="14"/>
  <c r="J148" i="14"/>
  <c r="J143" i="14"/>
  <c r="J138" i="14"/>
  <c r="J133" i="14"/>
  <c r="J128" i="14"/>
  <c r="J123" i="14"/>
  <c r="J118" i="14"/>
  <c r="J113" i="14"/>
  <c r="J108" i="14"/>
  <c r="J103" i="14"/>
  <c r="J98" i="14"/>
  <c r="J135" i="14"/>
  <c r="J125" i="14"/>
  <c r="J105" i="14"/>
  <c r="J91" i="14"/>
  <c r="J86" i="14"/>
  <c r="J81" i="14"/>
  <c r="J147" i="14"/>
  <c r="J117" i="14"/>
  <c r="J111" i="14"/>
  <c r="J132" i="14"/>
  <c r="J146" i="14"/>
  <c r="J131" i="14"/>
  <c r="J110" i="14"/>
  <c r="J93" i="14"/>
  <c r="J145" i="14"/>
  <c r="J116" i="14"/>
  <c r="J97" i="14"/>
  <c r="J122" i="14"/>
  <c r="J130" i="14"/>
  <c r="J115" i="14"/>
  <c r="J101" i="14"/>
  <c r="J79" i="14"/>
  <c r="J60" i="14"/>
  <c r="J102" i="14"/>
  <c r="J72" i="14"/>
  <c r="J66" i="14"/>
  <c r="J55" i="14"/>
  <c r="J95" i="14"/>
  <c r="J76" i="14"/>
  <c r="J57" i="14"/>
  <c r="J78" i="14"/>
  <c r="J59" i="14"/>
  <c r="J140" i="14"/>
  <c r="J149" i="14"/>
  <c r="J85" i="14"/>
  <c r="J65" i="14"/>
  <c r="J106" i="14"/>
  <c r="J54" i="14"/>
  <c r="J120" i="14"/>
  <c r="J77" i="14"/>
  <c r="J71" i="14"/>
  <c r="J137" i="14"/>
  <c r="J136" i="14"/>
  <c r="J121" i="14"/>
  <c r="J84" i="14"/>
  <c r="J64" i="14"/>
  <c r="J58" i="14"/>
  <c r="J107" i="14"/>
  <c r="J70" i="14"/>
  <c r="J82" i="14"/>
  <c r="J75" i="14"/>
  <c r="J90" i="14"/>
  <c r="J73" i="14"/>
  <c r="J61" i="14"/>
  <c r="J88" i="14"/>
  <c r="J87" i="14"/>
  <c r="J126" i="14"/>
  <c r="J67" i="14"/>
  <c r="J127" i="14"/>
  <c r="J89" i="14"/>
  <c r="J74" i="14"/>
  <c r="J141" i="14"/>
  <c r="J80" i="14"/>
  <c r="J69" i="14"/>
  <c r="J68" i="14"/>
  <c r="J142" i="14"/>
  <c r="J96" i="14"/>
  <c r="J92" i="14"/>
  <c r="J83" i="14"/>
  <c r="J62" i="14"/>
  <c r="J63" i="14"/>
  <c r="J56" i="14"/>
  <c r="J100" i="14"/>
  <c r="J94" i="14"/>
  <c r="J112" i="14"/>
  <c r="Z177" i="14"/>
  <c r="X177" i="14"/>
  <c r="AB177" i="14"/>
  <c r="AB86" i="14"/>
  <c r="Z86" i="14"/>
  <c r="X86" i="14"/>
  <c r="AB58" i="14"/>
  <c r="X58" i="14"/>
  <c r="Z58" i="14"/>
  <c r="AB78" i="14"/>
  <c r="X78" i="14"/>
  <c r="Z78" i="14"/>
  <c r="AB133" i="14"/>
  <c r="Z133" i="14"/>
  <c r="X133" i="14"/>
  <c r="AB104" i="14"/>
  <c r="X104" i="14"/>
  <c r="Z104" i="14"/>
  <c r="AB148" i="14"/>
  <c r="Z148" i="14"/>
  <c r="X148" i="14"/>
  <c r="AB71" i="14"/>
  <c r="Z71" i="14"/>
  <c r="X71" i="14"/>
  <c r="U41" i="14"/>
  <c r="U36" i="14"/>
  <c r="U31" i="14"/>
  <c r="U26" i="14"/>
  <c r="U21" i="14"/>
  <c r="U16" i="14"/>
  <c r="U11" i="14"/>
  <c r="U30" i="14"/>
  <c r="U25" i="14"/>
  <c r="U10" i="14"/>
  <c r="U43" i="14"/>
  <c r="U38" i="14"/>
  <c r="U33" i="14"/>
  <c r="U28" i="14"/>
  <c r="U23" i="14"/>
  <c r="U18" i="14"/>
  <c r="U13" i="14"/>
  <c r="U8" i="14"/>
  <c r="U20" i="14"/>
  <c r="U40" i="14"/>
  <c r="U35" i="14"/>
  <c r="U45" i="14"/>
  <c r="U15" i="14"/>
  <c r="U9" i="14"/>
  <c r="U42" i="14"/>
  <c r="U24" i="14"/>
  <c r="U34" i="14"/>
  <c r="U29" i="14"/>
  <c r="U7" i="14"/>
  <c r="U39" i="14"/>
  <c r="U22" i="14"/>
  <c r="U37" i="14"/>
  <c r="U17" i="14"/>
  <c r="U12" i="14"/>
  <c r="U19" i="14"/>
  <c r="U44" i="14"/>
  <c r="U27" i="14"/>
  <c r="U32" i="14"/>
  <c r="U14" i="14"/>
  <c r="AB105" i="14"/>
  <c r="Z105" i="14"/>
  <c r="X105" i="14"/>
  <c r="AB111" i="14"/>
  <c r="X111" i="14"/>
  <c r="Z111" i="14"/>
  <c r="AB98" i="14"/>
  <c r="Z98" i="14"/>
  <c r="X98" i="14"/>
  <c r="AB72" i="14"/>
  <c r="Z72" i="14"/>
  <c r="X72" i="14"/>
  <c r="AB103" i="14"/>
  <c r="Z103" i="14"/>
  <c r="X103" i="14"/>
  <c r="AB60" i="14"/>
  <c r="Z60" i="14"/>
  <c r="X60" i="14"/>
  <c r="AB131" i="14"/>
  <c r="Z131" i="14"/>
  <c r="X131" i="14"/>
  <c r="AB76" i="14"/>
  <c r="Z76" i="14"/>
  <c r="X76" i="14"/>
  <c r="AB99" i="14"/>
  <c r="X99" i="14"/>
  <c r="Z99" i="14"/>
  <c r="AB174" i="14"/>
  <c r="Z174" i="14"/>
  <c r="X174" i="14"/>
  <c r="AB91" i="14"/>
  <c r="Z91" i="14"/>
  <c r="X91" i="14"/>
  <c r="AF197" i="14" l="1"/>
  <c r="X149" i="14"/>
  <c r="Z149" i="14"/>
  <c r="AB195" i="14"/>
  <c r="Z195" i="14"/>
  <c r="X195" i="14"/>
  <c r="V197" i="14"/>
  <c r="AB45" i="14"/>
  <c r="Z45" i="14"/>
  <c r="X45" i="14"/>
  <c r="J42" i="14"/>
  <c r="J37" i="14"/>
  <c r="J32" i="14"/>
  <c r="J27" i="14"/>
  <c r="J22" i="14"/>
  <c r="J17" i="14"/>
  <c r="J12" i="14"/>
  <c r="J7" i="14"/>
  <c r="J44" i="14"/>
  <c r="J39" i="14"/>
  <c r="J34" i="14"/>
  <c r="J29" i="14"/>
  <c r="J24" i="14"/>
  <c r="J19" i="14"/>
  <c r="J14" i="14"/>
  <c r="J9" i="14"/>
  <c r="J35" i="14"/>
  <c r="J21" i="14"/>
  <c r="J36" i="14"/>
  <c r="J33" i="14"/>
  <c r="J16" i="14"/>
  <c r="J8" i="14"/>
  <c r="J31" i="14"/>
  <c r="J15" i="14"/>
  <c r="J26" i="14"/>
  <c r="J13" i="14"/>
  <c r="J30" i="14"/>
  <c r="J20" i="14"/>
  <c r="J45" i="14"/>
  <c r="J28" i="14"/>
  <c r="J10" i="14"/>
  <c r="J18" i="14"/>
  <c r="J11" i="14"/>
  <c r="J43" i="14"/>
  <c r="J41" i="14"/>
  <c r="J25" i="14"/>
  <c r="J23" i="14"/>
  <c r="J40" i="14"/>
  <c r="J38" i="14"/>
  <c r="AB197" i="14" l="1"/>
  <c r="Z197" i="14"/>
  <c r="X197" i="14"/>
  <c r="U195" i="13"/>
  <c r="T195" i="13"/>
  <c r="R195" i="13"/>
  <c r="P195" i="13"/>
  <c r="N195" i="13"/>
  <c r="I195" i="13"/>
  <c r="J195" i="13" s="1"/>
  <c r="H195" i="13"/>
  <c r="G195" i="13"/>
  <c r="C195" i="13"/>
  <c r="D195" i="13" s="1"/>
  <c r="A195" i="13"/>
  <c r="M194" i="13"/>
  <c r="O194" i="13" s="1"/>
  <c r="J194" i="13"/>
  <c r="D194" i="13"/>
  <c r="M193" i="13"/>
  <c r="S193" i="13" s="1"/>
  <c r="J193" i="13"/>
  <c r="D193" i="13"/>
  <c r="M192" i="13"/>
  <c r="S192" i="13" s="1"/>
  <c r="J192" i="13"/>
  <c r="D192" i="13"/>
  <c r="M191" i="13"/>
  <c r="S191" i="13" s="1"/>
  <c r="J191" i="13"/>
  <c r="D191" i="13"/>
  <c r="M190" i="13"/>
  <c r="S190" i="13" s="1"/>
  <c r="J190" i="13"/>
  <c r="D190" i="13"/>
  <c r="M189" i="13"/>
  <c r="S189" i="13" s="1"/>
  <c r="J189" i="13"/>
  <c r="D189" i="13"/>
  <c r="M188" i="13"/>
  <c r="S188" i="13" s="1"/>
  <c r="J188" i="13"/>
  <c r="D188" i="13"/>
  <c r="M187" i="13"/>
  <c r="O187" i="13" s="1"/>
  <c r="J187" i="13"/>
  <c r="D187" i="13"/>
  <c r="M186" i="13"/>
  <c r="S186" i="13" s="1"/>
  <c r="J186" i="13"/>
  <c r="D186" i="13"/>
  <c r="M185" i="13"/>
  <c r="S185" i="13" s="1"/>
  <c r="J185" i="13"/>
  <c r="D185" i="13"/>
  <c r="M184" i="13"/>
  <c r="S184" i="13" s="1"/>
  <c r="J184" i="13"/>
  <c r="D184" i="13"/>
  <c r="M183" i="13"/>
  <c r="J183" i="13"/>
  <c r="D183" i="13"/>
  <c r="M182" i="13"/>
  <c r="S182" i="13" s="1"/>
  <c r="J182" i="13"/>
  <c r="D182" i="13"/>
  <c r="M181" i="13"/>
  <c r="S181" i="13" s="1"/>
  <c r="J181" i="13"/>
  <c r="D181" i="13"/>
  <c r="M180" i="13"/>
  <c r="S180" i="13" s="1"/>
  <c r="J180" i="13"/>
  <c r="D180" i="13"/>
  <c r="M179" i="13"/>
  <c r="S179" i="13" s="1"/>
  <c r="J179" i="13"/>
  <c r="D179" i="13"/>
  <c r="M178" i="13"/>
  <c r="S178" i="13" s="1"/>
  <c r="J178" i="13"/>
  <c r="D178" i="13"/>
  <c r="M177" i="13"/>
  <c r="O177" i="13" s="1"/>
  <c r="J177" i="13"/>
  <c r="D177" i="13"/>
  <c r="M176" i="13"/>
  <c r="S176" i="13" s="1"/>
  <c r="J176" i="13"/>
  <c r="D176" i="13"/>
  <c r="M175" i="13"/>
  <c r="O175" i="13" s="1"/>
  <c r="J175" i="13"/>
  <c r="D175" i="13"/>
  <c r="M174" i="13"/>
  <c r="O174" i="13" s="1"/>
  <c r="J174" i="13"/>
  <c r="D174" i="13"/>
  <c r="M173" i="13"/>
  <c r="S173" i="13" s="1"/>
  <c r="J173" i="13"/>
  <c r="D173" i="13"/>
  <c r="M172" i="13"/>
  <c r="S172" i="13" s="1"/>
  <c r="J172" i="13"/>
  <c r="D172" i="13"/>
  <c r="M171" i="13"/>
  <c r="O171" i="13" s="1"/>
  <c r="J171" i="13"/>
  <c r="D171" i="13"/>
  <c r="M170" i="13"/>
  <c r="S170" i="13" s="1"/>
  <c r="J170" i="13"/>
  <c r="D170" i="13"/>
  <c r="M169" i="13"/>
  <c r="O169" i="13" s="1"/>
  <c r="J169" i="13"/>
  <c r="D169" i="13"/>
  <c r="M168" i="13"/>
  <c r="S168" i="13" s="1"/>
  <c r="J168" i="13"/>
  <c r="D168" i="13"/>
  <c r="M167" i="13"/>
  <c r="S167" i="13" s="1"/>
  <c r="J167" i="13"/>
  <c r="D167" i="13"/>
  <c r="M166" i="13"/>
  <c r="S166" i="13" s="1"/>
  <c r="J166" i="13"/>
  <c r="D166" i="13"/>
  <c r="M165" i="13"/>
  <c r="S165" i="13" s="1"/>
  <c r="J165" i="13"/>
  <c r="D165" i="13"/>
  <c r="M164" i="13"/>
  <c r="S164" i="13" s="1"/>
  <c r="J164" i="13"/>
  <c r="D164" i="13"/>
  <c r="M163" i="13"/>
  <c r="S163" i="13" s="1"/>
  <c r="J163" i="13"/>
  <c r="D163" i="13"/>
  <c r="M162" i="13"/>
  <c r="S162" i="13" s="1"/>
  <c r="J162" i="13"/>
  <c r="D162" i="13"/>
  <c r="M161" i="13"/>
  <c r="S161" i="13" s="1"/>
  <c r="J161" i="13"/>
  <c r="D161" i="13"/>
  <c r="M160" i="13"/>
  <c r="S160" i="13" s="1"/>
  <c r="J160" i="13"/>
  <c r="D160" i="13"/>
  <c r="M159" i="13"/>
  <c r="S159" i="13" s="1"/>
  <c r="J159" i="13"/>
  <c r="D159" i="13"/>
  <c r="M158" i="13"/>
  <c r="S158" i="13" s="1"/>
  <c r="J158" i="13"/>
  <c r="D158" i="13"/>
  <c r="U149" i="13"/>
  <c r="T149" i="13"/>
  <c r="R149" i="13"/>
  <c r="P149" i="13"/>
  <c r="N149" i="13"/>
  <c r="I149" i="13"/>
  <c r="H149" i="13"/>
  <c r="G149" i="13"/>
  <c r="C149" i="13"/>
  <c r="A149" i="13"/>
  <c r="M148" i="13"/>
  <c r="S148" i="13" s="1"/>
  <c r="J148" i="13"/>
  <c r="D148" i="13"/>
  <c r="M147" i="13"/>
  <c r="O147" i="13" s="1"/>
  <c r="J147" i="13"/>
  <c r="D147" i="13"/>
  <c r="M146" i="13"/>
  <c r="O146" i="13" s="1"/>
  <c r="J146" i="13"/>
  <c r="D146" i="13"/>
  <c r="M145" i="13"/>
  <c r="S145" i="13" s="1"/>
  <c r="J145" i="13"/>
  <c r="D145" i="13"/>
  <c r="M144" i="13"/>
  <c r="S144" i="13" s="1"/>
  <c r="J144" i="13"/>
  <c r="D144" i="13"/>
  <c r="M143" i="13"/>
  <c r="S143" i="13" s="1"/>
  <c r="J143" i="13"/>
  <c r="D143" i="13"/>
  <c r="M142" i="13"/>
  <c r="S142" i="13" s="1"/>
  <c r="J142" i="13"/>
  <c r="D142" i="13"/>
  <c r="M141" i="13"/>
  <c r="S141" i="13" s="1"/>
  <c r="J141" i="13"/>
  <c r="D141" i="13"/>
  <c r="M140" i="13"/>
  <c r="S140" i="13" s="1"/>
  <c r="J140" i="13"/>
  <c r="D140" i="13"/>
  <c r="M139" i="13"/>
  <c r="S139" i="13" s="1"/>
  <c r="J139" i="13"/>
  <c r="D139" i="13"/>
  <c r="M138" i="13"/>
  <c r="O138" i="13" s="1"/>
  <c r="J138" i="13"/>
  <c r="D138" i="13"/>
  <c r="M137" i="13"/>
  <c r="J137" i="13"/>
  <c r="D137" i="13"/>
  <c r="M136" i="13"/>
  <c r="S136" i="13" s="1"/>
  <c r="J136" i="13"/>
  <c r="D136" i="13"/>
  <c r="M135" i="13"/>
  <c r="S135" i="13" s="1"/>
  <c r="J135" i="13"/>
  <c r="D135" i="13"/>
  <c r="M134" i="13"/>
  <c r="S134" i="13" s="1"/>
  <c r="J134" i="13"/>
  <c r="D134" i="13"/>
  <c r="M133" i="13"/>
  <c r="Q133" i="13" s="1"/>
  <c r="J133" i="13"/>
  <c r="D133" i="13"/>
  <c r="M132" i="13"/>
  <c r="Q132" i="13" s="1"/>
  <c r="J132" i="13"/>
  <c r="D132" i="13"/>
  <c r="M131" i="13"/>
  <c r="S131" i="13" s="1"/>
  <c r="J131" i="13"/>
  <c r="D131" i="13"/>
  <c r="M130" i="13"/>
  <c r="S130" i="13" s="1"/>
  <c r="J130" i="13"/>
  <c r="D130" i="13"/>
  <c r="M129" i="13"/>
  <c r="S129" i="13" s="1"/>
  <c r="J129" i="13"/>
  <c r="D129" i="13"/>
  <c r="M128" i="13"/>
  <c r="S128" i="13" s="1"/>
  <c r="J128" i="13"/>
  <c r="D128" i="13"/>
  <c r="M127" i="13"/>
  <c r="O127" i="13" s="1"/>
  <c r="J127" i="13"/>
  <c r="D127" i="13"/>
  <c r="M126" i="13"/>
  <c r="S126" i="13" s="1"/>
  <c r="J126" i="13"/>
  <c r="D126" i="13"/>
  <c r="M125" i="13"/>
  <c r="S125" i="13" s="1"/>
  <c r="J125" i="13"/>
  <c r="D125" i="13"/>
  <c r="M124" i="13"/>
  <c r="Q124" i="13" s="1"/>
  <c r="J124" i="13"/>
  <c r="D124" i="13"/>
  <c r="M123" i="13"/>
  <c r="Q123" i="13" s="1"/>
  <c r="J123" i="13"/>
  <c r="D123" i="13"/>
  <c r="M122" i="13"/>
  <c r="Q122" i="13" s="1"/>
  <c r="J122" i="13"/>
  <c r="D122" i="13"/>
  <c r="M121" i="13"/>
  <c r="Q121" i="13" s="1"/>
  <c r="J121" i="13"/>
  <c r="D121" i="13"/>
  <c r="M120" i="13"/>
  <c r="S120" i="13" s="1"/>
  <c r="J120" i="13"/>
  <c r="D120" i="13"/>
  <c r="M119" i="13"/>
  <c r="S119" i="13" s="1"/>
  <c r="J119" i="13"/>
  <c r="D119" i="13"/>
  <c r="M118" i="13"/>
  <c r="S118" i="13" s="1"/>
  <c r="J118" i="13"/>
  <c r="D118" i="13"/>
  <c r="M117" i="13"/>
  <c r="J117" i="13"/>
  <c r="D117" i="13"/>
  <c r="M116" i="13"/>
  <c r="Q116" i="13" s="1"/>
  <c r="J116" i="13"/>
  <c r="D116" i="13"/>
  <c r="M115" i="13"/>
  <c r="S115" i="13" s="1"/>
  <c r="J115" i="13"/>
  <c r="D115" i="13"/>
  <c r="M114" i="13"/>
  <c r="S114" i="13" s="1"/>
  <c r="J114" i="13"/>
  <c r="D114" i="13"/>
  <c r="M113" i="13"/>
  <c r="Q113" i="13" s="1"/>
  <c r="J113" i="13"/>
  <c r="D113" i="13"/>
  <c r="M112" i="13"/>
  <c r="S112" i="13" s="1"/>
  <c r="J112" i="13"/>
  <c r="D112" i="13"/>
  <c r="M111" i="13"/>
  <c r="S111" i="13" s="1"/>
  <c r="J111" i="13"/>
  <c r="D111" i="13"/>
  <c r="M110" i="13"/>
  <c r="S110" i="13" s="1"/>
  <c r="J110" i="13"/>
  <c r="D110" i="13"/>
  <c r="M109" i="13"/>
  <c r="S109" i="13" s="1"/>
  <c r="J109" i="13"/>
  <c r="D109" i="13"/>
  <c r="M108" i="13"/>
  <c r="S108" i="13" s="1"/>
  <c r="J108" i="13"/>
  <c r="D108" i="13"/>
  <c r="M107" i="13"/>
  <c r="O107" i="13" s="1"/>
  <c r="J107" i="13"/>
  <c r="D107" i="13"/>
  <c r="M106" i="13"/>
  <c r="S106" i="13" s="1"/>
  <c r="J106" i="13"/>
  <c r="D106" i="13"/>
  <c r="M105" i="13"/>
  <c r="Q105" i="13" s="1"/>
  <c r="J105" i="13"/>
  <c r="D105" i="13"/>
  <c r="M104" i="13"/>
  <c r="S104" i="13" s="1"/>
  <c r="J104" i="13"/>
  <c r="D104" i="13"/>
  <c r="M103" i="13"/>
  <c r="S103" i="13" s="1"/>
  <c r="J103" i="13"/>
  <c r="D103" i="13"/>
  <c r="M102" i="13"/>
  <c r="S102" i="13" s="1"/>
  <c r="J102" i="13"/>
  <c r="D102" i="13"/>
  <c r="M101" i="13"/>
  <c r="Q101" i="13" s="1"/>
  <c r="J101" i="13"/>
  <c r="D101" i="13"/>
  <c r="M100" i="13"/>
  <c r="S100" i="13" s="1"/>
  <c r="J100" i="13"/>
  <c r="D100" i="13"/>
  <c r="M99" i="13"/>
  <c r="S99" i="13" s="1"/>
  <c r="J99" i="13"/>
  <c r="D99" i="13"/>
  <c r="M98" i="13"/>
  <c r="S98" i="13" s="1"/>
  <c r="J98" i="13"/>
  <c r="D98" i="13"/>
  <c r="M97" i="13"/>
  <c r="J97" i="13"/>
  <c r="D97" i="13"/>
  <c r="M96" i="13"/>
  <c r="S96" i="13" s="1"/>
  <c r="J96" i="13"/>
  <c r="D96" i="13"/>
  <c r="M95" i="13"/>
  <c r="S95" i="13" s="1"/>
  <c r="J95" i="13"/>
  <c r="D95" i="13"/>
  <c r="M94" i="13"/>
  <c r="S94" i="13" s="1"/>
  <c r="J94" i="13"/>
  <c r="D94" i="13"/>
  <c r="M93" i="13"/>
  <c r="Q93" i="13" s="1"/>
  <c r="J93" i="13"/>
  <c r="D93" i="13"/>
  <c r="M92" i="13"/>
  <c r="S92" i="13" s="1"/>
  <c r="J92" i="13"/>
  <c r="D92" i="13"/>
  <c r="M91" i="13"/>
  <c r="S91" i="13" s="1"/>
  <c r="J91" i="13"/>
  <c r="D91" i="13"/>
  <c r="M90" i="13"/>
  <c r="Q90" i="13" s="1"/>
  <c r="J90" i="13"/>
  <c r="D90" i="13"/>
  <c r="M89" i="13"/>
  <c r="S89" i="13" s="1"/>
  <c r="J89" i="13"/>
  <c r="D89" i="13"/>
  <c r="M88" i="13"/>
  <c r="Q88" i="13" s="1"/>
  <c r="J88" i="13"/>
  <c r="D88" i="13"/>
  <c r="M87" i="13"/>
  <c r="O87" i="13" s="1"/>
  <c r="J87" i="13"/>
  <c r="D87" i="13"/>
  <c r="M86" i="13"/>
  <c r="S86" i="13" s="1"/>
  <c r="J86" i="13"/>
  <c r="D86" i="13"/>
  <c r="M85" i="13"/>
  <c r="S85" i="13" s="1"/>
  <c r="J85" i="13"/>
  <c r="D85" i="13"/>
  <c r="M84" i="13"/>
  <c r="S84" i="13" s="1"/>
  <c r="J84" i="13"/>
  <c r="D84" i="13"/>
  <c r="M83" i="13"/>
  <c r="Q83" i="13" s="1"/>
  <c r="J83" i="13"/>
  <c r="D83" i="13"/>
  <c r="M82" i="13"/>
  <c r="S82" i="13" s="1"/>
  <c r="J82" i="13"/>
  <c r="D82" i="13"/>
  <c r="M81" i="13"/>
  <c r="O81" i="13" s="1"/>
  <c r="J81" i="13"/>
  <c r="D81" i="13"/>
  <c r="M80" i="13"/>
  <c r="S80" i="13" s="1"/>
  <c r="J80" i="13"/>
  <c r="D80" i="13"/>
  <c r="M79" i="13"/>
  <c r="S79" i="13" s="1"/>
  <c r="J79" i="13"/>
  <c r="D79" i="13"/>
  <c r="M78" i="13"/>
  <c r="S78" i="13" s="1"/>
  <c r="J78" i="13"/>
  <c r="D78" i="13"/>
  <c r="M77" i="13"/>
  <c r="J77" i="13"/>
  <c r="D77" i="13"/>
  <c r="M76" i="13"/>
  <c r="S76" i="13" s="1"/>
  <c r="J76" i="13"/>
  <c r="D76" i="13"/>
  <c r="M75" i="13"/>
  <c r="S75" i="13" s="1"/>
  <c r="J75" i="13"/>
  <c r="D75" i="13"/>
  <c r="M74" i="13"/>
  <c r="S74" i="13" s="1"/>
  <c r="J74" i="13"/>
  <c r="D74" i="13"/>
  <c r="M73" i="13"/>
  <c r="Q73" i="13" s="1"/>
  <c r="J73" i="13"/>
  <c r="D73" i="13"/>
  <c r="M72" i="13"/>
  <c r="S72" i="13" s="1"/>
  <c r="J72" i="13"/>
  <c r="D72" i="13"/>
  <c r="M71" i="13"/>
  <c r="S71" i="13" s="1"/>
  <c r="J71" i="13"/>
  <c r="D71" i="13"/>
  <c r="M70" i="13"/>
  <c r="Q70" i="13" s="1"/>
  <c r="J70" i="13"/>
  <c r="D70" i="13"/>
  <c r="M69" i="13"/>
  <c r="S69" i="13" s="1"/>
  <c r="J69" i="13"/>
  <c r="D69" i="13"/>
  <c r="M68" i="13"/>
  <c r="Q68" i="13" s="1"/>
  <c r="J68" i="13"/>
  <c r="D68" i="13"/>
  <c r="M67" i="13"/>
  <c r="S67" i="13" s="1"/>
  <c r="J67" i="13"/>
  <c r="D67" i="13"/>
  <c r="M66" i="13"/>
  <c r="S66" i="13" s="1"/>
  <c r="J66" i="13"/>
  <c r="D66" i="13"/>
  <c r="M65" i="13"/>
  <c r="S65" i="13" s="1"/>
  <c r="J65" i="13"/>
  <c r="D65" i="13"/>
  <c r="M64" i="13"/>
  <c r="S64" i="13" s="1"/>
  <c r="J64" i="13"/>
  <c r="D64" i="13"/>
  <c r="M63" i="13"/>
  <c r="Q63" i="13" s="1"/>
  <c r="J63" i="13"/>
  <c r="D63" i="13"/>
  <c r="M62" i="13"/>
  <c r="S62" i="13" s="1"/>
  <c r="J62" i="13"/>
  <c r="D62" i="13"/>
  <c r="M61" i="13"/>
  <c r="S61" i="13" s="1"/>
  <c r="J61" i="13"/>
  <c r="D61" i="13"/>
  <c r="M60" i="13"/>
  <c r="S60" i="13" s="1"/>
  <c r="J60" i="13"/>
  <c r="D60" i="13"/>
  <c r="M59" i="13"/>
  <c r="Q59" i="13" s="1"/>
  <c r="J59" i="13"/>
  <c r="D59" i="13"/>
  <c r="M58" i="13"/>
  <c r="S58" i="13" s="1"/>
  <c r="J58" i="13"/>
  <c r="D58" i="13"/>
  <c r="M57" i="13"/>
  <c r="Q57" i="13" s="1"/>
  <c r="J57" i="13"/>
  <c r="D57" i="13"/>
  <c r="M56" i="13"/>
  <c r="S56" i="13" s="1"/>
  <c r="J56" i="13"/>
  <c r="D56" i="13"/>
  <c r="M55" i="13"/>
  <c r="S55" i="13" s="1"/>
  <c r="J55" i="13"/>
  <c r="D55" i="13"/>
  <c r="M54" i="13"/>
  <c r="S54" i="13" s="1"/>
  <c r="J54" i="13"/>
  <c r="D54" i="13"/>
  <c r="U45" i="13"/>
  <c r="T45" i="13"/>
  <c r="R45" i="13"/>
  <c r="P45" i="13"/>
  <c r="N45" i="13"/>
  <c r="I45" i="13"/>
  <c r="H45" i="13"/>
  <c r="G45" i="13"/>
  <c r="C45" i="13"/>
  <c r="A45" i="13"/>
  <c r="M44" i="13"/>
  <c r="S44" i="13" s="1"/>
  <c r="J44" i="13"/>
  <c r="D44" i="13"/>
  <c r="M43" i="13"/>
  <c r="O43" i="13" s="1"/>
  <c r="J43" i="13"/>
  <c r="D43" i="13"/>
  <c r="M42" i="13"/>
  <c r="Q42" i="13" s="1"/>
  <c r="J42" i="13"/>
  <c r="D42" i="13"/>
  <c r="M41" i="13"/>
  <c r="O41" i="13" s="1"/>
  <c r="J41" i="13"/>
  <c r="D41" i="13"/>
  <c r="M40" i="13"/>
  <c r="S40" i="13" s="1"/>
  <c r="J40" i="13"/>
  <c r="D40" i="13"/>
  <c r="M39" i="13"/>
  <c r="Q39" i="13" s="1"/>
  <c r="J39" i="13"/>
  <c r="D39" i="13"/>
  <c r="M38" i="13"/>
  <c r="S38" i="13" s="1"/>
  <c r="J38" i="13"/>
  <c r="D38" i="13"/>
  <c r="M37" i="13"/>
  <c r="O37" i="13" s="1"/>
  <c r="J37" i="13"/>
  <c r="D37" i="13"/>
  <c r="M36" i="13"/>
  <c r="S36" i="13" s="1"/>
  <c r="J36" i="13"/>
  <c r="D36" i="13"/>
  <c r="M35" i="13"/>
  <c r="O35" i="13" s="1"/>
  <c r="J35" i="13"/>
  <c r="D35" i="13"/>
  <c r="M34" i="13"/>
  <c r="S34" i="13" s="1"/>
  <c r="J34" i="13"/>
  <c r="D34" i="13"/>
  <c r="M33" i="13"/>
  <c r="O33" i="13" s="1"/>
  <c r="J33" i="13"/>
  <c r="D33" i="13"/>
  <c r="M32" i="13"/>
  <c r="O32" i="13" s="1"/>
  <c r="J32" i="13"/>
  <c r="D32" i="13"/>
  <c r="M31" i="13"/>
  <c r="O31" i="13" s="1"/>
  <c r="J31" i="13"/>
  <c r="D31" i="13"/>
  <c r="M30" i="13"/>
  <c r="S30" i="13" s="1"/>
  <c r="J30" i="13"/>
  <c r="D30" i="13"/>
  <c r="M29" i="13"/>
  <c r="O29" i="13" s="1"/>
  <c r="J29" i="13"/>
  <c r="D29" i="13"/>
  <c r="M28" i="13"/>
  <c r="O28" i="13" s="1"/>
  <c r="J28" i="13"/>
  <c r="D28" i="13"/>
  <c r="M27" i="13"/>
  <c r="O27" i="13" s="1"/>
  <c r="J27" i="13"/>
  <c r="D27" i="13"/>
  <c r="M26" i="13"/>
  <c r="S26" i="13" s="1"/>
  <c r="J26" i="13"/>
  <c r="D26" i="13"/>
  <c r="M25" i="13"/>
  <c r="J25" i="13"/>
  <c r="D25" i="13"/>
  <c r="M24" i="13"/>
  <c r="S24" i="13" s="1"/>
  <c r="J24" i="13"/>
  <c r="D24" i="13"/>
  <c r="M23" i="13"/>
  <c r="O23" i="13" s="1"/>
  <c r="J23" i="13"/>
  <c r="D23" i="13"/>
  <c r="M22" i="13"/>
  <c r="Q22" i="13" s="1"/>
  <c r="J22" i="13"/>
  <c r="D22" i="13"/>
  <c r="M21" i="13"/>
  <c r="O21" i="13" s="1"/>
  <c r="J21" i="13"/>
  <c r="D21" i="13"/>
  <c r="M20" i="13"/>
  <c r="Q20" i="13" s="1"/>
  <c r="J20" i="13"/>
  <c r="D20" i="13"/>
  <c r="M19" i="13"/>
  <c r="O19" i="13" s="1"/>
  <c r="J19" i="13"/>
  <c r="D19" i="13"/>
  <c r="M18" i="13"/>
  <c r="J18" i="13"/>
  <c r="D18" i="13"/>
  <c r="M17" i="13"/>
  <c r="O17" i="13" s="1"/>
  <c r="J17" i="13"/>
  <c r="D17" i="13"/>
  <c r="M16" i="13"/>
  <c r="S16" i="13" s="1"/>
  <c r="J16" i="13"/>
  <c r="D16" i="13"/>
  <c r="M15" i="13"/>
  <c r="O15" i="13" s="1"/>
  <c r="J15" i="13"/>
  <c r="D15" i="13"/>
  <c r="M14" i="13"/>
  <c r="Q14" i="13" s="1"/>
  <c r="J14" i="13"/>
  <c r="D14" i="13"/>
  <c r="M13" i="13"/>
  <c r="O13" i="13" s="1"/>
  <c r="J13" i="13"/>
  <c r="D13" i="13"/>
  <c r="M12" i="13"/>
  <c r="Q12" i="13" s="1"/>
  <c r="J12" i="13"/>
  <c r="D12" i="13"/>
  <c r="M11" i="13"/>
  <c r="O11" i="13" s="1"/>
  <c r="J11" i="13"/>
  <c r="D11" i="13"/>
  <c r="M10" i="13"/>
  <c r="S10" i="13" s="1"/>
  <c r="J10" i="13"/>
  <c r="D10" i="13"/>
  <c r="M9" i="13"/>
  <c r="O9" i="13" s="1"/>
  <c r="J9" i="13"/>
  <c r="D9" i="13"/>
  <c r="M8" i="13"/>
  <c r="S8" i="13" s="1"/>
  <c r="J8" i="13"/>
  <c r="D8" i="13"/>
  <c r="O7" i="13"/>
  <c r="J7" i="13"/>
  <c r="D7" i="13"/>
  <c r="A197" i="13" l="1"/>
  <c r="T197" i="13"/>
  <c r="U197" i="13"/>
  <c r="F192" i="13"/>
  <c r="L183" i="13"/>
  <c r="S14" i="13"/>
  <c r="S127" i="13"/>
  <c r="Q171" i="13"/>
  <c r="O60" i="13"/>
  <c r="M45" i="13"/>
  <c r="O45" i="13" s="1"/>
  <c r="O140" i="13"/>
  <c r="S138" i="13"/>
  <c r="S88" i="13"/>
  <c r="L165" i="13"/>
  <c r="O136" i="13"/>
  <c r="Q92" i="13"/>
  <c r="Q62" i="13"/>
  <c r="Q66" i="13"/>
  <c r="O78" i="13"/>
  <c r="Q146" i="13"/>
  <c r="O186" i="13"/>
  <c r="Q78" i="13"/>
  <c r="S146" i="13"/>
  <c r="S132" i="13"/>
  <c r="S17" i="13"/>
  <c r="S105" i="13"/>
  <c r="Q136" i="13"/>
  <c r="S37" i="13"/>
  <c r="O85" i="13"/>
  <c r="O14" i="13"/>
  <c r="I197" i="13"/>
  <c r="Q147" i="13"/>
  <c r="O98" i="13"/>
  <c r="O144" i="13"/>
  <c r="Q144" i="13"/>
  <c r="S122" i="13"/>
  <c r="S57" i="13"/>
  <c r="Q91" i="13"/>
  <c r="Q169" i="13"/>
  <c r="Q84" i="13"/>
  <c r="Q177" i="13"/>
  <c r="S177" i="13"/>
  <c r="Q138" i="13"/>
  <c r="O166" i="13"/>
  <c r="S68" i="13"/>
  <c r="S133" i="13"/>
  <c r="S23" i="13"/>
  <c r="Q126" i="13"/>
  <c r="F194" i="13"/>
  <c r="O16" i="13"/>
  <c r="S43" i="13"/>
  <c r="S171" i="13"/>
  <c r="O72" i="13"/>
  <c r="O86" i="13"/>
  <c r="S116" i="13"/>
  <c r="S20" i="13"/>
  <c r="Q72" i="13"/>
  <c r="O62" i="13"/>
  <c r="S90" i="13"/>
  <c r="O134" i="13"/>
  <c r="F165" i="13"/>
  <c r="W195" i="13"/>
  <c r="O76" i="13"/>
  <c r="O131" i="13"/>
  <c r="O141" i="13"/>
  <c r="S124" i="13"/>
  <c r="Q141" i="13"/>
  <c r="O70" i="13"/>
  <c r="O180" i="13"/>
  <c r="S70" i="13"/>
  <c r="S73" i="13"/>
  <c r="O91" i="13"/>
  <c r="Q135" i="13"/>
  <c r="C197" i="13"/>
  <c r="O118" i="13"/>
  <c r="Q125" i="13"/>
  <c r="Q103" i="13"/>
  <c r="Q118" i="13"/>
  <c r="Q160" i="13"/>
  <c r="Q71" i="13"/>
  <c r="Q111" i="13"/>
  <c r="Q30" i="13"/>
  <c r="S59" i="13"/>
  <c r="O65" i="13"/>
  <c r="O82" i="13"/>
  <c r="O102" i="13"/>
  <c r="Q107" i="13"/>
  <c r="O110" i="13"/>
  <c r="Q65" i="13"/>
  <c r="Q82" i="13"/>
  <c r="S93" i="13"/>
  <c r="O96" i="13"/>
  <c r="Q102" i="13"/>
  <c r="S107" i="13"/>
  <c r="Q110" i="13"/>
  <c r="Q127" i="13"/>
  <c r="O130" i="13"/>
  <c r="S21" i="13"/>
  <c r="Q76" i="13"/>
  <c r="Q85" i="13"/>
  <c r="Q96" i="13"/>
  <c r="Q130" i="13"/>
  <c r="O54" i="13"/>
  <c r="M149" i="13"/>
  <c r="S149" i="13" s="1"/>
  <c r="O191" i="13"/>
  <c r="Q54" i="13"/>
  <c r="O57" i="13"/>
  <c r="O68" i="13"/>
  <c r="O88" i="13"/>
  <c r="O105" i="13"/>
  <c r="S113" i="13"/>
  <c r="O116" i="13"/>
  <c r="O122" i="13"/>
  <c r="N197" i="13"/>
  <c r="Q163" i="13"/>
  <c r="Q178" i="13"/>
  <c r="Q191" i="13"/>
  <c r="Q21" i="13"/>
  <c r="O71" i="13"/>
  <c r="O125" i="13"/>
  <c r="O160" i="13"/>
  <c r="G197" i="13"/>
  <c r="Q28" i="13"/>
  <c r="S31" i="13"/>
  <c r="O38" i="13"/>
  <c r="Q60" i="13"/>
  <c r="O74" i="13"/>
  <c r="O80" i="13"/>
  <c r="O94" i="13"/>
  <c r="O100" i="13"/>
  <c r="O108" i="13"/>
  <c r="O142" i="13"/>
  <c r="S147" i="13"/>
  <c r="O185" i="13"/>
  <c r="H197" i="13"/>
  <c r="O22" i="13"/>
  <c r="S28" i="13"/>
  <c r="S35" i="13"/>
  <c r="Q38" i="13"/>
  <c r="O66" i="13"/>
  <c r="Q74" i="13"/>
  <c r="Q80" i="13"/>
  <c r="Q94" i="13"/>
  <c r="Q100" i="13"/>
  <c r="O103" i="13"/>
  <c r="Q108" i="13"/>
  <c r="O111" i="13"/>
  <c r="O128" i="13"/>
  <c r="Q142" i="13"/>
  <c r="Q185" i="13"/>
  <c r="Q128" i="13"/>
  <c r="Q166" i="13"/>
  <c r="S169" i="13"/>
  <c r="Q182" i="13"/>
  <c r="Q24" i="13"/>
  <c r="S22" i="13"/>
  <c r="Q86" i="13"/>
  <c r="O114" i="13"/>
  <c r="O120" i="13"/>
  <c r="Q131" i="13"/>
  <c r="O145" i="13"/>
  <c r="O176" i="13"/>
  <c r="O179" i="13"/>
  <c r="Q114" i="13"/>
  <c r="Q120" i="13"/>
  <c r="Q145" i="13"/>
  <c r="Q176" i="13"/>
  <c r="Q179" i="13"/>
  <c r="O24" i="13"/>
  <c r="O10" i="13"/>
  <c r="Q16" i="13"/>
  <c r="S42" i="13"/>
  <c r="J45" i="13"/>
  <c r="L7" i="13" s="1"/>
  <c r="O58" i="13"/>
  <c r="O64" i="13"/>
  <c r="O106" i="13"/>
  <c r="Q134" i="13"/>
  <c r="Q140" i="13"/>
  <c r="O161" i="13"/>
  <c r="Q10" i="13"/>
  <c r="Q58" i="13"/>
  <c r="Q64" i="13"/>
  <c r="O84" i="13"/>
  <c r="O92" i="13"/>
  <c r="Q106" i="13"/>
  <c r="O126" i="13"/>
  <c r="O148" i="13"/>
  <c r="Q158" i="13"/>
  <c r="Q161" i="13"/>
  <c r="F183" i="13"/>
  <c r="O36" i="13"/>
  <c r="Q148" i="13"/>
  <c r="F190" i="13"/>
  <c r="S12" i="13"/>
  <c r="Q36" i="13"/>
  <c r="Q75" i="13"/>
  <c r="Q95" i="13"/>
  <c r="Q98" i="13"/>
  <c r="O143" i="13"/>
  <c r="O167" i="13"/>
  <c r="Q170" i="13"/>
  <c r="Q186" i="13"/>
  <c r="Q23" i="13"/>
  <c r="O56" i="13"/>
  <c r="O67" i="13"/>
  <c r="O104" i="13"/>
  <c r="O112" i="13"/>
  <c r="Q143" i="13"/>
  <c r="Q167" i="13"/>
  <c r="Q31" i="13"/>
  <c r="Q56" i="13"/>
  <c r="Q67" i="13"/>
  <c r="Q87" i="13"/>
  <c r="O90" i="13"/>
  <c r="Q104" i="13"/>
  <c r="Q112" i="13"/>
  <c r="O124" i="13"/>
  <c r="O132" i="13"/>
  <c r="F174" i="13"/>
  <c r="Q190" i="13"/>
  <c r="Q17" i="13"/>
  <c r="Q43" i="13"/>
  <c r="S87" i="13"/>
  <c r="Q115" i="13"/>
  <c r="S121" i="13"/>
  <c r="Q180" i="13"/>
  <c r="Q15" i="13"/>
  <c r="S29" i="13"/>
  <c r="O63" i="13"/>
  <c r="S63" i="13"/>
  <c r="S81" i="13"/>
  <c r="O189" i="13"/>
  <c r="Q13" i="13"/>
  <c r="Q27" i="13"/>
  <c r="O61" i="13"/>
  <c r="O79" i="13"/>
  <c r="S97" i="13"/>
  <c r="Q97" i="13"/>
  <c r="O97" i="13"/>
  <c r="Q189" i="13"/>
  <c r="S13" i="13"/>
  <c r="S27" i="13"/>
  <c r="Q61" i="13"/>
  <c r="Q79" i="13"/>
  <c r="L194" i="13"/>
  <c r="L192" i="13"/>
  <c r="L190" i="13"/>
  <c r="L188" i="13"/>
  <c r="L186" i="13"/>
  <c r="L184" i="13"/>
  <c r="L182" i="13"/>
  <c r="L180" i="13"/>
  <c r="L178" i="13"/>
  <c r="L176" i="13"/>
  <c r="L174" i="13"/>
  <c r="L172" i="13"/>
  <c r="L170" i="13"/>
  <c r="L168" i="13"/>
  <c r="L166" i="13"/>
  <c r="L164" i="13"/>
  <c r="L163" i="13"/>
  <c r="L161" i="13"/>
  <c r="L159" i="13"/>
  <c r="L189" i="13"/>
  <c r="L169" i="13"/>
  <c r="L195" i="13"/>
  <c r="L191" i="13"/>
  <c r="L171" i="13"/>
  <c r="L193" i="13"/>
  <c r="L173" i="13"/>
  <c r="L162" i="13"/>
  <c r="L175" i="13"/>
  <c r="L177" i="13"/>
  <c r="L158" i="13"/>
  <c r="L179" i="13"/>
  <c r="L160" i="13"/>
  <c r="L181" i="13"/>
  <c r="S137" i="13"/>
  <c r="Q137" i="13"/>
  <c r="O137" i="13"/>
  <c r="O101" i="13"/>
  <c r="Q119" i="13"/>
  <c r="S194" i="13"/>
  <c r="Q194" i="13"/>
  <c r="Q29" i="13"/>
  <c r="S101" i="13"/>
  <c r="O165" i="13"/>
  <c r="S41" i="13"/>
  <c r="Q81" i="13"/>
  <c r="S183" i="13"/>
  <c r="Q183" i="13"/>
  <c r="O183" i="13"/>
  <c r="F187" i="13"/>
  <c r="F178" i="13"/>
  <c r="F167" i="13"/>
  <c r="F159" i="13"/>
  <c r="F182" i="13"/>
  <c r="F171" i="13"/>
  <c r="F163" i="13"/>
  <c r="F160" i="13"/>
  <c r="F189" i="13"/>
  <c r="F180" i="13"/>
  <c r="F169" i="13"/>
  <c r="F161" i="13"/>
  <c r="F191" i="13"/>
  <c r="F179" i="13"/>
  <c r="F170" i="13"/>
  <c r="F195" i="13"/>
  <c r="F193" i="13"/>
  <c r="F184" i="13"/>
  <c r="F173" i="13"/>
  <c r="F164" i="13"/>
  <c r="F186" i="13"/>
  <c r="F175" i="13"/>
  <c r="F166" i="13"/>
  <c r="F188" i="13"/>
  <c r="F177" i="13"/>
  <c r="F168" i="13"/>
  <c r="F158" i="13"/>
  <c r="W149" i="13"/>
  <c r="J149" i="13" s="1"/>
  <c r="O59" i="13"/>
  <c r="F181" i="13"/>
  <c r="O39" i="13"/>
  <c r="S39" i="13"/>
  <c r="S77" i="13"/>
  <c r="Q77" i="13"/>
  <c r="O77" i="13"/>
  <c r="F172" i="13"/>
  <c r="O178" i="13"/>
  <c r="L187" i="13"/>
  <c r="S83" i="13"/>
  <c r="Q99" i="13"/>
  <c r="Q165" i="13"/>
  <c r="O8" i="13"/>
  <c r="Q8" i="13"/>
  <c r="F176" i="13"/>
  <c r="Q187" i="13"/>
  <c r="O25" i="13"/>
  <c r="S25" i="13"/>
  <c r="Q25" i="13"/>
  <c r="O34" i="13"/>
  <c r="P197" i="13"/>
  <c r="O55" i="13"/>
  <c r="S123" i="13"/>
  <c r="O139" i="13"/>
  <c r="F162" i="13"/>
  <c r="S187" i="13"/>
  <c r="O119" i="13"/>
  <c r="O83" i="13"/>
  <c r="S32" i="13"/>
  <c r="Q32" i="13"/>
  <c r="O99" i="13"/>
  <c r="S117" i="13"/>
  <c r="Q117" i="13"/>
  <c r="O117" i="13"/>
  <c r="S15" i="13"/>
  <c r="S18" i="13"/>
  <c r="Q18" i="13"/>
  <c r="O18" i="13"/>
  <c r="Q41" i="13"/>
  <c r="S174" i="13"/>
  <c r="Q174" i="13"/>
  <c r="O123" i="13"/>
  <c r="V45" i="13"/>
  <c r="O20" i="13"/>
  <c r="Q34" i="13"/>
  <c r="Q55" i="13"/>
  <c r="O121" i="13"/>
  <c r="Q139" i="13"/>
  <c r="O159" i="13"/>
  <c r="L167" i="13"/>
  <c r="L185" i="13"/>
  <c r="F185" i="13"/>
  <c r="W45" i="13"/>
  <c r="R197" i="13"/>
  <c r="Q159" i="13"/>
  <c r="O172" i="13"/>
  <c r="O192" i="13"/>
  <c r="Q11" i="13"/>
  <c r="O44" i="13"/>
  <c r="O162" i="13"/>
  <c r="Q172" i="13"/>
  <c r="O181" i="13"/>
  <c r="Q192" i="13"/>
  <c r="S11" i="13"/>
  <c r="O30" i="13"/>
  <c r="Q37" i="13"/>
  <c r="Q44" i="13"/>
  <c r="O75" i="13"/>
  <c r="O95" i="13"/>
  <c r="O115" i="13"/>
  <c r="O135" i="13"/>
  <c r="Q162" i="13"/>
  <c r="O170" i="13"/>
  <c r="Q181" i="13"/>
  <c r="O190" i="13"/>
  <c r="Q9" i="13"/>
  <c r="O42" i="13"/>
  <c r="O73" i="13"/>
  <c r="O93" i="13"/>
  <c r="O113" i="13"/>
  <c r="O133" i="13"/>
  <c r="M195" i="13"/>
  <c r="O168" i="13"/>
  <c r="O188" i="13"/>
  <c r="S9" i="13"/>
  <c r="Q35" i="13"/>
  <c r="O158" i="13"/>
  <c r="Q168" i="13"/>
  <c r="Q188" i="13"/>
  <c r="Q7" i="13"/>
  <c r="O40" i="13"/>
  <c r="O26" i="13"/>
  <c r="Q33" i="13"/>
  <c r="Q40" i="13"/>
  <c r="O69" i="13"/>
  <c r="O109" i="13"/>
  <c r="O129" i="13"/>
  <c r="V195" i="13"/>
  <c r="O164" i="13"/>
  <c r="Q175" i="13"/>
  <c r="O184" i="13"/>
  <c r="O12" i="13"/>
  <c r="Q19" i="13"/>
  <c r="Q26" i="13"/>
  <c r="S33" i="13"/>
  <c r="Q69" i="13"/>
  <c r="Q89" i="13"/>
  <c r="Q109" i="13"/>
  <c r="Q129" i="13"/>
  <c r="Q164" i="13"/>
  <c r="O173" i="13"/>
  <c r="S175" i="13"/>
  <c r="Q184" i="13"/>
  <c r="O193" i="13"/>
  <c r="S7" i="13"/>
  <c r="O89" i="13"/>
  <c r="S19" i="13"/>
  <c r="O163" i="13"/>
  <c r="Q173" i="13"/>
  <c r="O182" i="13"/>
  <c r="Q193" i="13"/>
  <c r="V149" i="13"/>
  <c r="D149" i="13" s="1"/>
  <c r="D45" i="13"/>
  <c r="Q45" i="13" l="1"/>
  <c r="S45" i="13"/>
  <c r="L40" i="13"/>
  <c r="L26" i="13"/>
  <c r="L12" i="13"/>
  <c r="L33" i="13"/>
  <c r="O149" i="13"/>
  <c r="L14" i="13"/>
  <c r="L21" i="13"/>
  <c r="L8" i="13"/>
  <c r="L29" i="13"/>
  <c r="L13" i="13"/>
  <c r="L15" i="13"/>
  <c r="L41" i="13"/>
  <c r="L27" i="13"/>
  <c r="L25" i="13"/>
  <c r="L34" i="13"/>
  <c r="L10" i="13"/>
  <c r="L20" i="13"/>
  <c r="L31" i="13"/>
  <c r="L19" i="13"/>
  <c r="L39" i="13"/>
  <c r="L17" i="13"/>
  <c r="L37" i="13"/>
  <c r="L9" i="13"/>
  <c r="L32" i="13"/>
  <c r="L38" i="13"/>
  <c r="L30" i="13"/>
  <c r="L36" i="13"/>
  <c r="L16" i="13"/>
  <c r="Q149" i="13"/>
  <c r="L22" i="13"/>
  <c r="L43" i="13"/>
  <c r="L23" i="13"/>
  <c r="L18" i="13"/>
  <c r="L42" i="13"/>
  <c r="L28" i="13"/>
  <c r="L44" i="13"/>
  <c r="L24" i="13"/>
  <c r="L45" i="13"/>
  <c r="L11" i="13"/>
  <c r="L35" i="13"/>
  <c r="F148" i="13"/>
  <c r="F146" i="13"/>
  <c r="F144" i="13"/>
  <c r="F142" i="13"/>
  <c r="F140" i="13"/>
  <c r="F138" i="13"/>
  <c r="F136" i="13"/>
  <c r="F134" i="13"/>
  <c r="F132" i="13"/>
  <c r="F130" i="13"/>
  <c r="F128" i="13"/>
  <c r="F126" i="13"/>
  <c r="F124" i="13"/>
  <c r="F122" i="13"/>
  <c r="F120" i="13"/>
  <c r="F118" i="13"/>
  <c r="F116" i="13"/>
  <c r="F114" i="13"/>
  <c r="F112" i="13"/>
  <c r="F110" i="13"/>
  <c r="F108" i="13"/>
  <c r="F106" i="13"/>
  <c r="F104" i="13"/>
  <c r="F102" i="13"/>
  <c r="F100" i="13"/>
  <c r="F98" i="13"/>
  <c r="F96" i="13"/>
  <c r="F94" i="13"/>
  <c r="F92" i="13"/>
  <c r="F90" i="13"/>
  <c r="F88" i="13"/>
  <c r="F86" i="13"/>
  <c r="F84" i="13"/>
  <c r="F82" i="13"/>
  <c r="F80" i="13"/>
  <c r="F78" i="13"/>
  <c r="F76" i="13"/>
  <c r="F74" i="13"/>
  <c r="F72" i="13"/>
  <c r="F70" i="13"/>
  <c r="F68" i="13"/>
  <c r="F66" i="13"/>
  <c r="F64" i="13"/>
  <c r="F62" i="13"/>
  <c r="F60" i="13"/>
  <c r="F58" i="13"/>
  <c r="F56" i="13"/>
  <c r="F54" i="13"/>
  <c r="F61" i="13"/>
  <c r="F143" i="13"/>
  <c r="F123" i="13"/>
  <c r="F103" i="13"/>
  <c r="F83" i="13"/>
  <c r="F63" i="13"/>
  <c r="F85" i="13"/>
  <c r="F149" i="13"/>
  <c r="F145" i="13"/>
  <c r="F125" i="13"/>
  <c r="F105" i="13"/>
  <c r="F65" i="13"/>
  <c r="F147" i="13"/>
  <c r="F127" i="13"/>
  <c r="F107" i="13"/>
  <c r="F87" i="13"/>
  <c r="F67" i="13"/>
  <c r="F129" i="13"/>
  <c r="F109" i="13"/>
  <c r="F89" i="13"/>
  <c r="F69" i="13"/>
  <c r="F131" i="13"/>
  <c r="F111" i="13"/>
  <c r="F91" i="13"/>
  <c r="F71" i="13"/>
  <c r="F133" i="13"/>
  <c r="F113" i="13"/>
  <c r="F93" i="13"/>
  <c r="F73" i="13"/>
  <c r="F137" i="13"/>
  <c r="F101" i="13"/>
  <c r="F97" i="13"/>
  <c r="F79" i="13"/>
  <c r="F119" i="13"/>
  <c r="F75" i="13"/>
  <c r="F121" i="13"/>
  <c r="F117" i="13"/>
  <c r="F139" i="13"/>
  <c r="F55" i="13"/>
  <c r="F95" i="13"/>
  <c r="F115" i="13"/>
  <c r="F135" i="13"/>
  <c r="F81" i="13"/>
  <c r="F99" i="13"/>
  <c r="F141" i="13"/>
  <c r="F77" i="13"/>
  <c r="F57" i="13"/>
  <c r="F59" i="13"/>
  <c r="Q195" i="13"/>
  <c r="S195" i="13"/>
  <c r="O195" i="13"/>
  <c r="V197" i="13"/>
  <c r="D197" i="13" s="1"/>
  <c r="W197" i="13"/>
  <c r="J197" i="13" s="1"/>
  <c r="M197" i="13"/>
  <c r="L148" i="13"/>
  <c r="L146" i="13"/>
  <c r="L144" i="13"/>
  <c r="L142" i="13"/>
  <c r="L140" i="13"/>
  <c r="L138" i="13"/>
  <c r="L136" i="13"/>
  <c r="L134" i="13"/>
  <c r="L132" i="13"/>
  <c r="L130" i="13"/>
  <c r="L128" i="13"/>
  <c r="L126" i="13"/>
  <c r="L124" i="13"/>
  <c r="L122" i="13"/>
  <c r="L120" i="13"/>
  <c r="L118" i="13"/>
  <c r="L116" i="13"/>
  <c r="L114" i="13"/>
  <c r="L112" i="13"/>
  <c r="L110" i="13"/>
  <c r="L108" i="13"/>
  <c r="L106" i="13"/>
  <c r="L104" i="13"/>
  <c r="L102" i="13"/>
  <c r="L100" i="13"/>
  <c r="L98" i="13"/>
  <c r="L96" i="13"/>
  <c r="L94" i="13"/>
  <c r="L92" i="13"/>
  <c r="L90" i="13"/>
  <c r="L88" i="13"/>
  <c r="L86" i="13"/>
  <c r="L84" i="13"/>
  <c r="L82" i="13"/>
  <c r="L80" i="13"/>
  <c r="L78" i="13"/>
  <c r="L76" i="13"/>
  <c r="L74" i="13"/>
  <c r="L72" i="13"/>
  <c r="L70" i="13"/>
  <c r="L68" i="13"/>
  <c r="L66" i="13"/>
  <c r="L64" i="13"/>
  <c r="L149" i="13"/>
  <c r="L145" i="13"/>
  <c r="L125" i="13"/>
  <c r="L105" i="13"/>
  <c r="L85" i="13"/>
  <c r="L65" i="13"/>
  <c r="L87" i="13"/>
  <c r="L67" i="13"/>
  <c r="L129" i="13"/>
  <c r="L147" i="13"/>
  <c r="L127" i="13"/>
  <c r="L107" i="13"/>
  <c r="L109" i="13"/>
  <c r="L89" i="13"/>
  <c r="L69" i="13"/>
  <c r="L54" i="13"/>
  <c r="L56" i="13"/>
  <c r="L131" i="13"/>
  <c r="L111" i="13"/>
  <c r="L91" i="13"/>
  <c r="L71" i="13"/>
  <c r="L58" i="13"/>
  <c r="L60" i="13"/>
  <c r="L133" i="13"/>
  <c r="L113" i="13"/>
  <c r="L93" i="13"/>
  <c r="L73" i="13"/>
  <c r="L62" i="13"/>
  <c r="L135" i="13"/>
  <c r="L115" i="13"/>
  <c r="L95" i="13"/>
  <c r="L75" i="13"/>
  <c r="L119" i="13"/>
  <c r="L63" i="13"/>
  <c r="L55" i="13"/>
  <c r="L83" i="13"/>
  <c r="L137" i="13"/>
  <c r="L103" i="13"/>
  <c r="L121" i="13"/>
  <c r="L139" i="13"/>
  <c r="L101" i="13"/>
  <c r="L123" i="13"/>
  <c r="L141" i="13"/>
  <c r="L77" i="13"/>
  <c r="L57" i="13"/>
  <c r="L79" i="13"/>
  <c r="L61" i="13"/>
  <c r="L117" i="13"/>
  <c r="L81" i="13"/>
  <c r="L99" i="13"/>
  <c r="L59" i="13"/>
  <c r="L143" i="13"/>
  <c r="L97" i="13"/>
  <c r="F44" i="13"/>
  <c r="F42" i="13"/>
  <c r="F40" i="13"/>
  <c r="F38" i="13"/>
  <c r="F36" i="13"/>
  <c r="F34" i="13"/>
  <c r="F32" i="13"/>
  <c r="F30" i="13"/>
  <c r="F28" i="13"/>
  <c r="F26" i="13"/>
  <c r="F24" i="13"/>
  <c r="F22" i="13"/>
  <c r="F20" i="13"/>
  <c r="F18" i="13"/>
  <c r="F16" i="13"/>
  <c r="F14" i="13"/>
  <c r="F12" i="13"/>
  <c r="F10" i="13"/>
  <c r="F8" i="13"/>
  <c r="F43" i="13"/>
  <c r="F41" i="13"/>
  <c r="F39" i="13"/>
  <c r="F37" i="13"/>
  <c r="F35" i="13"/>
  <c r="F33" i="13"/>
  <c r="F31" i="13"/>
  <c r="F29" i="13"/>
  <c r="F27" i="13"/>
  <c r="F25" i="13"/>
  <c r="F23" i="13"/>
  <c r="F21" i="13"/>
  <c r="F19" i="13"/>
  <c r="F17" i="13"/>
  <c r="F15" i="13"/>
  <c r="F13" i="13"/>
  <c r="F11" i="13"/>
  <c r="F9" i="13"/>
  <c r="F7" i="13"/>
  <c r="F45" i="13"/>
  <c r="Q197" i="13" l="1"/>
  <c r="O197" i="13"/>
  <c r="S197" i="13"/>
  <c r="AJ195" i="12" l="1"/>
  <c r="AH195" i="12"/>
  <c r="AF195" i="12"/>
  <c r="AD195" i="12"/>
  <c r="AB195" i="12"/>
  <c r="W195" i="12"/>
  <c r="S195" i="12"/>
  <c r="R195" i="12"/>
  <c r="Q195" i="12"/>
  <c r="P195" i="12"/>
  <c r="L195" i="12"/>
  <c r="H195" i="12"/>
  <c r="G195" i="12"/>
  <c r="C195" i="12"/>
  <c r="A195" i="12"/>
  <c r="AA194" i="12"/>
  <c r="AG194" i="12" s="1"/>
  <c r="X194" i="12"/>
  <c r="T194" i="12"/>
  <c r="M194" i="12"/>
  <c r="I194" i="12"/>
  <c r="D194" i="12"/>
  <c r="AA193" i="12"/>
  <c r="AC193" i="12" s="1"/>
  <c r="X193" i="12"/>
  <c r="T193" i="12"/>
  <c r="M193" i="12"/>
  <c r="I193" i="12"/>
  <c r="D193" i="12"/>
  <c r="AA192" i="12"/>
  <c r="X192" i="12"/>
  <c r="T192" i="12"/>
  <c r="M192" i="12"/>
  <c r="I192" i="12"/>
  <c r="D192" i="12"/>
  <c r="AA191" i="12"/>
  <c r="AC191" i="12" s="1"/>
  <c r="X191" i="12"/>
  <c r="T191" i="12"/>
  <c r="M191" i="12"/>
  <c r="I191" i="12"/>
  <c r="D191" i="12"/>
  <c r="AA190" i="12"/>
  <c r="AG190" i="12" s="1"/>
  <c r="X190" i="12"/>
  <c r="T190" i="12"/>
  <c r="M190" i="12"/>
  <c r="I190" i="12"/>
  <c r="D190" i="12"/>
  <c r="AA189" i="12"/>
  <c r="X189" i="12"/>
  <c r="T189" i="12"/>
  <c r="M189" i="12"/>
  <c r="I189" i="12"/>
  <c r="D189" i="12"/>
  <c r="AA188" i="12"/>
  <c r="X188" i="12"/>
  <c r="T188" i="12"/>
  <c r="M188" i="12"/>
  <c r="I188" i="12"/>
  <c r="D188" i="12"/>
  <c r="AA187" i="12"/>
  <c r="AG187" i="12" s="1"/>
  <c r="X187" i="12"/>
  <c r="T187" i="12"/>
  <c r="M187" i="12"/>
  <c r="I187" i="12"/>
  <c r="D187" i="12"/>
  <c r="AA186" i="12"/>
  <c r="AC186" i="12" s="1"/>
  <c r="X186" i="12"/>
  <c r="T186" i="12"/>
  <c r="M186" i="12"/>
  <c r="I186" i="12"/>
  <c r="D186" i="12"/>
  <c r="AA185" i="12"/>
  <c r="X185" i="12"/>
  <c r="T185" i="12"/>
  <c r="M185" i="12"/>
  <c r="I185" i="12"/>
  <c r="D185" i="12"/>
  <c r="AA184" i="12"/>
  <c r="X184" i="12"/>
  <c r="T184" i="12"/>
  <c r="M184" i="12"/>
  <c r="I184" i="12"/>
  <c r="D184" i="12"/>
  <c r="AA183" i="12"/>
  <c r="X183" i="12"/>
  <c r="T183" i="12"/>
  <c r="M183" i="12"/>
  <c r="I183" i="12"/>
  <c r="D183" i="12"/>
  <c r="AA182" i="12"/>
  <c r="AC182" i="12" s="1"/>
  <c r="X182" i="12"/>
  <c r="T182" i="12"/>
  <c r="M182" i="12"/>
  <c r="I182" i="12"/>
  <c r="D182" i="12"/>
  <c r="AA181" i="12"/>
  <c r="AC181" i="12" s="1"/>
  <c r="X181" i="12"/>
  <c r="T181" i="12"/>
  <c r="M181" i="12"/>
  <c r="I181" i="12"/>
  <c r="D181" i="12"/>
  <c r="AA180" i="12"/>
  <c r="AE180" i="12" s="1"/>
  <c r="X180" i="12"/>
  <c r="T180" i="12"/>
  <c r="M180" i="12"/>
  <c r="I180" i="12"/>
  <c r="D180" i="12"/>
  <c r="AA179" i="12"/>
  <c r="AG179" i="12" s="1"/>
  <c r="X179" i="12"/>
  <c r="T179" i="12"/>
  <c r="M179" i="12"/>
  <c r="I179" i="12"/>
  <c r="D179" i="12"/>
  <c r="AA178" i="12"/>
  <c r="AE178" i="12" s="1"/>
  <c r="X178" i="12"/>
  <c r="T178" i="12"/>
  <c r="M178" i="12"/>
  <c r="I178" i="12"/>
  <c r="D178" i="12"/>
  <c r="AA177" i="12"/>
  <c r="X177" i="12"/>
  <c r="T177" i="12"/>
  <c r="M177" i="12"/>
  <c r="I177" i="12"/>
  <c r="D177" i="12"/>
  <c r="AA176" i="12"/>
  <c r="AG176" i="12" s="1"/>
  <c r="X176" i="12"/>
  <c r="T176" i="12"/>
  <c r="M176" i="12"/>
  <c r="I176" i="12"/>
  <c r="D176" i="12"/>
  <c r="AA175" i="12"/>
  <c r="X175" i="12"/>
  <c r="T175" i="12"/>
  <c r="M175" i="12"/>
  <c r="I175" i="12"/>
  <c r="D175" i="12"/>
  <c r="AA174" i="12"/>
  <c r="AG174" i="12" s="1"/>
  <c r="X174" i="12"/>
  <c r="T174" i="12"/>
  <c r="M174" i="12"/>
  <c r="I174" i="12"/>
  <c r="D174" i="12"/>
  <c r="AA173" i="12"/>
  <c r="X173" i="12"/>
  <c r="T173" i="12"/>
  <c r="M173" i="12"/>
  <c r="I173" i="12"/>
  <c r="D173" i="12"/>
  <c r="AA172" i="12"/>
  <c r="AE172" i="12" s="1"/>
  <c r="X172" i="12"/>
  <c r="T172" i="12"/>
  <c r="M172" i="12"/>
  <c r="I172" i="12"/>
  <c r="D172" i="12"/>
  <c r="AA171" i="12"/>
  <c r="AC171" i="12" s="1"/>
  <c r="X171" i="12"/>
  <c r="T171" i="12"/>
  <c r="M171" i="12"/>
  <c r="I171" i="12"/>
  <c r="D171" i="12"/>
  <c r="AA170" i="12"/>
  <c r="AG170" i="12" s="1"/>
  <c r="X170" i="12"/>
  <c r="T170" i="12"/>
  <c r="M170" i="12"/>
  <c r="I170" i="12"/>
  <c r="D170" i="12"/>
  <c r="AA169" i="12"/>
  <c r="AE169" i="12" s="1"/>
  <c r="X169" i="12"/>
  <c r="T169" i="12"/>
  <c r="M169" i="12"/>
  <c r="I169" i="12"/>
  <c r="D169" i="12"/>
  <c r="AA168" i="12"/>
  <c r="X168" i="12"/>
  <c r="T168" i="12"/>
  <c r="M168" i="12"/>
  <c r="I168" i="12"/>
  <c r="D168" i="12"/>
  <c r="AA167" i="12"/>
  <c r="AG167" i="12" s="1"/>
  <c r="X167" i="12"/>
  <c r="T167" i="12"/>
  <c r="M167" i="12"/>
  <c r="I167" i="12"/>
  <c r="D167" i="12"/>
  <c r="AA166" i="12"/>
  <c r="X166" i="12"/>
  <c r="T166" i="12"/>
  <c r="M166" i="12"/>
  <c r="I166" i="12"/>
  <c r="D166" i="12"/>
  <c r="AA165" i="12"/>
  <c r="AE165" i="12" s="1"/>
  <c r="X165" i="12"/>
  <c r="T165" i="12"/>
  <c r="M165" i="12"/>
  <c r="I165" i="12"/>
  <c r="D165" i="12"/>
  <c r="AA164" i="12"/>
  <c r="AG164" i="12" s="1"/>
  <c r="X164" i="12"/>
  <c r="T164" i="12"/>
  <c r="M164" i="12"/>
  <c r="I164" i="12"/>
  <c r="D164" i="12"/>
  <c r="AA163" i="12"/>
  <c r="AC163" i="12" s="1"/>
  <c r="X163" i="12"/>
  <c r="T163" i="12"/>
  <c r="M163" i="12"/>
  <c r="I163" i="12"/>
  <c r="D163" i="12"/>
  <c r="AA162" i="12"/>
  <c r="AE162" i="12" s="1"/>
  <c r="X162" i="12"/>
  <c r="T162" i="12"/>
  <c r="M162" i="12"/>
  <c r="I162" i="12"/>
  <c r="D162" i="12"/>
  <c r="AA161" i="12"/>
  <c r="AG161" i="12" s="1"/>
  <c r="X161" i="12"/>
  <c r="T161" i="12"/>
  <c r="M161" i="12"/>
  <c r="I161" i="12"/>
  <c r="D161" i="12"/>
  <c r="AA160" i="12"/>
  <c r="AG160" i="12" s="1"/>
  <c r="X160" i="12"/>
  <c r="T160" i="12"/>
  <c r="M160" i="12"/>
  <c r="I160" i="12"/>
  <c r="D160" i="12"/>
  <c r="AA159" i="12"/>
  <c r="AC159" i="12" s="1"/>
  <c r="X159" i="12"/>
  <c r="T159" i="12"/>
  <c r="M159" i="12"/>
  <c r="I159" i="12"/>
  <c r="D159" i="12"/>
  <c r="AA158" i="12"/>
  <c r="AG158" i="12" s="1"/>
  <c r="X158" i="12"/>
  <c r="T158" i="12"/>
  <c r="M158" i="12"/>
  <c r="I158" i="12"/>
  <c r="D158" i="12"/>
  <c r="AJ149" i="12"/>
  <c r="AH149" i="12"/>
  <c r="AF149" i="12"/>
  <c r="AD149" i="12"/>
  <c r="AB149" i="12"/>
  <c r="W149" i="12"/>
  <c r="S149" i="12"/>
  <c r="R149" i="12"/>
  <c r="Q149" i="12"/>
  <c r="P149" i="12"/>
  <c r="L149" i="12"/>
  <c r="H149" i="12"/>
  <c r="G149" i="12"/>
  <c r="C149" i="12"/>
  <c r="A149" i="12"/>
  <c r="AA148" i="12"/>
  <c r="AC148" i="12" s="1"/>
  <c r="X148" i="12"/>
  <c r="T148" i="12"/>
  <c r="M148" i="12"/>
  <c r="I148" i="12"/>
  <c r="D148" i="12"/>
  <c r="AA147" i="12"/>
  <c r="AC147" i="12" s="1"/>
  <c r="X147" i="12"/>
  <c r="T147" i="12"/>
  <c r="M147" i="12"/>
  <c r="I147" i="12"/>
  <c r="D147" i="12"/>
  <c r="AA146" i="12"/>
  <c r="X146" i="12"/>
  <c r="T146" i="12"/>
  <c r="M146" i="12"/>
  <c r="I146" i="12"/>
  <c r="D146" i="12"/>
  <c r="AA145" i="12"/>
  <c r="AG145" i="12" s="1"/>
  <c r="X145" i="12"/>
  <c r="T145" i="12"/>
  <c r="M145" i="12"/>
  <c r="I145" i="12"/>
  <c r="D145" i="12"/>
  <c r="AA144" i="12"/>
  <c r="AE144" i="12" s="1"/>
  <c r="X144" i="12"/>
  <c r="T144" i="12"/>
  <c r="M144" i="12"/>
  <c r="I144" i="12"/>
  <c r="D144" i="12"/>
  <c r="AA143" i="12"/>
  <c r="AG143" i="12" s="1"/>
  <c r="X143" i="12"/>
  <c r="T143" i="12"/>
  <c r="M143" i="12"/>
  <c r="I143" i="12"/>
  <c r="D143" i="12"/>
  <c r="AA142" i="12"/>
  <c r="X142" i="12"/>
  <c r="T142" i="12"/>
  <c r="M142" i="12"/>
  <c r="I142" i="12"/>
  <c r="D142" i="12"/>
  <c r="AA141" i="12"/>
  <c r="AG141" i="12" s="1"/>
  <c r="X141" i="12"/>
  <c r="T141" i="12"/>
  <c r="M141" i="12"/>
  <c r="I141" i="12"/>
  <c r="D141" i="12"/>
  <c r="AA140" i="12"/>
  <c r="AE140" i="12" s="1"/>
  <c r="X140" i="12"/>
  <c r="T140" i="12"/>
  <c r="M140" i="12"/>
  <c r="I140" i="12"/>
  <c r="D140" i="12"/>
  <c r="AA139" i="12"/>
  <c r="AC139" i="12" s="1"/>
  <c r="X139" i="12"/>
  <c r="T139" i="12"/>
  <c r="M139" i="12"/>
  <c r="I139" i="12"/>
  <c r="D139" i="12"/>
  <c r="AA138" i="12"/>
  <c r="AG138" i="12" s="1"/>
  <c r="X138" i="12"/>
  <c r="T138" i="12"/>
  <c r="M138" i="12"/>
  <c r="I138" i="12"/>
  <c r="D138" i="12"/>
  <c r="AA137" i="12"/>
  <c r="X137" i="12"/>
  <c r="T137" i="12"/>
  <c r="M137" i="12"/>
  <c r="I137" i="12"/>
  <c r="D137" i="12"/>
  <c r="AA136" i="12"/>
  <c r="AG136" i="12" s="1"/>
  <c r="X136" i="12"/>
  <c r="T136" i="12"/>
  <c r="M136" i="12"/>
  <c r="I136" i="12"/>
  <c r="D136" i="12"/>
  <c r="AA135" i="12"/>
  <c r="AC135" i="12" s="1"/>
  <c r="X135" i="12"/>
  <c r="T135" i="12"/>
  <c r="M135" i="12"/>
  <c r="I135" i="12"/>
  <c r="D135" i="12"/>
  <c r="AA134" i="12"/>
  <c r="AG134" i="12" s="1"/>
  <c r="X134" i="12"/>
  <c r="T134" i="12"/>
  <c r="M134" i="12"/>
  <c r="I134" i="12"/>
  <c r="D134" i="12"/>
  <c r="AA133" i="12"/>
  <c r="AE133" i="12" s="1"/>
  <c r="X133" i="12"/>
  <c r="T133" i="12"/>
  <c r="M133" i="12"/>
  <c r="I133" i="12"/>
  <c r="D133" i="12"/>
  <c r="AA132" i="12"/>
  <c r="AG132" i="12" s="1"/>
  <c r="X132" i="12"/>
  <c r="T132" i="12"/>
  <c r="M132" i="12"/>
  <c r="I132" i="12"/>
  <c r="D132" i="12"/>
  <c r="AA131" i="12"/>
  <c r="AE131" i="12" s="1"/>
  <c r="X131" i="12"/>
  <c r="T131" i="12"/>
  <c r="M131" i="12"/>
  <c r="I131" i="12"/>
  <c r="D131" i="12"/>
  <c r="AA130" i="12"/>
  <c r="AC130" i="12" s="1"/>
  <c r="X130" i="12"/>
  <c r="T130" i="12"/>
  <c r="M130" i="12"/>
  <c r="I130" i="12"/>
  <c r="D130" i="12"/>
  <c r="AA129" i="12"/>
  <c r="AE129" i="12" s="1"/>
  <c r="X129" i="12"/>
  <c r="T129" i="12"/>
  <c r="M129" i="12"/>
  <c r="I129" i="12"/>
  <c r="D129" i="12"/>
  <c r="AA128" i="12"/>
  <c r="AC128" i="12" s="1"/>
  <c r="X128" i="12"/>
  <c r="T128" i="12"/>
  <c r="M128" i="12"/>
  <c r="I128" i="12"/>
  <c r="D128" i="12"/>
  <c r="AA127" i="12"/>
  <c r="AC127" i="12" s="1"/>
  <c r="X127" i="12"/>
  <c r="T127" i="12"/>
  <c r="M127" i="12"/>
  <c r="I127" i="12"/>
  <c r="D127" i="12"/>
  <c r="AA126" i="12"/>
  <c r="AG126" i="12" s="1"/>
  <c r="X126" i="12"/>
  <c r="T126" i="12"/>
  <c r="M126" i="12"/>
  <c r="I126" i="12"/>
  <c r="D126" i="12"/>
  <c r="AA125" i="12"/>
  <c r="AG125" i="12" s="1"/>
  <c r="X125" i="12"/>
  <c r="T125" i="12"/>
  <c r="M125" i="12"/>
  <c r="I125" i="12"/>
  <c r="D125" i="12"/>
  <c r="AA124" i="12"/>
  <c r="X124" i="12"/>
  <c r="T124" i="12"/>
  <c r="M124" i="12"/>
  <c r="I124" i="12"/>
  <c r="D124" i="12"/>
  <c r="AA123" i="12"/>
  <c r="X123" i="12"/>
  <c r="T123" i="12"/>
  <c r="M123" i="12"/>
  <c r="I123" i="12"/>
  <c r="D123" i="12"/>
  <c r="AA122" i="12"/>
  <c r="AG122" i="12" s="1"/>
  <c r="X122" i="12"/>
  <c r="T122" i="12"/>
  <c r="M122" i="12"/>
  <c r="I122" i="12"/>
  <c r="D122" i="12"/>
  <c r="AA121" i="12"/>
  <c r="AG121" i="12" s="1"/>
  <c r="X121" i="12"/>
  <c r="T121" i="12"/>
  <c r="M121" i="12"/>
  <c r="I121" i="12"/>
  <c r="D121" i="12"/>
  <c r="AA120" i="12"/>
  <c r="X120" i="12"/>
  <c r="T120" i="12"/>
  <c r="M120" i="12"/>
  <c r="I120" i="12"/>
  <c r="D120" i="12"/>
  <c r="AA119" i="12"/>
  <c r="X119" i="12"/>
  <c r="T119" i="12"/>
  <c r="M119" i="12"/>
  <c r="I119" i="12"/>
  <c r="D119" i="12"/>
  <c r="AA118" i="12"/>
  <c r="AE118" i="12" s="1"/>
  <c r="X118" i="12"/>
  <c r="T118" i="12"/>
  <c r="M118" i="12"/>
  <c r="I118" i="12"/>
  <c r="D118" i="12"/>
  <c r="AA117" i="12"/>
  <c r="X117" i="12"/>
  <c r="T117" i="12"/>
  <c r="M117" i="12"/>
  <c r="I117" i="12"/>
  <c r="D117" i="12"/>
  <c r="AA116" i="12"/>
  <c r="AC116" i="12" s="1"/>
  <c r="X116" i="12"/>
  <c r="T116" i="12"/>
  <c r="M116" i="12"/>
  <c r="I116" i="12"/>
  <c r="D116" i="12"/>
  <c r="AA115" i="12"/>
  <c r="AG115" i="12" s="1"/>
  <c r="X115" i="12"/>
  <c r="T115" i="12"/>
  <c r="M115" i="12"/>
  <c r="I115" i="12"/>
  <c r="D115" i="12"/>
  <c r="AA114" i="12"/>
  <c r="AG114" i="12" s="1"/>
  <c r="X114" i="12"/>
  <c r="T114" i="12"/>
  <c r="M114" i="12"/>
  <c r="I114" i="12"/>
  <c r="D114" i="12"/>
  <c r="AA113" i="12"/>
  <c r="X113" i="12"/>
  <c r="T113" i="12"/>
  <c r="M113" i="12"/>
  <c r="I113" i="12"/>
  <c r="D113" i="12"/>
  <c r="AA112" i="12"/>
  <c r="X112" i="12"/>
  <c r="T112" i="12"/>
  <c r="M112" i="12"/>
  <c r="I112" i="12"/>
  <c r="D112" i="12"/>
  <c r="AA111" i="12"/>
  <c r="X111" i="12"/>
  <c r="T111" i="12"/>
  <c r="M111" i="12"/>
  <c r="I111" i="12"/>
  <c r="D111" i="12"/>
  <c r="AA110" i="12"/>
  <c r="AG110" i="12" s="1"/>
  <c r="X110" i="12"/>
  <c r="T110" i="12"/>
  <c r="M110" i="12"/>
  <c r="I110" i="12"/>
  <c r="D110" i="12"/>
  <c r="AA109" i="12"/>
  <c r="AC109" i="12" s="1"/>
  <c r="X109" i="12"/>
  <c r="T109" i="12"/>
  <c r="M109" i="12"/>
  <c r="I109" i="12"/>
  <c r="D109" i="12"/>
  <c r="AA108" i="12"/>
  <c r="AC108" i="12" s="1"/>
  <c r="X108" i="12"/>
  <c r="T108" i="12"/>
  <c r="M108" i="12"/>
  <c r="I108" i="12"/>
  <c r="D108" i="12"/>
  <c r="AA107" i="12"/>
  <c r="AG107" i="12" s="1"/>
  <c r="X107" i="12"/>
  <c r="T107" i="12"/>
  <c r="M107" i="12"/>
  <c r="I107" i="12"/>
  <c r="D107" i="12"/>
  <c r="AA106" i="12"/>
  <c r="X106" i="12"/>
  <c r="T106" i="12"/>
  <c r="M106" i="12"/>
  <c r="I106" i="12"/>
  <c r="D106" i="12"/>
  <c r="AA105" i="12"/>
  <c r="AE105" i="12" s="1"/>
  <c r="X105" i="12"/>
  <c r="T105" i="12"/>
  <c r="M105" i="12"/>
  <c r="I105" i="12"/>
  <c r="D105" i="12"/>
  <c r="AA104" i="12"/>
  <c r="AC104" i="12" s="1"/>
  <c r="X104" i="12"/>
  <c r="T104" i="12"/>
  <c r="M104" i="12"/>
  <c r="I104" i="12"/>
  <c r="D104" i="12"/>
  <c r="AA103" i="12"/>
  <c r="AG103" i="12" s="1"/>
  <c r="X103" i="12"/>
  <c r="T103" i="12"/>
  <c r="M103" i="12"/>
  <c r="I103" i="12"/>
  <c r="D103" i="12"/>
  <c r="AA102" i="12"/>
  <c r="AC102" i="12" s="1"/>
  <c r="X102" i="12"/>
  <c r="T102" i="12"/>
  <c r="M102" i="12"/>
  <c r="I102" i="12"/>
  <c r="D102" i="12"/>
  <c r="AA101" i="12"/>
  <c r="AC101" i="12" s="1"/>
  <c r="X101" i="12"/>
  <c r="T101" i="12"/>
  <c r="M101" i="12"/>
  <c r="I101" i="12"/>
  <c r="D101" i="12"/>
  <c r="AA100" i="12"/>
  <c r="AE100" i="12" s="1"/>
  <c r="X100" i="12"/>
  <c r="T100" i="12"/>
  <c r="M100" i="12"/>
  <c r="I100" i="12"/>
  <c r="D100" i="12"/>
  <c r="AA99" i="12"/>
  <c r="AC99" i="12" s="1"/>
  <c r="X99" i="12"/>
  <c r="T99" i="12"/>
  <c r="M99" i="12"/>
  <c r="I99" i="12"/>
  <c r="D99" i="12"/>
  <c r="AA98" i="12"/>
  <c r="AG98" i="12" s="1"/>
  <c r="X98" i="12"/>
  <c r="T98" i="12"/>
  <c r="M98" i="12"/>
  <c r="I98" i="12"/>
  <c r="D98" i="12"/>
  <c r="AA97" i="12"/>
  <c r="AE97" i="12" s="1"/>
  <c r="X97" i="12"/>
  <c r="T97" i="12"/>
  <c r="M97" i="12"/>
  <c r="I97" i="12"/>
  <c r="D97" i="12"/>
  <c r="AA96" i="12"/>
  <c r="AG96" i="12" s="1"/>
  <c r="X96" i="12"/>
  <c r="T96" i="12"/>
  <c r="M96" i="12"/>
  <c r="I96" i="12"/>
  <c r="D96" i="12"/>
  <c r="AA95" i="12"/>
  <c r="X95" i="12"/>
  <c r="T95" i="12"/>
  <c r="M95" i="12"/>
  <c r="I95" i="12"/>
  <c r="D95" i="12"/>
  <c r="AA94" i="12"/>
  <c r="AE94" i="12" s="1"/>
  <c r="X94" i="12"/>
  <c r="T94" i="12"/>
  <c r="M94" i="12"/>
  <c r="I94" i="12"/>
  <c r="D94" i="12"/>
  <c r="AA93" i="12"/>
  <c r="AC93" i="12" s="1"/>
  <c r="X93" i="12"/>
  <c r="T93" i="12"/>
  <c r="M93" i="12"/>
  <c r="I93" i="12"/>
  <c r="D93" i="12"/>
  <c r="AA92" i="12"/>
  <c r="AG92" i="12" s="1"/>
  <c r="X92" i="12"/>
  <c r="T92" i="12"/>
  <c r="M92" i="12"/>
  <c r="I92" i="12"/>
  <c r="D92" i="12"/>
  <c r="AA91" i="12"/>
  <c r="X91" i="12"/>
  <c r="T91" i="12"/>
  <c r="M91" i="12"/>
  <c r="I91" i="12"/>
  <c r="D91" i="12"/>
  <c r="AA90" i="12"/>
  <c r="X90" i="12"/>
  <c r="T90" i="12"/>
  <c r="M90" i="12"/>
  <c r="I90" i="12"/>
  <c r="D90" i="12"/>
  <c r="AA89" i="12"/>
  <c r="AE89" i="12" s="1"/>
  <c r="X89" i="12"/>
  <c r="T89" i="12"/>
  <c r="M89" i="12"/>
  <c r="I89" i="12"/>
  <c r="D89" i="12"/>
  <c r="AA88" i="12"/>
  <c r="AC88" i="12" s="1"/>
  <c r="X88" i="12"/>
  <c r="T88" i="12"/>
  <c r="M88" i="12"/>
  <c r="I88" i="12"/>
  <c r="D88" i="12"/>
  <c r="AA87" i="12"/>
  <c r="AE87" i="12" s="1"/>
  <c r="X87" i="12"/>
  <c r="T87" i="12"/>
  <c r="M87" i="12"/>
  <c r="I87" i="12"/>
  <c r="D87" i="12"/>
  <c r="AA86" i="12"/>
  <c r="AG86" i="12" s="1"/>
  <c r="X86" i="12"/>
  <c r="T86" i="12"/>
  <c r="M86" i="12"/>
  <c r="I86" i="12"/>
  <c r="D86" i="12"/>
  <c r="AA85" i="12"/>
  <c r="X85" i="12"/>
  <c r="T85" i="12"/>
  <c r="M85" i="12"/>
  <c r="I85" i="12"/>
  <c r="D85" i="12"/>
  <c r="AA84" i="12"/>
  <c r="AC84" i="12" s="1"/>
  <c r="X84" i="12"/>
  <c r="T84" i="12"/>
  <c r="M84" i="12"/>
  <c r="I84" i="12"/>
  <c r="D84" i="12"/>
  <c r="AA83" i="12"/>
  <c r="AC83" i="12" s="1"/>
  <c r="X83" i="12"/>
  <c r="T83" i="12"/>
  <c r="M83" i="12"/>
  <c r="I83" i="12"/>
  <c r="D83" i="12"/>
  <c r="AA82" i="12"/>
  <c r="X82" i="12"/>
  <c r="T82" i="12"/>
  <c r="M82" i="12"/>
  <c r="I82" i="12"/>
  <c r="D82" i="12"/>
  <c r="AA81" i="12"/>
  <c r="AG81" i="12" s="1"/>
  <c r="X81" i="12"/>
  <c r="T81" i="12"/>
  <c r="M81" i="12"/>
  <c r="I81" i="12"/>
  <c r="D81" i="12"/>
  <c r="AA80" i="12"/>
  <c r="AE80" i="12" s="1"/>
  <c r="X80" i="12"/>
  <c r="T80" i="12"/>
  <c r="M80" i="12"/>
  <c r="I80" i="12"/>
  <c r="D80" i="12"/>
  <c r="AA79" i="12"/>
  <c r="X79" i="12"/>
  <c r="T79" i="12"/>
  <c r="M79" i="12"/>
  <c r="I79" i="12"/>
  <c r="D79" i="12"/>
  <c r="AA78" i="12"/>
  <c r="AE78" i="12" s="1"/>
  <c r="X78" i="12"/>
  <c r="T78" i="12"/>
  <c r="M78" i="12"/>
  <c r="I78" i="12"/>
  <c r="D78" i="12"/>
  <c r="AA77" i="12"/>
  <c r="AG77" i="12" s="1"/>
  <c r="X77" i="12"/>
  <c r="T77" i="12"/>
  <c r="M77" i="12"/>
  <c r="I77" i="12"/>
  <c r="D77" i="12"/>
  <c r="AA76" i="12"/>
  <c r="AC76" i="12" s="1"/>
  <c r="X76" i="12"/>
  <c r="T76" i="12"/>
  <c r="M76" i="12"/>
  <c r="I76" i="12"/>
  <c r="D76" i="12"/>
  <c r="AA75" i="12"/>
  <c r="AG75" i="12" s="1"/>
  <c r="X75" i="12"/>
  <c r="T75" i="12"/>
  <c r="M75" i="12"/>
  <c r="I75" i="12"/>
  <c r="D75" i="12"/>
  <c r="AA74" i="12"/>
  <c r="X74" i="12"/>
  <c r="T74" i="12"/>
  <c r="M74" i="12"/>
  <c r="I74" i="12"/>
  <c r="D74" i="12"/>
  <c r="AA73" i="12"/>
  <c r="AG73" i="12" s="1"/>
  <c r="X73" i="12"/>
  <c r="T73" i="12"/>
  <c r="M73" i="12"/>
  <c r="I73" i="12"/>
  <c r="D73" i="12"/>
  <c r="AA72" i="12"/>
  <c r="X72" i="12"/>
  <c r="T72" i="12"/>
  <c r="M72" i="12"/>
  <c r="I72" i="12"/>
  <c r="D72" i="12"/>
  <c r="AA71" i="12"/>
  <c r="X71" i="12"/>
  <c r="T71" i="12"/>
  <c r="M71" i="12"/>
  <c r="I71" i="12"/>
  <c r="D71" i="12"/>
  <c r="AA70" i="12"/>
  <c r="AG70" i="12" s="1"/>
  <c r="X70" i="12"/>
  <c r="T70" i="12"/>
  <c r="M70" i="12"/>
  <c r="I70" i="12"/>
  <c r="D70" i="12"/>
  <c r="AA69" i="12"/>
  <c r="AE69" i="12" s="1"/>
  <c r="X69" i="12"/>
  <c r="T69" i="12"/>
  <c r="M69" i="12"/>
  <c r="I69" i="12"/>
  <c r="D69" i="12"/>
  <c r="AA68" i="12"/>
  <c r="X68" i="12"/>
  <c r="T68" i="12"/>
  <c r="M68" i="12"/>
  <c r="I68" i="12"/>
  <c r="D68" i="12"/>
  <c r="AA67" i="12"/>
  <c r="AG67" i="12" s="1"/>
  <c r="X67" i="12"/>
  <c r="T67" i="12"/>
  <c r="M67" i="12"/>
  <c r="I67" i="12"/>
  <c r="D67" i="12"/>
  <c r="AA66" i="12"/>
  <c r="AC66" i="12" s="1"/>
  <c r="X66" i="12"/>
  <c r="T66" i="12"/>
  <c r="M66" i="12"/>
  <c r="I66" i="12"/>
  <c r="D66" i="12"/>
  <c r="AA65" i="12"/>
  <c r="AG65" i="12" s="1"/>
  <c r="X65" i="12"/>
  <c r="T65" i="12"/>
  <c r="M65" i="12"/>
  <c r="I65" i="12"/>
  <c r="D65" i="12"/>
  <c r="AA64" i="12"/>
  <c r="AC64" i="12" s="1"/>
  <c r="X64" i="12"/>
  <c r="T64" i="12"/>
  <c r="M64" i="12"/>
  <c r="I64" i="12"/>
  <c r="D64" i="12"/>
  <c r="AA63" i="12"/>
  <c r="X63" i="12"/>
  <c r="T63" i="12"/>
  <c r="M63" i="12"/>
  <c r="I63" i="12"/>
  <c r="D63" i="12"/>
  <c r="AA62" i="12"/>
  <c r="AG62" i="12" s="1"/>
  <c r="X62" i="12"/>
  <c r="T62" i="12"/>
  <c r="M62" i="12"/>
  <c r="I62" i="12"/>
  <c r="D62" i="12"/>
  <c r="AA61" i="12"/>
  <c r="X61" i="12"/>
  <c r="T61" i="12"/>
  <c r="M61" i="12"/>
  <c r="I61" i="12"/>
  <c r="D61" i="12"/>
  <c r="AA60" i="12"/>
  <c r="AE60" i="12" s="1"/>
  <c r="X60" i="12"/>
  <c r="T60" i="12"/>
  <c r="M60" i="12"/>
  <c r="I60" i="12"/>
  <c r="D60" i="12"/>
  <c r="AA59" i="12"/>
  <c r="AC59" i="12" s="1"/>
  <c r="X59" i="12"/>
  <c r="T59" i="12"/>
  <c r="M59" i="12"/>
  <c r="I59" i="12"/>
  <c r="D59" i="12"/>
  <c r="AA58" i="12"/>
  <c r="AG58" i="12" s="1"/>
  <c r="X58" i="12"/>
  <c r="T58" i="12"/>
  <c r="M58" i="12"/>
  <c r="I58" i="12"/>
  <c r="D58" i="12"/>
  <c r="AA57" i="12"/>
  <c r="X57" i="12"/>
  <c r="T57" i="12"/>
  <c r="M57" i="12"/>
  <c r="I57" i="12"/>
  <c r="D57" i="12"/>
  <c r="AA56" i="12"/>
  <c r="AE56" i="12" s="1"/>
  <c r="X56" i="12"/>
  <c r="T56" i="12"/>
  <c r="M56" i="12"/>
  <c r="I56" i="12"/>
  <c r="D56" i="12"/>
  <c r="AA55" i="12"/>
  <c r="AC55" i="12" s="1"/>
  <c r="X55" i="12"/>
  <c r="T55" i="12"/>
  <c r="M55" i="12"/>
  <c r="I55" i="12"/>
  <c r="D55" i="12"/>
  <c r="AA54" i="12"/>
  <c r="AC54" i="12" s="1"/>
  <c r="X54" i="12"/>
  <c r="T54" i="12"/>
  <c r="M54" i="12"/>
  <c r="I54" i="12"/>
  <c r="D54" i="12"/>
  <c r="AJ45" i="12"/>
  <c r="AH45" i="12"/>
  <c r="AF45" i="12"/>
  <c r="AD45" i="12"/>
  <c r="AB45" i="12"/>
  <c r="W45" i="12"/>
  <c r="S45" i="12"/>
  <c r="R45" i="12"/>
  <c r="Q45" i="12"/>
  <c r="P45" i="12"/>
  <c r="L45" i="12"/>
  <c r="H45" i="12"/>
  <c r="G45" i="12"/>
  <c r="C45" i="12"/>
  <c r="A45" i="12"/>
  <c r="AA44" i="12"/>
  <c r="X44" i="12"/>
  <c r="T44" i="12"/>
  <c r="M44" i="12"/>
  <c r="I44" i="12"/>
  <c r="D44" i="12"/>
  <c r="AA43" i="12"/>
  <c r="AE43" i="12" s="1"/>
  <c r="X43" i="12"/>
  <c r="T43" i="12"/>
  <c r="M43" i="12"/>
  <c r="I43" i="12"/>
  <c r="D43" i="12"/>
  <c r="AA42" i="12"/>
  <c r="AE42" i="12" s="1"/>
  <c r="X42" i="12"/>
  <c r="T42" i="12"/>
  <c r="M42" i="12"/>
  <c r="I42" i="12"/>
  <c r="D42" i="12"/>
  <c r="AA41" i="12"/>
  <c r="X41" i="12"/>
  <c r="T41" i="12"/>
  <c r="M41" i="12"/>
  <c r="I41" i="12"/>
  <c r="D41" i="12"/>
  <c r="AA40" i="12"/>
  <c r="AE40" i="12" s="1"/>
  <c r="X40" i="12"/>
  <c r="T40" i="12"/>
  <c r="M40" i="12"/>
  <c r="I40" i="12"/>
  <c r="D40" i="12"/>
  <c r="AA39" i="12"/>
  <c r="X39" i="12"/>
  <c r="T39" i="12"/>
  <c r="M39" i="12"/>
  <c r="I39" i="12"/>
  <c r="D39" i="12"/>
  <c r="AA38" i="12"/>
  <c r="X38" i="12"/>
  <c r="T38" i="12"/>
  <c r="M38" i="12"/>
  <c r="I38" i="12"/>
  <c r="D38" i="12"/>
  <c r="AA37" i="12"/>
  <c r="AG37" i="12" s="1"/>
  <c r="X37" i="12"/>
  <c r="T37" i="12"/>
  <c r="M37" i="12"/>
  <c r="I37" i="12"/>
  <c r="D37" i="12"/>
  <c r="AA36" i="12"/>
  <c r="X36" i="12"/>
  <c r="T36" i="12"/>
  <c r="M36" i="12"/>
  <c r="I36" i="12"/>
  <c r="D36" i="12"/>
  <c r="AA35" i="12"/>
  <c r="AC35" i="12" s="1"/>
  <c r="X35" i="12"/>
  <c r="T35" i="12"/>
  <c r="M35" i="12"/>
  <c r="I35" i="12"/>
  <c r="D35" i="12"/>
  <c r="AA34" i="12"/>
  <c r="AG34" i="12" s="1"/>
  <c r="X34" i="12"/>
  <c r="T34" i="12"/>
  <c r="M34" i="12"/>
  <c r="I34" i="12"/>
  <c r="D34" i="12"/>
  <c r="AA33" i="12"/>
  <c r="X33" i="12"/>
  <c r="T33" i="12"/>
  <c r="M33" i="12"/>
  <c r="I33" i="12"/>
  <c r="D33" i="12"/>
  <c r="AA32" i="12"/>
  <c r="AC32" i="12" s="1"/>
  <c r="X32" i="12"/>
  <c r="T32" i="12"/>
  <c r="M32" i="12"/>
  <c r="I32" i="12"/>
  <c r="D32" i="12"/>
  <c r="AA31" i="12"/>
  <c r="AG31" i="12" s="1"/>
  <c r="X31" i="12"/>
  <c r="T31" i="12"/>
  <c r="M31" i="12"/>
  <c r="I31" i="12"/>
  <c r="D31" i="12"/>
  <c r="AA30" i="12"/>
  <c r="X30" i="12"/>
  <c r="T30" i="12"/>
  <c r="M30" i="12"/>
  <c r="I30" i="12"/>
  <c r="D30" i="12"/>
  <c r="AA29" i="12"/>
  <c r="AE29" i="12" s="1"/>
  <c r="X29" i="12"/>
  <c r="T29" i="12"/>
  <c r="M29" i="12"/>
  <c r="I29" i="12"/>
  <c r="D29" i="12"/>
  <c r="AA28" i="12"/>
  <c r="X28" i="12"/>
  <c r="T28" i="12"/>
  <c r="M28" i="12"/>
  <c r="I28" i="12"/>
  <c r="D28" i="12"/>
  <c r="AA27" i="12"/>
  <c r="X27" i="12"/>
  <c r="T27" i="12"/>
  <c r="M27" i="12"/>
  <c r="I27" i="12"/>
  <c r="D27" i="12"/>
  <c r="AA26" i="12"/>
  <c r="AG26" i="12" s="1"/>
  <c r="X26" i="12"/>
  <c r="T26" i="12"/>
  <c r="M26" i="12"/>
  <c r="I26" i="12"/>
  <c r="D26" i="12"/>
  <c r="AA25" i="12"/>
  <c r="X25" i="12"/>
  <c r="T25" i="12"/>
  <c r="M25" i="12"/>
  <c r="I25" i="12"/>
  <c r="D25" i="12"/>
  <c r="AA24" i="12"/>
  <c r="AC24" i="12" s="1"/>
  <c r="X24" i="12"/>
  <c r="T24" i="12"/>
  <c r="M24" i="12"/>
  <c r="I24" i="12"/>
  <c r="D24" i="12"/>
  <c r="AA23" i="12"/>
  <c r="AG23" i="12" s="1"/>
  <c r="X23" i="12"/>
  <c r="T23" i="12"/>
  <c r="M23" i="12"/>
  <c r="I23" i="12"/>
  <c r="D23" i="12"/>
  <c r="AA22" i="12"/>
  <c r="AG22" i="12" s="1"/>
  <c r="X22" i="12"/>
  <c r="T22" i="12"/>
  <c r="M22" i="12"/>
  <c r="I22" i="12"/>
  <c r="D22" i="12"/>
  <c r="AA21" i="12"/>
  <c r="X21" i="12"/>
  <c r="T21" i="12"/>
  <c r="M21" i="12"/>
  <c r="I21" i="12"/>
  <c r="D21" i="12"/>
  <c r="AA20" i="12"/>
  <c r="AC20" i="12" s="1"/>
  <c r="X20" i="12"/>
  <c r="T20" i="12"/>
  <c r="M20" i="12"/>
  <c r="I20" i="12"/>
  <c r="D20" i="12"/>
  <c r="AA19" i="12"/>
  <c r="AG19" i="12" s="1"/>
  <c r="X19" i="12"/>
  <c r="T19" i="12"/>
  <c r="M19" i="12"/>
  <c r="I19" i="12"/>
  <c r="D19" i="12"/>
  <c r="AA18" i="12"/>
  <c r="X18" i="12"/>
  <c r="T18" i="12"/>
  <c r="M18" i="12"/>
  <c r="I18" i="12"/>
  <c r="D18" i="12"/>
  <c r="AA17" i="12"/>
  <c r="AC17" i="12" s="1"/>
  <c r="X17" i="12"/>
  <c r="T17" i="12"/>
  <c r="M17" i="12"/>
  <c r="I17" i="12"/>
  <c r="D17" i="12"/>
  <c r="AA16" i="12"/>
  <c r="AE16" i="12" s="1"/>
  <c r="X16" i="12"/>
  <c r="T16" i="12"/>
  <c r="M16" i="12"/>
  <c r="I16" i="12"/>
  <c r="D16" i="12"/>
  <c r="AA15" i="12"/>
  <c r="AC15" i="12" s="1"/>
  <c r="X15" i="12"/>
  <c r="T15" i="12"/>
  <c r="M15" i="12"/>
  <c r="I15" i="12"/>
  <c r="D15" i="12"/>
  <c r="AA14" i="12"/>
  <c r="AG14" i="12" s="1"/>
  <c r="X14" i="12"/>
  <c r="T14" i="12"/>
  <c r="M14" i="12"/>
  <c r="I14" i="12"/>
  <c r="D14" i="12"/>
  <c r="AA13" i="12"/>
  <c r="X13" i="12"/>
  <c r="T13" i="12"/>
  <c r="M13" i="12"/>
  <c r="I13" i="12"/>
  <c r="D13" i="12"/>
  <c r="AA12" i="12"/>
  <c r="AE12" i="12" s="1"/>
  <c r="X12" i="12"/>
  <c r="T12" i="12"/>
  <c r="M12" i="12"/>
  <c r="I12" i="12"/>
  <c r="D12" i="12"/>
  <c r="AA11" i="12"/>
  <c r="AG11" i="12" s="1"/>
  <c r="X11" i="12"/>
  <c r="T11" i="12"/>
  <c r="M11" i="12"/>
  <c r="I11" i="12"/>
  <c r="D11" i="12"/>
  <c r="AA10" i="12"/>
  <c r="X10" i="12"/>
  <c r="T10" i="12"/>
  <c r="M10" i="12"/>
  <c r="I10" i="12"/>
  <c r="D10" i="12"/>
  <c r="AA9" i="12"/>
  <c r="AC9" i="12" s="1"/>
  <c r="X9" i="12"/>
  <c r="T9" i="12"/>
  <c r="M9" i="12"/>
  <c r="I9" i="12"/>
  <c r="D9" i="12"/>
  <c r="AA8" i="12"/>
  <c r="AG8" i="12" s="1"/>
  <c r="X8" i="12"/>
  <c r="T8" i="12"/>
  <c r="M8" i="12"/>
  <c r="I8" i="12"/>
  <c r="D8" i="12"/>
  <c r="AA7" i="12"/>
  <c r="AC7" i="12" s="1"/>
  <c r="X7" i="12"/>
  <c r="T7" i="12"/>
  <c r="M7" i="12"/>
  <c r="I7" i="12"/>
  <c r="D7" i="12"/>
  <c r="Q197" i="12" l="1"/>
  <c r="H197" i="12"/>
  <c r="AG43" i="12"/>
  <c r="AE147" i="12"/>
  <c r="S197" i="12"/>
  <c r="AE70" i="12"/>
  <c r="AG171" i="12"/>
  <c r="AG116" i="12"/>
  <c r="AG147" i="12"/>
  <c r="AE102" i="12"/>
  <c r="AG162" i="12"/>
  <c r="AG42" i="12"/>
  <c r="AH197" i="12"/>
  <c r="AG108" i="12"/>
  <c r="AE20" i="12"/>
  <c r="AG60" i="12"/>
  <c r="AG78" i="12"/>
  <c r="W197" i="12"/>
  <c r="X197" i="12" s="1"/>
  <c r="AG102" i="12"/>
  <c r="AE37" i="12"/>
  <c r="AC75" i="12"/>
  <c r="AG87" i="12"/>
  <c r="AC140" i="12"/>
  <c r="AG9" i="12"/>
  <c r="AE75" i="12"/>
  <c r="AG80" i="12"/>
  <c r="AE110" i="12"/>
  <c r="AG140" i="12"/>
  <c r="AC180" i="12"/>
  <c r="AC43" i="12"/>
  <c r="AC107" i="12"/>
  <c r="AG20" i="12"/>
  <c r="AG29" i="12"/>
  <c r="AE77" i="12"/>
  <c r="AE107" i="12"/>
  <c r="AC179" i="12"/>
  <c r="AE179" i="12"/>
  <c r="AE67" i="12"/>
  <c r="AG97" i="12"/>
  <c r="AG118" i="12"/>
  <c r="AE127" i="12"/>
  <c r="AE159" i="12"/>
  <c r="AC190" i="12"/>
  <c r="AG127" i="12"/>
  <c r="AE141" i="12"/>
  <c r="AE190" i="12"/>
  <c r="AE55" i="12"/>
  <c r="AG148" i="12"/>
  <c r="AE64" i="12"/>
  <c r="AE136" i="12"/>
  <c r="AG169" i="12"/>
  <c r="AG64" i="12"/>
  <c r="AC129" i="12"/>
  <c r="AE143" i="12"/>
  <c r="AC14" i="12"/>
  <c r="AC78" i="12"/>
  <c r="AC115" i="12"/>
  <c r="AG94" i="12"/>
  <c r="AC132" i="12"/>
  <c r="AC161" i="12"/>
  <c r="AG178" i="12"/>
  <c r="AE181" i="12"/>
  <c r="AG186" i="12"/>
  <c r="AG191" i="12"/>
  <c r="AE132" i="12"/>
  <c r="AE161" i="12"/>
  <c r="AG181" i="12"/>
  <c r="AG12" i="12"/>
  <c r="AE32" i="12"/>
  <c r="AC56" i="12"/>
  <c r="AG66" i="12"/>
  <c r="AG76" i="12"/>
  <c r="AG104" i="12"/>
  <c r="AC126" i="12"/>
  <c r="AG129" i="12"/>
  <c r="AG165" i="12"/>
  <c r="AE191" i="12"/>
  <c r="AG40" i="12"/>
  <c r="AG35" i="12"/>
  <c r="AE66" i="12"/>
  <c r="AG32" i="12"/>
  <c r="AC42" i="12"/>
  <c r="AG56" i="12"/>
  <c r="AE126" i="12"/>
  <c r="AC170" i="12"/>
  <c r="AC89" i="12"/>
  <c r="AE15" i="12"/>
  <c r="AC29" i="12"/>
  <c r="AC37" i="12"/>
  <c r="AE170" i="12"/>
  <c r="AG15" i="12"/>
  <c r="AE116" i="12"/>
  <c r="AC121" i="12"/>
  <c r="AC167" i="12"/>
  <c r="AC40" i="12"/>
  <c r="AE76" i="12"/>
  <c r="AE14" i="12"/>
  <c r="AG24" i="12"/>
  <c r="AC34" i="12"/>
  <c r="AC58" i="12"/>
  <c r="AE93" i="12"/>
  <c r="AE121" i="12"/>
  <c r="AC131" i="12"/>
  <c r="AE167" i="12"/>
  <c r="AG180" i="12"/>
  <c r="AE9" i="12"/>
  <c r="AE34" i="12"/>
  <c r="AE58" i="12"/>
  <c r="AG93" i="12"/>
  <c r="AC98" i="12"/>
  <c r="AG131" i="12"/>
  <c r="AE104" i="12"/>
  <c r="AC31" i="12"/>
  <c r="AF197" i="12"/>
  <c r="AE98" i="12"/>
  <c r="AC144" i="12"/>
  <c r="AE35" i="12"/>
  <c r="AC26" i="12"/>
  <c r="AE31" i="12"/>
  <c r="AC118" i="12"/>
  <c r="AG144" i="12"/>
  <c r="AC169" i="12"/>
  <c r="AC172" i="12"/>
  <c r="AE186" i="12"/>
  <c r="AE26" i="12"/>
  <c r="AJ197" i="12"/>
  <c r="AG55" i="12"/>
  <c r="AC70" i="12"/>
  <c r="AC141" i="12"/>
  <c r="R197" i="12"/>
  <c r="AM195" i="12"/>
  <c r="M195" i="12" s="1"/>
  <c r="O159" i="12" s="1"/>
  <c r="AB197" i="12"/>
  <c r="AC23" i="12"/>
  <c r="AC92" i="12"/>
  <c r="AC100" i="12"/>
  <c r="AE115" i="12"/>
  <c r="AC138" i="12"/>
  <c r="AC174" i="12"/>
  <c r="AE182" i="12"/>
  <c r="AE23" i="12"/>
  <c r="AC87" i="12"/>
  <c r="AE92" i="12"/>
  <c r="AC97" i="12"/>
  <c r="AC133" i="12"/>
  <c r="AE138" i="12"/>
  <c r="AC162" i="12"/>
  <c r="AE174" i="12"/>
  <c r="AG182" i="12"/>
  <c r="AC67" i="12"/>
  <c r="AC77" i="12"/>
  <c r="AG105" i="12"/>
  <c r="AC110" i="12"/>
  <c r="AG133" i="12"/>
  <c r="AC143" i="12"/>
  <c r="AD197" i="12"/>
  <c r="AE194" i="12"/>
  <c r="A197" i="12"/>
  <c r="AG159" i="12"/>
  <c r="AE176" i="12"/>
  <c r="AG124" i="12"/>
  <c r="AE124" i="12"/>
  <c r="AC124" i="12"/>
  <c r="AG85" i="12"/>
  <c r="AE85" i="12"/>
  <c r="AC85" i="12"/>
  <c r="AC119" i="12"/>
  <c r="AG119" i="12"/>
  <c r="AE119" i="12"/>
  <c r="L197" i="12"/>
  <c r="M197" i="12" s="1"/>
  <c r="AG57" i="12"/>
  <c r="AE57" i="12"/>
  <c r="AA149" i="12"/>
  <c r="AG113" i="12"/>
  <c r="AE113" i="12"/>
  <c r="AC113" i="12"/>
  <c r="AC22" i="12"/>
  <c r="AC57" i="12"/>
  <c r="AC96" i="12"/>
  <c r="AN45" i="12"/>
  <c r="AE22" i="12"/>
  <c r="AE25" i="12"/>
  <c r="AG25" i="12"/>
  <c r="AC25" i="12"/>
  <c r="AE96" i="12"/>
  <c r="AG173" i="12"/>
  <c r="AE173" i="12"/>
  <c r="AC173" i="12"/>
  <c r="AG13" i="12"/>
  <c r="AE13" i="12"/>
  <c r="AC13" i="12"/>
  <c r="AG189" i="12"/>
  <c r="AE189" i="12"/>
  <c r="P197" i="12"/>
  <c r="AM149" i="12"/>
  <c r="M149" i="12" s="1"/>
  <c r="AC189" i="12"/>
  <c r="AE10" i="12"/>
  <c r="AC10" i="12"/>
  <c r="AG10" i="12"/>
  <c r="AE36" i="12"/>
  <c r="AG36" i="12"/>
  <c r="AC36" i="12"/>
  <c r="AO149" i="12"/>
  <c r="X149" i="12" s="1"/>
  <c r="AN195" i="12"/>
  <c r="AA195" i="12"/>
  <c r="AG38" i="12"/>
  <c r="AE38" i="12"/>
  <c r="AC38" i="12"/>
  <c r="AN149" i="12"/>
  <c r="T149" i="12" s="1"/>
  <c r="AG61" i="12"/>
  <c r="AE61" i="12"/>
  <c r="AC61" i="12"/>
  <c r="AG74" i="12"/>
  <c r="AE74" i="12"/>
  <c r="AG91" i="12"/>
  <c r="AE91" i="12"/>
  <c r="AG106" i="12"/>
  <c r="AE106" i="12"/>
  <c r="AC106" i="12"/>
  <c r="AL195" i="12"/>
  <c r="I195" i="12" s="1"/>
  <c r="AC74" i="12"/>
  <c r="AG83" i="12"/>
  <c r="AE83" i="12"/>
  <c r="AC91" i="12"/>
  <c r="AK45" i="12"/>
  <c r="AG63" i="12"/>
  <c r="AE63" i="12"/>
  <c r="AC63" i="12"/>
  <c r="AG130" i="12"/>
  <c r="AE130" i="12"/>
  <c r="AG41" i="12"/>
  <c r="AE41" i="12"/>
  <c r="AC41" i="12"/>
  <c r="AK195" i="12"/>
  <c r="AL45" i="12"/>
  <c r="AG17" i="12"/>
  <c r="AE17" i="12"/>
  <c r="AL149" i="12"/>
  <c r="I149" i="12" s="1"/>
  <c r="AG137" i="12"/>
  <c r="AE137" i="12"/>
  <c r="AC69" i="12"/>
  <c r="AG111" i="12"/>
  <c r="AE111" i="12"/>
  <c r="AC111" i="12"/>
  <c r="AC137" i="12"/>
  <c r="AC158" i="12"/>
  <c r="AE168" i="12"/>
  <c r="AC168" i="12"/>
  <c r="AC8" i="12"/>
  <c r="AE21" i="12"/>
  <c r="AC21" i="12"/>
  <c r="AG21" i="12"/>
  <c r="AG33" i="12"/>
  <c r="AE33" i="12"/>
  <c r="AG69" i="12"/>
  <c r="AC86" i="12"/>
  <c r="AG95" i="12"/>
  <c r="AE95" i="12"/>
  <c r="AC114" i="12"/>
  <c r="AC125" i="12"/>
  <c r="AE158" i="12"/>
  <c r="AG168" i="12"/>
  <c r="AE8" i="12"/>
  <c r="AC33" i="12"/>
  <c r="AC73" i="12"/>
  <c r="AE86" i="12"/>
  <c r="AC95" i="12"/>
  <c r="AE99" i="12"/>
  <c r="AE114" i="12"/>
  <c r="AE125" i="12"/>
  <c r="AC164" i="12"/>
  <c r="AC12" i="12"/>
  <c r="AG28" i="12"/>
  <c r="AE28" i="12"/>
  <c r="AE73" i="12"/>
  <c r="AG90" i="12"/>
  <c r="AE90" i="12"/>
  <c r="AG99" i="12"/>
  <c r="AE164" i="12"/>
  <c r="AC178" i="12"/>
  <c r="AG7" i="12"/>
  <c r="AE7" i="12"/>
  <c r="AC28" i="12"/>
  <c r="AC90" i="12"/>
  <c r="AG185" i="12"/>
  <c r="AE185" i="12"/>
  <c r="AC185" i="12"/>
  <c r="AO195" i="12"/>
  <c r="X195" i="12" s="1"/>
  <c r="AO45" i="12"/>
  <c r="AG27" i="12"/>
  <c r="AE27" i="12"/>
  <c r="AC27" i="12"/>
  <c r="AC62" i="12"/>
  <c r="AC160" i="12"/>
  <c r="AG184" i="12"/>
  <c r="AE184" i="12"/>
  <c r="AG54" i="12"/>
  <c r="AE54" i="12"/>
  <c r="AE62" i="12"/>
  <c r="AG84" i="12"/>
  <c r="AE84" i="12"/>
  <c r="AG101" i="12"/>
  <c r="AE101" i="12"/>
  <c r="AE135" i="12"/>
  <c r="AG135" i="12"/>
  <c r="AE160" i="12"/>
  <c r="AC184" i="12"/>
  <c r="AE192" i="12"/>
  <c r="AC192" i="12"/>
  <c r="AC68" i="12"/>
  <c r="AG68" i="12"/>
  <c r="AE68" i="12"/>
  <c r="AG72" i="12"/>
  <c r="AE72" i="12"/>
  <c r="AG192" i="12"/>
  <c r="AC11" i="12"/>
  <c r="AC19" i="12"/>
  <c r="AG39" i="12"/>
  <c r="AE39" i="12"/>
  <c r="AC72" i="12"/>
  <c r="AC81" i="12"/>
  <c r="AG117" i="12"/>
  <c r="AE117" i="12"/>
  <c r="AC117" i="12"/>
  <c r="AE177" i="12"/>
  <c r="AC177" i="12"/>
  <c r="AE11" i="12"/>
  <c r="AE19" i="12"/>
  <c r="AC39" i="12"/>
  <c r="AE81" i="12"/>
  <c r="AE109" i="12"/>
  <c r="AG109" i="12"/>
  <c r="AG177" i="12"/>
  <c r="AG112" i="12"/>
  <c r="AC112" i="12"/>
  <c r="AE112" i="12"/>
  <c r="AG123" i="12"/>
  <c r="AC123" i="12"/>
  <c r="AE123" i="12"/>
  <c r="AG142" i="12"/>
  <c r="AE142" i="12"/>
  <c r="AG18" i="12"/>
  <c r="AE18" i="12"/>
  <c r="AC18" i="12"/>
  <c r="AG30" i="12"/>
  <c r="AE30" i="12"/>
  <c r="AC30" i="12"/>
  <c r="AA45" i="12"/>
  <c r="AC80" i="12"/>
  <c r="AE120" i="12"/>
  <c r="AG120" i="12"/>
  <c r="AC120" i="12"/>
  <c r="AC142" i="12"/>
  <c r="AC176" i="12"/>
  <c r="AC44" i="12"/>
  <c r="AG44" i="12"/>
  <c r="AE44" i="12"/>
  <c r="AC79" i="12"/>
  <c r="AG79" i="12"/>
  <c r="AE79" i="12"/>
  <c r="AE148" i="12"/>
  <c r="AE71" i="12"/>
  <c r="AC71" i="12"/>
  <c r="AE146" i="12"/>
  <c r="AG146" i="12"/>
  <c r="AE59" i="12"/>
  <c r="AC65" i="12"/>
  <c r="AG71" i="12"/>
  <c r="AE88" i="12"/>
  <c r="AC103" i="12"/>
  <c r="AC146" i="12"/>
  <c r="AG193" i="12"/>
  <c r="AE193" i="12"/>
  <c r="AE188" i="12"/>
  <c r="AG188" i="12"/>
  <c r="G197" i="12"/>
  <c r="AK149" i="12"/>
  <c r="D149" i="12" s="1"/>
  <c r="AG59" i="12"/>
  <c r="AE65" i="12"/>
  <c r="AE82" i="12"/>
  <c r="AC82" i="12"/>
  <c r="AG88" i="12"/>
  <c r="AE103" i="12"/>
  <c r="AE24" i="12"/>
  <c r="AG82" i="12"/>
  <c r="AE108" i="12"/>
  <c r="AC136" i="12"/>
  <c r="AG166" i="12"/>
  <c r="AE166" i="12"/>
  <c r="AC166" i="12"/>
  <c r="AE171" i="12"/>
  <c r="AG175" i="12"/>
  <c r="AE175" i="12"/>
  <c r="AC175" i="12"/>
  <c r="AC188" i="12"/>
  <c r="C197" i="12"/>
  <c r="D195" i="12"/>
  <c r="AC94" i="12"/>
  <c r="AC105" i="12"/>
  <c r="AE128" i="12"/>
  <c r="AE139" i="12"/>
  <c r="AC165" i="12"/>
  <c r="AE183" i="12"/>
  <c r="AC183" i="12"/>
  <c r="AC60" i="12"/>
  <c r="AG128" i="12"/>
  <c r="AG139" i="12"/>
  <c r="AG183" i="12"/>
  <c r="AC122" i="12"/>
  <c r="AC134" i="12"/>
  <c r="AC145" i="12"/>
  <c r="AE163" i="12"/>
  <c r="AC187" i="12"/>
  <c r="AM45" i="12"/>
  <c r="AC16" i="12"/>
  <c r="AE122" i="12"/>
  <c r="AE134" i="12"/>
  <c r="AE145" i="12"/>
  <c r="AG163" i="12"/>
  <c r="AE187" i="12"/>
  <c r="AG16" i="12"/>
  <c r="AG89" i="12"/>
  <c r="AG100" i="12"/>
  <c r="AG172" i="12"/>
  <c r="AC194" i="12"/>
  <c r="T195" i="12"/>
  <c r="I197" i="12" l="1"/>
  <c r="D197" i="12"/>
  <c r="T197" i="12"/>
  <c r="K131" i="12"/>
  <c r="K111" i="12"/>
  <c r="K91" i="12"/>
  <c r="K71" i="12"/>
  <c r="K140" i="12"/>
  <c r="K120" i="12"/>
  <c r="K100" i="12"/>
  <c r="K80" i="12"/>
  <c r="K60" i="12"/>
  <c r="K84" i="12"/>
  <c r="K73" i="12"/>
  <c r="K129" i="12"/>
  <c r="K118" i="12"/>
  <c r="K107" i="12"/>
  <c r="K96" i="12"/>
  <c r="K62" i="12"/>
  <c r="K141" i="12"/>
  <c r="K130" i="12"/>
  <c r="K119" i="12"/>
  <c r="K108" i="12"/>
  <c r="K97" i="12"/>
  <c r="K85" i="12"/>
  <c r="K74" i="12"/>
  <c r="K122" i="12"/>
  <c r="K89" i="12"/>
  <c r="K78" i="12"/>
  <c r="K67" i="12"/>
  <c r="K56" i="12"/>
  <c r="K145" i="12"/>
  <c r="K134" i="12"/>
  <c r="K79" i="12"/>
  <c r="K68" i="12"/>
  <c r="K57" i="12"/>
  <c r="K146" i="12"/>
  <c r="K135" i="12"/>
  <c r="K123" i="12"/>
  <c r="K112" i="12"/>
  <c r="K101" i="12"/>
  <c r="K90" i="12"/>
  <c r="K106" i="12"/>
  <c r="K121" i="12"/>
  <c r="K125" i="12"/>
  <c r="K117" i="12"/>
  <c r="K86" i="12"/>
  <c r="K69" i="12"/>
  <c r="K63" i="12"/>
  <c r="K142" i="12"/>
  <c r="K98" i="12"/>
  <c r="K77" i="12"/>
  <c r="K59" i="12"/>
  <c r="K137" i="12"/>
  <c r="K128" i="12"/>
  <c r="K113" i="12"/>
  <c r="K65" i="12"/>
  <c r="K126" i="12"/>
  <c r="K115" i="12"/>
  <c r="K87" i="12"/>
  <c r="K92" i="12"/>
  <c r="K88" i="12"/>
  <c r="K75" i="12"/>
  <c r="K61" i="12"/>
  <c r="K138" i="12"/>
  <c r="K116" i="12"/>
  <c r="K127" i="12"/>
  <c r="K66" i="12"/>
  <c r="K54" i="12"/>
  <c r="K104" i="12"/>
  <c r="K83" i="12"/>
  <c r="K70" i="12"/>
  <c r="K139" i="12"/>
  <c r="K109" i="12"/>
  <c r="K76" i="12"/>
  <c r="K58" i="12"/>
  <c r="K81" i="12"/>
  <c r="K132" i="12"/>
  <c r="K143" i="12"/>
  <c r="K136" i="12"/>
  <c r="K102" i="12"/>
  <c r="K124" i="12"/>
  <c r="K94" i="12"/>
  <c r="K72" i="12"/>
  <c r="K55" i="12"/>
  <c r="K147" i="12"/>
  <c r="K93" i="12"/>
  <c r="K133" i="12"/>
  <c r="K144" i="12"/>
  <c r="K114" i="12"/>
  <c r="K103" i="12"/>
  <c r="K82" i="12"/>
  <c r="K64" i="12"/>
  <c r="K148" i="12"/>
  <c r="K95" i="12"/>
  <c r="K149" i="12"/>
  <c r="K110" i="12"/>
  <c r="K99" i="12"/>
  <c r="K105" i="12"/>
  <c r="O133" i="12"/>
  <c r="O113" i="12"/>
  <c r="O93" i="12"/>
  <c r="O73" i="12"/>
  <c r="O142" i="12"/>
  <c r="O122" i="12"/>
  <c r="O102" i="12"/>
  <c r="O82" i="12"/>
  <c r="O62" i="12"/>
  <c r="O119" i="12"/>
  <c r="O108" i="12"/>
  <c r="O97" i="12"/>
  <c r="O85" i="12"/>
  <c r="O74" i="12"/>
  <c r="O141" i="12"/>
  <c r="O130" i="12"/>
  <c r="O86" i="12"/>
  <c r="O75" i="12"/>
  <c r="O63" i="12"/>
  <c r="O120" i="12"/>
  <c r="O64" i="12"/>
  <c r="O149" i="12"/>
  <c r="O146" i="12"/>
  <c r="O135" i="12"/>
  <c r="O123" i="12"/>
  <c r="O112" i="12"/>
  <c r="O101" i="12"/>
  <c r="O90" i="12"/>
  <c r="O124" i="12"/>
  <c r="O147" i="12"/>
  <c r="O136" i="12"/>
  <c r="O125" i="12"/>
  <c r="O96" i="12"/>
  <c r="O57" i="12"/>
  <c r="O145" i="12"/>
  <c r="O140" i="12"/>
  <c r="O131" i="12"/>
  <c r="O117" i="12"/>
  <c r="O91" i="12"/>
  <c r="O69" i="12"/>
  <c r="O126" i="12"/>
  <c r="O81" i="12"/>
  <c r="O107" i="12"/>
  <c r="O92" i="12"/>
  <c r="O109" i="12"/>
  <c r="O104" i="12"/>
  <c r="O99" i="12"/>
  <c r="O100" i="12"/>
  <c r="O83" i="12"/>
  <c r="O70" i="12"/>
  <c r="O127" i="12"/>
  <c r="O80" i="12"/>
  <c r="O66" i="12"/>
  <c r="O54" i="12"/>
  <c r="O105" i="12"/>
  <c r="O84" i="12"/>
  <c r="O139" i="12"/>
  <c r="O76" i="12"/>
  <c r="O58" i="12"/>
  <c r="O88" i="12"/>
  <c r="O61" i="12"/>
  <c r="O138" i="12"/>
  <c r="O116" i="12"/>
  <c r="O71" i="12"/>
  <c r="O132" i="12"/>
  <c r="O128" i="12"/>
  <c r="O67" i="12"/>
  <c r="O143" i="12"/>
  <c r="O89" i="12"/>
  <c r="O121" i="12"/>
  <c r="O94" i="12"/>
  <c r="O72" i="12"/>
  <c r="O68" i="12"/>
  <c r="O59" i="12"/>
  <c r="O55" i="12"/>
  <c r="O106" i="12"/>
  <c r="O98" i="12"/>
  <c r="O77" i="12"/>
  <c r="O110" i="12"/>
  <c r="O144" i="12"/>
  <c r="O103" i="12"/>
  <c r="O111" i="12"/>
  <c r="O114" i="12"/>
  <c r="O134" i="12"/>
  <c r="O148" i="12"/>
  <c r="O95" i="12"/>
  <c r="O78" i="12"/>
  <c r="O137" i="12"/>
  <c r="O56" i="12"/>
  <c r="O115" i="12"/>
  <c r="O118" i="12"/>
  <c r="O79" i="12"/>
  <c r="O65" i="12"/>
  <c r="O87" i="12"/>
  <c r="O129" i="12"/>
  <c r="O60" i="12"/>
  <c r="O176" i="12"/>
  <c r="O177" i="12"/>
  <c r="O185" i="12"/>
  <c r="O165" i="12"/>
  <c r="O186" i="12"/>
  <c r="O168" i="12"/>
  <c r="O158" i="12"/>
  <c r="O169" i="12"/>
  <c r="O170" i="12"/>
  <c r="O160" i="12"/>
  <c r="O193" i="12"/>
  <c r="O178" i="12"/>
  <c r="O188" i="12"/>
  <c r="O181" i="12"/>
  <c r="O173" i="12"/>
  <c r="O189" i="12"/>
  <c r="O179" i="12"/>
  <c r="O174" i="12"/>
  <c r="O192" i="12"/>
  <c r="O172" i="12"/>
  <c r="O194" i="12"/>
  <c r="O187" i="12"/>
  <c r="O166" i="12"/>
  <c r="O191" i="12"/>
  <c r="O184" i="12"/>
  <c r="O190" i="12"/>
  <c r="O180" i="12"/>
  <c r="O163" i="12"/>
  <c r="O195" i="12"/>
  <c r="O171" i="12"/>
  <c r="O182" i="12"/>
  <c r="O167" i="12"/>
  <c r="O161" i="12"/>
  <c r="O183" i="12"/>
  <c r="O164" i="12"/>
  <c r="O162" i="12"/>
  <c r="O175" i="12"/>
  <c r="AO197" i="12"/>
  <c r="X45" i="12"/>
  <c r="V135" i="12"/>
  <c r="V115" i="12"/>
  <c r="V95" i="12"/>
  <c r="V75" i="12"/>
  <c r="V55" i="12"/>
  <c r="V144" i="12"/>
  <c r="V124" i="12"/>
  <c r="V104" i="12"/>
  <c r="V84" i="12"/>
  <c r="V64" i="12"/>
  <c r="V87" i="12"/>
  <c r="V120" i="12"/>
  <c r="V109" i="12"/>
  <c r="V98" i="12"/>
  <c r="V76" i="12"/>
  <c r="V149" i="12"/>
  <c r="V143" i="12"/>
  <c r="V132" i="12"/>
  <c r="V121" i="12"/>
  <c r="V142" i="12"/>
  <c r="V131" i="12"/>
  <c r="V99" i="12"/>
  <c r="V88" i="12"/>
  <c r="V77" i="12"/>
  <c r="V65" i="12"/>
  <c r="V54" i="12"/>
  <c r="V147" i="12"/>
  <c r="V136" i="12"/>
  <c r="V113" i="12"/>
  <c r="V80" i="12"/>
  <c r="V69" i="12"/>
  <c r="V58" i="12"/>
  <c r="V148" i="12"/>
  <c r="V137" i="12"/>
  <c r="V125" i="12"/>
  <c r="V114" i="12"/>
  <c r="V102" i="12"/>
  <c r="V91" i="12"/>
  <c r="V59" i="12"/>
  <c r="V126" i="12"/>
  <c r="V103" i="12"/>
  <c r="V92" i="12"/>
  <c r="V86" i="12"/>
  <c r="V81" i="12"/>
  <c r="V63" i="12"/>
  <c r="V107" i="12"/>
  <c r="V112" i="12"/>
  <c r="V97" i="12"/>
  <c r="V70" i="12"/>
  <c r="V141" i="12"/>
  <c r="V127" i="12"/>
  <c r="V119" i="12"/>
  <c r="V94" i="12"/>
  <c r="V60" i="12"/>
  <c r="V138" i="12"/>
  <c r="V123" i="12"/>
  <c r="V108" i="12"/>
  <c r="V61" i="12"/>
  <c r="V57" i="12"/>
  <c r="V116" i="12"/>
  <c r="V96" i="12"/>
  <c r="V105" i="12"/>
  <c r="V71" i="12"/>
  <c r="V146" i="12"/>
  <c r="V139" i="12"/>
  <c r="V101" i="12"/>
  <c r="V93" i="12"/>
  <c r="V128" i="12"/>
  <c r="V117" i="12"/>
  <c r="V67" i="12"/>
  <c r="V62" i="12"/>
  <c r="V66" i="12"/>
  <c r="V72" i="12"/>
  <c r="V68" i="12"/>
  <c r="V106" i="12"/>
  <c r="V110" i="12"/>
  <c r="V85" i="12"/>
  <c r="V140" i="12"/>
  <c r="V133" i="12"/>
  <c r="V129" i="12"/>
  <c r="V90" i="12"/>
  <c r="V82" i="12"/>
  <c r="V118" i="12"/>
  <c r="V111" i="12"/>
  <c r="V83" i="12"/>
  <c r="V134" i="12"/>
  <c r="V74" i="12"/>
  <c r="V122" i="12"/>
  <c r="V100" i="12"/>
  <c r="V130" i="12"/>
  <c r="V78" i="12"/>
  <c r="V145" i="12"/>
  <c r="V89" i="12"/>
  <c r="V56" i="12"/>
  <c r="V79" i="12"/>
  <c r="V73" i="12"/>
  <c r="F192" i="12"/>
  <c r="F172" i="12"/>
  <c r="F195" i="12"/>
  <c r="F193" i="12"/>
  <c r="F173" i="12"/>
  <c r="F181" i="12"/>
  <c r="F162" i="12"/>
  <c r="F182" i="12"/>
  <c r="F175" i="12"/>
  <c r="F166" i="12"/>
  <c r="F184" i="12"/>
  <c r="F176" i="12"/>
  <c r="F167" i="12"/>
  <c r="F194" i="12"/>
  <c r="F186" i="12"/>
  <c r="F180" i="12"/>
  <c r="F187" i="12"/>
  <c r="F191" i="12"/>
  <c r="F183" i="12"/>
  <c r="F164" i="12"/>
  <c r="F160" i="12"/>
  <c r="F178" i="12"/>
  <c r="F169" i="12"/>
  <c r="F174" i="12"/>
  <c r="F161" i="12"/>
  <c r="F163" i="12"/>
  <c r="F168" i="12"/>
  <c r="F158" i="12"/>
  <c r="F179" i="12"/>
  <c r="F159" i="12"/>
  <c r="F190" i="12"/>
  <c r="F189" i="12"/>
  <c r="F165" i="12"/>
  <c r="F170" i="12"/>
  <c r="F177" i="12"/>
  <c r="F188" i="12"/>
  <c r="F171" i="12"/>
  <c r="F185" i="12"/>
  <c r="AG149" i="12"/>
  <c r="AE149" i="12"/>
  <c r="AC149" i="12"/>
  <c r="Z180" i="12"/>
  <c r="Z161" i="12"/>
  <c r="Z181" i="12"/>
  <c r="Z189" i="12"/>
  <c r="Z169" i="12"/>
  <c r="Z190" i="12"/>
  <c r="Z171" i="12"/>
  <c r="Z179" i="12"/>
  <c r="Z172" i="12"/>
  <c r="Z162" i="12"/>
  <c r="Z194" i="12"/>
  <c r="Z186" i="12"/>
  <c r="Z164" i="12"/>
  <c r="Z174" i="12"/>
  <c r="Z191" i="12"/>
  <c r="Z183" i="12"/>
  <c r="Z184" i="12"/>
  <c r="Z175" i="12"/>
  <c r="Z166" i="12"/>
  <c r="Z188" i="12"/>
  <c r="Z193" i="12"/>
  <c r="Z163" i="12"/>
  <c r="Z182" i="12"/>
  <c r="Z173" i="12"/>
  <c r="Z159" i="12"/>
  <c r="Z170" i="12"/>
  <c r="Z160" i="12"/>
  <c r="Z177" i="12"/>
  <c r="Z187" i="12"/>
  <c r="Z176" i="12"/>
  <c r="Z185" i="12"/>
  <c r="Z167" i="12"/>
  <c r="Z178" i="12"/>
  <c r="Z168" i="12"/>
  <c r="Z195" i="12"/>
  <c r="Z192" i="12"/>
  <c r="Z165" i="12"/>
  <c r="Z158" i="12"/>
  <c r="Z137" i="12"/>
  <c r="Z117" i="12"/>
  <c r="Z97" i="12"/>
  <c r="Z77" i="12"/>
  <c r="Z57" i="12"/>
  <c r="Z146" i="12"/>
  <c r="Z126" i="12"/>
  <c r="Z106" i="12"/>
  <c r="Z86" i="12"/>
  <c r="Z66" i="12"/>
  <c r="Z149" i="12"/>
  <c r="Z142" i="12"/>
  <c r="Z131" i="12"/>
  <c r="Z99" i="12"/>
  <c r="Z88" i="12"/>
  <c r="Z65" i="12"/>
  <c r="Z54" i="12"/>
  <c r="Z143" i="12"/>
  <c r="Z132" i="12"/>
  <c r="Z121" i="12"/>
  <c r="Z110" i="12"/>
  <c r="Z144" i="12"/>
  <c r="Z133" i="12"/>
  <c r="Z55" i="12"/>
  <c r="Z103" i="12"/>
  <c r="Z92" i="12"/>
  <c r="Z81" i="12"/>
  <c r="Z70" i="12"/>
  <c r="Z115" i="12"/>
  <c r="Z138" i="12"/>
  <c r="Z127" i="12"/>
  <c r="Z116" i="12"/>
  <c r="Z104" i="12"/>
  <c r="Z93" i="12"/>
  <c r="Z112" i="12"/>
  <c r="Z75" i="12"/>
  <c r="Z141" i="12"/>
  <c r="Z102" i="12"/>
  <c r="Z87" i="12"/>
  <c r="Z64" i="12"/>
  <c r="Z136" i="12"/>
  <c r="Z122" i="12"/>
  <c r="Z108" i="12"/>
  <c r="Z82" i="12"/>
  <c r="Z76" i="12"/>
  <c r="Z58" i="12"/>
  <c r="Z147" i="12"/>
  <c r="Z114" i="12"/>
  <c r="Z134" i="12"/>
  <c r="Z129" i="12"/>
  <c r="Z105" i="12"/>
  <c r="Z120" i="12"/>
  <c r="Z128" i="12"/>
  <c r="Z109" i="12"/>
  <c r="Z67" i="12"/>
  <c r="Z62" i="12"/>
  <c r="Z89" i="12"/>
  <c r="Z72" i="12"/>
  <c r="Z68" i="12"/>
  <c r="Z123" i="12"/>
  <c r="Z80" i="12"/>
  <c r="Z71" i="12"/>
  <c r="Z139" i="12"/>
  <c r="Z135" i="12"/>
  <c r="Z101" i="12"/>
  <c r="Z84" i="12"/>
  <c r="Z124" i="12"/>
  <c r="Z113" i="12"/>
  <c r="Z98" i="12"/>
  <c r="Z85" i="12"/>
  <c r="Z63" i="12"/>
  <c r="Z140" i="12"/>
  <c r="Z90" i="12"/>
  <c r="Z118" i="12"/>
  <c r="Z148" i="12"/>
  <c r="Z95" i="12"/>
  <c r="Z78" i="12"/>
  <c r="Z73" i="12"/>
  <c r="Z56" i="12"/>
  <c r="Z125" i="12"/>
  <c r="Z111" i="12"/>
  <c r="Z60" i="12"/>
  <c r="Z74" i="12"/>
  <c r="Z145" i="12"/>
  <c r="Z100" i="12"/>
  <c r="Z69" i="12"/>
  <c r="Z61" i="12"/>
  <c r="Z130" i="12"/>
  <c r="Z94" i="12"/>
  <c r="Z83" i="12"/>
  <c r="Z91" i="12"/>
  <c r="Z59" i="12"/>
  <c r="Z79" i="12"/>
  <c r="Z107" i="12"/>
  <c r="Z96" i="12"/>
  <c r="Z119" i="12"/>
  <c r="F129" i="12"/>
  <c r="F109" i="12"/>
  <c r="F89" i="12"/>
  <c r="F69" i="12"/>
  <c r="F138" i="12"/>
  <c r="F118" i="12"/>
  <c r="F98" i="12"/>
  <c r="F78" i="12"/>
  <c r="F58" i="12"/>
  <c r="F139" i="12"/>
  <c r="F128" i="12"/>
  <c r="F117" i="12"/>
  <c r="F105" i="12"/>
  <c r="F94" i="12"/>
  <c r="F106" i="12"/>
  <c r="F95" i="12"/>
  <c r="F83" i="12"/>
  <c r="F72" i="12"/>
  <c r="F61" i="12"/>
  <c r="F140" i="12"/>
  <c r="F84" i="12"/>
  <c r="F73" i="12"/>
  <c r="F143" i="12"/>
  <c r="F132" i="12"/>
  <c r="F121" i="12"/>
  <c r="F110" i="12"/>
  <c r="F66" i="12"/>
  <c r="F55" i="12"/>
  <c r="F144" i="12"/>
  <c r="F133" i="12"/>
  <c r="F100" i="12"/>
  <c r="F122" i="12"/>
  <c r="F111" i="12"/>
  <c r="F130" i="12"/>
  <c r="F124" i="12"/>
  <c r="F56" i="12"/>
  <c r="F116" i="12"/>
  <c r="F135" i="12"/>
  <c r="F101" i="12"/>
  <c r="F85" i="12"/>
  <c r="F80" i="12"/>
  <c r="F62" i="12"/>
  <c r="F96" i="12"/>
  <c r="F74" i="12"/>
  <c r="F57" i="12"/>
  <c r="F146" i="12"/>
  <c r="F127" i="12"/>
  <c r="F82" i="12"/>
  <c r="F76" i="12"/>
  <c r="F148" i="12"/>
  <c r="F141" i="12"/>
  <c r="F137" i="12"/>
  <c r="F114" i="12"/>
  <c r="F107" i="12"/>
  <c r="F60" i="12"/>
  <c r="F134" i="12"/>
  <c r="F119" i="12"/>
  <c r="F108" i="12"/>
  <c r="F104" i="12"/>
  <c r="F70" i="12"/>
  <c r="F142" i="12"/>
  <c r="F120" i="12"/>
  <c r="F112" i="12"/>
  <c r="F92" i="12"/>
  <c r="F88" i="12"/>
  <c r="F75" i="12"/>
  <c r="F131" i="12"/>
  <c r="F123" i="12"/>
  <c r="F145" i="12"/>
  <c r="F91" i="12"/>
  <c r="F79" i="12"/>
  <c r="F65" i="12"/>
  <c r="F149" i="12"/>
  <c r="F126" i="12"/>
  <c r="F115" i="12"/>
  <c r="F87" i="12"/>
  <c r="F97" i="12"/>
  <c r="F71" i="12"/>
  <c r="F54" i="12"/>
  <c r="F93" i="12"/>
  <c r="F81" i="12"/>
  <c r="F67" i="12"/>
  <c r="F136" i="12"/>
  <c r="F113" i="12"/>
  <c r="F102" i="12"/>
  <c r="F68" i="12"/>
  <c r="F63" i="12"/>
  <c r="F90" i="12"/>
  <c r="F77" i="12"/>
  <c r="F103" i="12"/>
  <c r="F147" i="12"/>
  <c r="F86" i="12"/>
  <c r="F125" i="12"/>
  <c r="F64" i="12"/>
  <c r="F59" i="12"/>
  <c r="F99" i="12"/>
  <c r="AL197" i="12"/>
  <c r="I45" i="12"/>
  <c r="AM197" i="12"/>
  <c r="M45" i="12"/>
  <c r="AC45" i="12"/>
  <c r="AA197" i="12"/>
  <c r="AG45" i="12"/>
  <c r="AE45" i="12"/>
  <c r="V178" i="12"/>
  <c r="V159" i="12"/>
  <c r="V179" i="12"/>
  <c r="V187" i="12"/>
  <c r="V167" i="12"/>
  <c r="V188" i="12"/>
  <c r="V193" i="12"/>
  <c r="V185" i="12"/>
  <c r="V170" i="12"/>
  <c r="V160" i="12"/>
  <c r="V171" i="12"/>
  <c r="V161" i="12"/>
  <c r="V189" i="12"/>
  <c r="V182" i="12"/>
  <c r="V190" i="12"/>
  <c r="V164" i="12"/>
  <c r="V184" i="12"/>
  <c r="V180" i="12"/>
  <c r="V162" i="12"/>
  <c r="V175" i="12"/>
  <c r="V166" i="12"/>
  <c r="V158" i="12"/>
  <c r="V194" i="12"/>
  <c r="V176" i="12"/>
  <c r="V195" i="12"/>
  <c r="V163" i="12"/>
  <c r="V191" i="12"/>
  <c r="V173" i="12"/>
  <c r="V169" i="12"/>
  <c r="V174" i="12"/>
  <c r="V192" i="12"/>
  <c r="V168" i="12"/>
  <c r="V183" i="12"/>
  <c r="V177" i="12"/>
  <c r="V172" i="12"/>
  <c r="V186" i="12"/>
  <c r="V181" i="12"/>
  <c r="V165" i="12"/>
  <c r="D45" i="12"/>
  <c r="AK197" i="12"/>
  <c r="AE195" i="12"/>
  <c r="AG195" i="12"/>
  <c r="AC195" i="12"/>
  <c r="K194" i="12"/>
  <c r="K174" i="12"/>
  <c r="K175" i="12"/>
  <c r="K183" i="12"/>
  <c r="K184" i="12"/>
  <c r="K192" i="12"/>
  <c r="K176" i="12"/>
  <c r="K167" i="12"/>
  <c r="K169" i="12"/>
  <c r="K159" i="12"/>
  <c r="K177" i="12"/>
  <c r="K168" i="12"/>
  <c r="K158" i="12"/>
  <c r="K187" i="12"/>
  <c r="K172" i="12"/>
  <c r="K162" i="12"/>
  <c r="K163" i="12"/>
  <c r="K188" i="12"/>
  <c r="K181" i="12"/>
  <c r="K161" i="12"/>
  <c r="K179" i="12"/>
  <c r="K165" i="12"/>
  <c r="K170" i="12"/>
  <c r="K185" i="12"/>
  <c r="K189" i="12"/>
  <c r="K186" i="12"/>
  <c r="K190" i="12"/>
  <c r="K180" i="12"/>
  <c r="K173" i="12"/>
  <c r="K166" i="12"/>
  <c r="K195" i="12"/>
  <c r="K160" i="12"/>
  <c r="K171" i="12"/>
  <c r="K193" i="12"/>
  <c r="K182" i="12"/>
  <c r="K191" i="12"/>
  <c r="K164" i="12"/>
  <c r="K178" i="12"/>
  <c r="AN197" i="12"/>
  <c r="T45" i="12"/>
  <c r="V31" i="12" l="1"/>
  <c r="V11" i="12"/>
  <c r="V40" i="12"/>
  <c r="V20" i="12"/>
  <c r="V36" i="12"/>
  <c r="V25" i="12"/>
  <c r="V14" i="12"/>
  <c r="V15" i="12"/>
  <c r="V29" i="12"/>
  <c r="V41" i="12"/>
  <c r="V30" i="12"/>
  <c r="V18" i="12"/>
  <c r="V7" i="12"/>
  <c r="V39" i="12"/>
  <c r="V34" i="12"/>
  <c r="V28" i="12"/>
  <c r="V23" i="12"/>
  <c r="V17" i="12"/>
  <c r="V12" i="12"/>
  <c r="V35" i="12"/>
  <c r="V45" i="12"/>
  <c r="V26" i="12"/>
  <c r="V38" i="12"/>
  <c r="V22" i="12"/>
  <c r="V43" i="12"/>
  <c r="V44" i="12"/>
  <c r="V27" i="12"/>
  <c r="V42" i="12"/>
  <c r="V10" i="12"/>
  <c r="V32" i="12"/>
  <c r="V24" i="12"/>
  <c r="V16" i="12"/>
  <c r="V9" i="12"/>
  <c r="V21" i="12"/>
  <c r="V33" i="12"/>
  <c r="V13" i="12"/>
  <c r="V19" i="12"/>
  <c r="V8" i="12"/>
  <c r="V37" i="12"/>
  <c r="Z33" i="12"/>
  <c r="Z13" i="12"/>
  <c r="Z42" i="12"/>
  <c r="Z22" i="12"/>
  <c r="Z15" i="12"/>
  <c r="Z37" i="12"/>
  <c r="Z26" i="12"/>
  <c r="Z19" i="12"/>
  <c r="Z8" i="12"/>
  <c r="Z31" i="12"/>
  <c r="Z12" i="12"/>
  <c r="Z35" i="12"/>
  <c r="Z24" i="12"/>
  <c r="Z40" i="12"/>
  <c r="Z29" i="12"/>
  <c r="Z32" i="12"/>
  <c r="Z9" i="12"/>
  <c r="Z34" i="12"/>
  <c r="Z10" i="12"/>
  <c r="Z30" i="12"/>
  <c r="Z18" i="12"/>
  <c r="Z45" i="12"/>
  <c r="Z44" i="12"/>
  <c r="Z27" i="12"/>
  <c r="Z23" i="12"/>
  <c r="Z39" i="12"/>
  <c r="Z11" i="12"/>
  <c r="Z43" i="12"/>
  <c r="Z14" i="12"/>
  <c r="Z36" i="12"/>
  <c r="Z20" i="12"/>
  <c r="Z16" i="12"/>
  <c r="Z7" i="12"/>
  <c r="Z28" i="12"/>
  <c r="Z21" i="12"/>
  <c r="Z38" i="12"/>
  <c r="Z41" i="12"/>
  <c r="Z17" i="12"/>
  <c r="Z25" i="12"/>
  <c r="F25" i="12"/>
  <c r="F34" i="12"/>
  <c r="F14" i="12"/>
  <c r="F45" i="12"/>
  <c r="F44" i="12"/>
  <c r="F33" i="12"/>
  <c r="F21" i="12"/>
  <c r="F10" i="12"/>
  <c r="F22" i="12"/>
  <c r="F11" i="12"/>
  <c r="F37" i="12"/>
  <c r="F26" i="12"/>
  <c r="F16" i="12"/>
  <c r="F27" i="12"/>
  <c r="F40" i="12"/>
  <c r="F29" i="12"/>
  <c r="F13" i="12"/>
  <c r="F8" i="12"/>
  <c r="F38" i="12"/>
  <c r="F18" i="12"/>
  <c r="F17" i="12"/>
  <c r="F41" i="12"/>
  <c r="F9" i="12"/>
  <c r="F35" i="12"/>
  <c r="F43" i="12"/>
  <c r="F23" i="12"/>
  <c r="F39" i="12"/>
  <c r="F15" i="12"/>
  <c r="F31" i="12"/>
  <c r="F19" i="12"/>
  <c r="F7" i="12"/>
  <c r="F28" i="12"/>
  <c r="F20" i="12"/>
  <c r="F32" i="12"/>
  <c r="F12" i="12"/>
  <c r="F24" i="12"/>
  <c r="F36" i="12"/>
  <c r="F30" i="12"/>
  <c r="F42" i="12"/>
  <c r="AE197" i="12"/>
  <c r="AG197" i="12"/>
  <c r="AC197" i="12"/>
  <c r="O29" i="12"/>
  <c r="O9" i="12"/>
  <c r="O38" i="12"/>
  <c r="O18" i="12"/>
  <c r="O35" i="12"/>
  <c r="O24" i="12"/>
  <c r="O13" i="12"/>
  <c r="O39" i="12"/>
  <c r="O28" i="12"/>
  <c r="O17" i="12"/>
  <c r="O40" i="12"/>
  <c r="O11" i="12"/>
  <c r="O34" i="12"/>
  <c r="O23" i="12"/>
  <c r="O25" i="12"/>
  <c r="O19" i="12"/>
  <c r="O10" i="12"/>
  <c r="O42" i="12"/>
  <c r="O30" i="12"/>
  <c r="O43" i="12"/>
  <c r="O14" i="12"/>
  <c r="O26" i="12"/>
  <c r="O22" i="12"/>
  <c r="O45" i="12"/>
  <c r="O31" i="12"/>
  <c r="O36" i="12"/>
  <c r="O32" i="12"/>
  <c r="O20" i="12"/>
  <c r="O7" i="12"/>
  <c r="O8" i="12"/>
  <c r="O37" i="12"/>
  <c r="O44" i="12"/>
  <c r="O41" i="12"/>
  <c r="O15" i="12"/>
  <c r="O12" i="12"/>
  <c r="O21" i="12"/>
  <c r="O27" i="12"/>
  <c r="O33" i="12"/>
  <c r="O16" i="12"/>
  <c r="K27" i="12"/>
  <c r="K7" i="12"/>
  <c r="K36" i="12"/>
  <c r="K16" i="12"/>
  <c r="K34" i="12"/>
  <c r="K23" i="12"/>
  <c r="K12" i="12"/>
  <c r="K35" i="12"/>
  <c r="K24" i="12"/>
  <c r="K13" i="12"/>
  <c r="K38" i="12"/>
  <c r="K22" i="12"/>
  <c r="K11" i="12"/>
  <c r="K39" i="12"/>
  <c r="K28" i="12"/>
  <c r="K37" i="12"/>
  <c r="K17" i="12"/>
  <c r="K9" i="12"/>
  <c r="K18" i="12"/>
  <c r="K41" i="12"/>
  <c r="K29" i="12"/>
  <c r="K26" i="12"/>
  <c r="K42" i="12"/>
  <c r="K30" i="12"/>
  <c r="K10" i="12"/>
  <c r="K44" i="12"/>
  <c r="K15" i="12"/>
  <c r="K31" i="12"/>
  <c r="K19" i="12"/>
  <c r="K45" i="12"/>
  <c r="K40" i="12"/>
  <c r="K14" i="12"/>
  <c r="K20" i="12"/>
  <c r="K43" i="12"/>
  <c r="K8" i="12"/>
  <c r="K32" i="12"/>
  <c r="K21" i="12"/>
  <c r="K33" i="12"/>
  <c r="K25" i="12"/>
  <c r="Y195" i="11" l="1"/>
  <c r="W195" i="11"/>
  <c r="V195" i="11"/>
  <c r="T195" i="11"/>
  <c r="R195" i="11"/>
  <c r="P195" i="11"/>
  <c r="K195" i="11"/>
  <c r="L195" i="11" s="1"/>
  <c r="G195" i="11"/>
  <c r="C195" i="11"/>
  <c r="A195" i="11"/>
  <c r="O194" i="11"/>
  <c r="L194" i="11"/>
  <c r="H194" i="11"/>
  <c r="D194" i="11"/>
  <c r="O193" i="11"/>
  <c r="Q193" i="11" s="1"/>
  <c r="L193" i="11"/>
  <c r="H193" i="11"/>
  <c r="D193" i="11"/>
  <c r="O192" i="11"/>
  <c r="U192" i="11" s="1"/>
  <c r="L192" i="11"/>
  <c r="H192" i="11"/>
  <c r="D192" i="11"/>
  <c r="O191" i="11"/>
  <c r="U191" i="11" s="1"/>
  <c r="L191" i="11"/>
  <c r="H191" i="11"/>
  <c r="D191" i="11"/>
  <c r="O190" i="11"/>
  <c r="Q190" i="11" s="1"/>
  <c r="L190" i="11"/>
  <c r="H190" i="11"/>
  <c r="D190" i="11"/>
  <c r="O189" i="11"/>
  <c r="U189" i="11" s="1"/>
  <c r="L189" i="11"/>
  <c r="H189" i="11"/>
  <c r="D189" i="11"/>
  <c r="O188" i="11"/>
  <c r="Q188" i="11" s="1"/>
  <c r="L188" i="11"/>
  <c r="H188" i="11"/>
  <c r="D188" i="11"/>
  <c r="O187" i="11"/>
  <c r="L187" i="11"/>
  <c r="H187" i="11"/>
  <c r="D187" i="11"/>
  <c r="O186" i="11"/>
  <c r="Q186" i="11" s="1"/>
  <c r="L186" i="11"/>
  <c r="H186" i="11"/>
  <c r="D186" i="11"/>
  <c r="O185" i="11"/>
  <c r="L185" i="11"/>
  <c r="H185" i="11"/>
  <c r="D185" i="11"/>
  <c r="O184" i="11"/>
  <c r="S184" i="11" s="1"/>
  <c r="L184" i="11"/>
  <c r="H184" i="11"/>
  <c r="D184" i="11"/>
  <c r="O183" i="11"/>
  <c r="U183" i="11" s="1"/>
  <c r="L183" i="11"/>
  <c r="H183" i="11"/>
  <c r="D183" i="11"/>
  <c r="O182" i="11"/>
  <c r="U182" i="11" s="1"/>
  <c r="L182" i="11"/>
  <c r="H182" i="11"/>
  <c r="D182" i="11"/>
  <c r="O181" i="11"/>
  <c r="Q181" i="11" s="1"/>
  <c r="L181" i="11"/>
  <c r="H181" i="11"/>
  <c r="D181" i="11"/>
  <c r="O180" i="11"/>
  <c r="S180" i="11" s="1"/>
  <c r="L180" i="11"/>
  <c r="H180" i="11"/>
  <c r="D180" i="11"/>
  <c r="O179" i="11"/>
  <c r="U179" i="11" s="1"/>
  <c r="L179" i="11"/>
  <c r="H179" i="11"/>
  <c r="D179" i="11"/>
  <c r="O178" i="11"/>
  <c r="U178" i="11" s="1"/>
  <c r="L178" i="11"/>
  <c r="H178" i="11"/>
  <c r="D178" i="11"/>
  <c r="O177" i="11"/>
  <c r="Q177" i="11" s="1"/>
  <c r="L177" i="11"/>
  <c r="H177" i="11"/>
  <c r="D177" i="11"/>
  <c r="O176" i="11"/>
  <c r="Q176" i="11" s="1"/>
  <c r="L176" i="11"/>
  <c r="H176" i="11"/>
  <c r="D176" i="11"/>
  <c r="O175" i="11"/>
  <c r="S175" i="11" s="1"/>
  <c r="L175" i="11"/>
  <c r="H175" i="11"/>
  <c r="D175" i="11"/>
  <c r="O174" i="11"/>
  <c r="L174" i="11"/>
  <c r="H174" i="11"/>
  <c r="D174" i="11"/>
  <c r="O173" i="11"/>
  <c r="U173" i="11" s="1"/>
  <c r="L173" i="11"/>
  <c r="H173" i="11"/>
  <c r="D173" i="11"/>
  <c r="O172" i="11"/>
  <c r="U172" i="11" s="1"/>
  <c r="L172" i="11"/>
  <c r="H172" i="11"/>
  <c r="D172" i="11"/>
  <c r="O171" i="11"/>
  <c r="U171" i="11" s="1"/>
  <c r="L171" i="11"/>
  <c r="H171" i="11"/>
  <c r="D171" i="11"/>
  <c r="O170" i="11"/>
  <c r="L170" i="11"/>
  <c r="H170" i="11"/>
  <c r="D170" i="11"/>
  <c r="O169" i="11"/>
  <c r="L169" i="11"/>
  <c r="H169" i="11"/>
  <c r="D169" i="11"/>
  <c r="O168" i="11"/>
  <c r="Q168" i="11" s="1"/>
  <c r="L168" i="11"/>
  <c r="H168" i="11"/>
  <c r="D168" i="11"/>
  <c r="O167" i="11"/>
  <c r="U167" i="11" s="1"/>
  <c r="L167" i="11"/>
  <c r="H167" i="11"/>
  <c r="D167" i="11"/>
  <c r="O166" i="11"/>
  <c r="U166" i="11" s="1"/>
  <c r="L166" i="11"/>
  <c r="H166" i="11"/>
  <c r="D166" i="11"/>
  <c r="O165" i="11"/>
  <c r="L165" i="11"/>
  <c r="H165" i="11"/>
  <c r="D165" i="11"/>
  <c r="O164" i="11"/>
  <c r="U164" i="11" s="1"/>
  <c r="L164" i="11"/>
  <c r="H164" i="11"/>
  <c r="D164" i="11"/>
  <c r="O163" i="11"/>
  <c r="U163" i="11" s="1"/>
  <c r="L163" i="11"/>
  <c r="H163" i="11"/>
  <c r="D163" i="11"/>
  <c r="O162" i="11"/>
  <c r="Q162" i="11" s="1"/>
  <c r="L162" i="11"/>
  <c r="H162" i="11"/>
  <c r="D162" i="11"/>
  <c r="O161" i="11"/>
  <c r="U161" i="11" s="1"/>
  <c r="L161" i="11"/>
  <c r="H161" i="11"/>
  <c r="D161" i="11"/>
  <c r="O160" i="11"/>
  <c r="L160" i="11"/>
  <c r="H160" i="11"/>
  <c r="D160" i="11"/>
  <c r="O159" i="11"/>
  <c r="Q159" i="11" s="1"/>
  <c r="L159" i="11"/>
  <c r="H159" i="11"/>
  <c r="D159" i="11"/>
  <c r="O158" i="11"/>
  <c r="Q158" i="11" s="1"/>
  <c r="L158" i="11"/>
  <c r="H158" i="11"/>
  <c r="D158" i="11"/>
  <c r="Y149" i="11"/>
  <c r="W149" i="11"/>
  <c r="V149" i="11"/>
  <c r="T149" i="11"/>
  <c r="R149" i="11"/>
  <c r="P149" i="11"/>
  <c r="K149" i="11"/>
  <c r="G149" i="11"/>
  <c r="C149" i="11"/>
  <c r="A149" i="11"/>
  <c r="O148" i="11"/>
  <c r="U148" i="11" s="1"/>
  <c r="L148" i="11"/>
  <c r="H148" i="11"/>
  <c r="D148" i="11"/>
  <c r="O147" i="11"/>
  <c r="L147" i="11"/>
  <c r="H147" i="11"/>
  <c r="D147" i="11"/>
  <c r="O146" i="11"/>
  <c r="S146" i="11" s="1"/>
  <c r="L146" i="11"/>
  <c r="H146" i="11"/>
  <c r="D146" i="11"/>
  <c r="O145" i="11"/>
  <c r="U145" i="11" s="1"/>
  <c r="L145" i="11"/>
  <c r="H145" i="11"/>
  <c r="D145" i="11"/>
  <c r="O144" i="11"/>
  <c r="S144" i="11" s="1"/>
  <c r="L144" i="11"/>
  <c r="H144" i="11"/>
  <c r="D144" i="11"/>
  <c r="O143" i="11"/>
  <c r="U143" i="11" s="1"/>
  <c r="L143" i="11"/>
  <c r="H143" i="11"/>
  <c r="D143" i="11"/>
  <c r="O142" i="11"/>
  <c r="S142" i="11" s="1"/>
  <c r="L142" i="11"/>
  <c r="H142" i="11"/>
  <c r="D142" i="11"/>
  <c r="O141" i="11"/>
  <c r="Q141" i="11" s="1"/>
  <c r="L141" i="11"/>
  <c r="H141" i="11"/>
  <c r="D141" i="11"/>
  <c r="O140" i="11"/>
  <c r="Q140" i="11" s="1"/>
  <c r="L140" i="11"/>
  <c r="H140" i="11"/>
  <c r="D140" i="11"/>
  <c r="O139" i="11"/>
  <c r="U139" i="11" s="1"/>
  <c r="L139" i="11"/>
  <c r="H139" i="11"/>
  <c r="D139" i="11"/>
  <c r="O138" i="11"/>
  <c r="Q138" i="11" s="1"/>
  <c r="L138" i="11"/>
  <c r="H138" i="11"/>
  <c r="D138" i="11"/>
  <c r="O137" i="11"/>
  <c r="U137" i="11" s="1"/>
  <c r="L137" i="11"/>
  <c r="H137" i="11"/>
  <c r="D137" i="11"/>
  <c r="O136" i="11"/>
  <c r="U136" i="11" s="1"/>
  <c r="L136" i="11"/>
  <c r="H136" i="11"/>
  <c r="D136" i="11"/>
  <c r="O135" i="11"/>
  <c r="L135" i="11"/>
  <c r="H135" i="11"/>
  <c r="D135" i="11"/>
  <c r="O134" i="11"/>
  <c r="L134" i="11"/>
  <c r="H134" i="11"/>
  <c r="D134" i="11"/>
  <c r="O133" i="11"/>
  <c r="U133" i="11" s="1"/>
  <c r="L133" i="11"/>
  <c r="H133" i="11"/>
  <c r="D133" i="11"/>
  <c r="O132" i="11"/>
  <c r="U132" i="11" s="1"/>
  <c r="L132" i="11"/>
  <c r="H132" i="11"/>
  <c r="D132" i="11"/>
  <c r="O131" i="11"/>
  <c r="L131" i="11"/>
  <c r="H131" i="11"/>
  <c r="D131" i="11"/>
  <c r="O130" i="11"/>
  <c r="Q130" i="11" s="1"/>
  <c r="L130" i="11"/>
  <c r="H130" i="11"/>
  <c r="D130" i="11"/>
  <c r="O129" i="11"/>
  <c r="S129" i="11" s="1"/>
  <c r="L129" i="11"/>
  <c r="H129" i="11"/>
  <c r="D129" i="11"/>
  <c r="O128" i="11"/>
  <c r="L128" i="11"/>
  <c r="H128" i="11"/>
  <c r="D128" i="11"/>
  <c r="O127" i="11"/>
  <c r="L127" i="11"/>
  <c r="H127" i="11"/>
  <c r="D127" i="11"/>
  <c r="O126" i="11"/>
  <c r="Q126" i="11" s="1"/>
  <c r="L126" i="11"/>
  <c r="H126" i="11"/>
  <c r="D126" i="11"/>
  <c r="O125" i="11"/>
  <c r="Q125" i="11" s="1"/>
  <c r="L125" i="11"/>
  <c r="H125" i="11"/>
  <c r="D125" i="11"/>
  <c r="O124" i="11"/>
  <c r="S124" i="11" s="1"/>
  <c r="L124" i="11"/>
  <c r="H124" i="11"/>
  <c r="D124" i="11"/>
  <c r="O123" i="11"/>
  <c r="L123" i="11"/>
  <c r="H123" i="11"/>
  <c r="D123" i="11"/>
  <c r="O122" i="11"/>
  <c r="Q122" i="11" s="1"/>
  <c r="L122" i="11"/>
  <c r="H122" i="11"/>
  <c r="D122" i="11"/>
  <c r="O121" i="11"/>
  <c r="Q121" i="11" s="1"/>
  <c r="L121" i="11"/>
  <c r="H121" i="11"/>
  <c r="D121" i="11"/>
  <c r="O120" i="11"/>
  <c r="U120" i="11" s="1"/>
  <c r="L120" i="11"/>
  <c r="H120" i="11"/>
  <c r="D120" i="11"/>
  <c r="O119" i="11"/>
  <c r="U119" i="11" s="1"/>
  <c r="L119" i="11"/>
  <c r="H119" i="11"/>
  <c r="D119" i="11"/>
  <c r="O118" i="11"/>
  <c r="U118" i="11" s="1"/>
  <c r="L118" i="11"/>
  <c r="H118" i="11"/>
  <c r="D118" i="11"/>
  <c r="O117" i="11"/>
  <c r="U117" i="11" s="1"/>
  <c r="L117" i="11"/>
  <c r="H117" i="11"/>
  <c r="D117" i="11"/>
  <c r="O116" i="11"/>
  <c r="Q116" i="11" s="1"/>
  <c r="L116" i="11"/>
  <c r="H116" i="11"/>
  <c r="D116" i="11"/>
  <c r="O115" i="11"/>
  <c r="Q115" i="11" s="1"/>
  <c r="L115" i="11"/>
  <c r="H115" i="11"/>
  <c r="D115" i="11"/>
  <c r="O114" i="11"/>
  <c r="L114" i="11"/>
  <c r="H114" i="11"/>
  <c r="D114" i="11"/>
  <c r="O113" i="11"/>
  <c r="U113" i="11" s="1"/>
  <c r="L113" i="11"/>
  <c r="H113" i="11"/>
  <c r="D113" i="11"/>
  <c r="O112" i="11"/>
  <c r="Q112" i="11" s="1"/>
  <c r="L112" i="11"/>
  <c r="H112" i="11"/>
  <c r="D112" i="11"/>
  <c r="O111" i="11"/>
  <c r="Q111" i="11" s="1"/>
  <c r="L111" i="11"/>
  <c r="H111" i="11"/>
  <c r="D111" i="11"/>
  <c r="O110" i="11"/>
  <c r="Q110" i="11" s="1"/>
  <c r="L110" i="11"/>
  <c r="H110" i="11"/>
  <c r="D110" i="11"/>
  <c r="O109" i="11"/>
  <c r="U109" i="11" s="1"/>
  <c r="L109" i="11"/>
  <c r="H109" i="11"/>
  <c r="D109" i="11"/>
  <c r="O108" i="11"/>
  <c r="U108" i="11" s="1"/>
  <c r="L108" i="11"/>
  <c r="H108" i="11"/>
  <c r="D108" i="11"/>
  <c r="O107" i="11"/>
  <c r="L107" i="11"/>
  <c r="H107" i="11"/>
  <c r="D107" i="11"/>
  <c r="O106" i="11"/>
  <c r="U106" i="11" s="1"/>
  <c r="L106" i="11"/>
  <c r="H106" i="11"/>
  <c r="D106" i="11"/>
  <c r="O105" i="11"/>
  <c r="Q105" i="11" s="1"/>
  <c r="L105" i="11"/>
  <c r="H105" i="11"/>
  <c r="D105" i="11"/>
  <c r="O104" i="11"/>
  <c r="S104" i="11" s="1"/>
  <c r="L104" i="11"/>
  <c r="H104" i="11"/>
  <c r="D104" i="11"/>
  <c r="O103" i="11"/>
  <c r="U103" i="11" s="1"/>
  <c r="L103" i="11"/>
  <c r="H103" i="11"/>
  <c r="D103" i="11"/>
  <c r="O102" i="11"/>
  <c r="U102" i="11" s="1"/>
  <c r="L102" i="11"/>
  <c r="H102" i="11"/>
  <c r="D102" i="11"/>
  <c r="O101" i="11"/>
  <c r="Q101" i="11" s="1"/>
  <c r="L101" i="11"/>
  <c r="H101" i="11"/>
  <c r="D101" i="11"/>
  <c r="O100" i="11"/>
  <c r="Q100" i="11" s="1"/>
  <c r="L100" i="11"/>
  <c r="H100" i="11"/>
  <c r="D100" i="11"/>
  <c r="O99" i="11"/>
  <c r="U99" i="11" s="1"/>
  <c r="L99" i="11"/>
  <c r="H99" i="11"/>
  <c r="D99" i="11"/>
  <c r="O98" i="11"/>
  <c r="L98" i="11"/>
  <c r="H98" i="11"/>
  <c r="D98" i="11"/>
  <c r="O97" i="11"/>
  <c r="U97" i="11" s="1"/>
  <c r="L97" i="11"/>
  <c r="H97" i="11"/>
  <c r="D97" i="11"/>
  <c r="O96" i="11"/>
  <c r="Q96" i="11" s="1"/>
  <c r="L96" i="11"/>
  <c r="H96" i="11"/>
  <c r="D96" i="11"/>
  <c r="O95" i="11"/>
  <c r="S95" i="11" s="1"/>
  <c r="L95" i="11"/>
  <c r="H95" i="11"/>
  <c r="D95" i="11"/>
  <c r="O94" i="11"/>
  <c r="Q94" i="11" s="1"/>
  <c r="L94" i="11"/>
  <c r="H94" i="11"/>
  <c r="D94" i="11"/>
  <c r="O93" i="11"/>
  <c r="Q93" i="11" s="1"/>
  <c r="L93" i="11"/>
  <c r="H93" i="11"/>
  <c r="D93" i="11"/>
  <c r="O92" i="11"/>
  <c r="U92" i="11" s="1"/>
  <c r="L92" i="11"/>
  <c r="H92" i="11"/>
  <c r="D92" i="11"/>
  <c r="O91" i="11"/>
  <c r="S91" i="11" s="1"/>
  <c r="L91" i="11"/>
  <c r="H91" i="11"/>
  <c r="D91" i="11"/>
  <c r="O90" i="11"/>
  <c r="U90" i="11" s="1"/>
  <c r="L90" i="11"/>
  <c r="H90" i="11"/>
  <c r="D90" i="11"/>
  <c r="O89" i="11"/>
  <c r="L89" i="11"/>
  <c r="H89" i="11"/>
  <c r="D89" i="11"/>
  <c r="O88" i="11"/>
  <c r="U88" i="11" s="1"/>
  <c r="L88" i="11"/>
  <c r="H88" i="11"/>
  <c r="D88" i="11"/>
  <c r="O87" i="11"/>
  <c r="U87" i="11" s="1"/>
  <c r="L87" i="11"/>
  <c r="H87" i="11"/>
  <c r="D87" i="11"/>
  <c r="O86" i="11"/>
  <c r="S86" i="11" s="1"/>
  <c r="L86" i="11"/>
  <c r="H86" i="11"/>
  <c r="D86" i="11"/>
  <c r="O85" i="11"/>
  <c r="U85" i="11" s="1"/>
  <c r="L85" i="11"/>
  <c r="H85" i="11"/>
  <c r="D85" i="11"/>
  <c r="O84" i="11"/>
  <c r="L84" i="11"/>
  <c r="H84" i="11"/>
  <c r="D84" i="11"/>
  <c r="O83" i="11"/>
  <c r="Q83" i="11" s="1"/>
  <c r="L83" i="11"/>
  <c r="H83" i="11"/>
  <c r="D83" i="11"/>
  <c r="O82" i="11"/>
  <c r="U82" i="11" s="1"/>
  <c r="L82" i="11"/>
  <c r="H82" i="11"/>
  <c r="D82" i="11"/>
  <c r="O81" i="11"/>
  <c r="L81" i="11"/>
  <c r="H81" i="11"/>
  <c r="D81" i="11"/>
  <c r="O80" i="11"/>
  <c r="U80" i="11" s="1"/>
  <c r="L80" i="11"/>
  <c r="H80" i="11"/>
  <c r="D80" i="11"/>
  <c r="O79" i="11"/>
  <c r="Q79" i="11" s="1"/>
  <c r="L79" i="11"/>
  <c r="H79" i="11"/>
  <c r="D79" i="11"/>
  <c r="O78" i="11"/>
  <c r="L78" i="11"/>
  <c r="H78" i="11"/>
  <c r="D78" i="11"/>
  <c r="O77" i="11"/>
  <c r="U77" i="11" s="1"/>
  <c r="L77" i="11"/>
  <c r="H77" i="11"/>
  <c r="D77" i="11"/>
  <c r="O76" i="11"/>
  <c r="U76" i="11" s="1"/>
  <c r="L76" i="11"/>
  <c r="H76" i="11"/>
  <c r="D76" i="11"/>
  <c r="O75" i="11"/>
  <c r="U75" i="11" s="1"/>
  <c r="L75" i="11"/>
  <c r="H75" i="11"/>
  <c r="D75" i="11"/>
  <c r="O74" i="11"/>
  <c r="L74" i="11"/>
  <c r="H74" i="11"/>
  <c r="D74" i="11"/>
  <c r="O73" i="11"/>
  <c r="L73" i="11"/>
  <c r="H73" i="11"/>
  <c r="D73" i="11"/>
  <c r="O72" i="11"/>
  <c r="Q72" i="11" s="1"/>
  <c r="L72" i="11"/>
  <c r="H72" i="11"/>
  <c r="D72" i="11"/>
  <c r="O71" i="11"/>
  <c r="Q71" i="11" s="1"/>
  <c r="L71" i="11"/>
  <c r="H71" i="11"/>
  <c r="D71" i="11"/>
  <c r="O70" i="11"/>
  <c r="U70" i="11" s="1"/>
  <c r="L70" i="11"/>
  <c r="H70" i="11"/>
  <c r="D70" i="11"/>
  <c r="O69" i="11"/>
  <c r="L69" i="11"/>
  <c r="H69" i="11"/>
  <c r="D69" i="11"/>
  <c r="O68" i="11"/>
  <c r="L68" i="11"/>
  <c r="H68" i="11"/>
  <c r="D68" i="11"/>
  <c r="O67" i="11"/>
  <c r="U67" i="11" s="1"/>
  <c r="L67" i="11"/>
  <c r="H67" i="11"/>
  <c r="D67" i="11"/>
  <c r="O66" i="11"/>
  <c r="Q66" i="11" s="1"/>
  <c r="L66" i="11"/>
  <c r="H66" i="11"/>
  <c r="D66" i="11"/>
  <c r="O65" i="11"/>
  <c r="U65" i="11" s="1"/>
  <c r="L65" i="11"/>
  <c r="H65" i="11"/>
  <c r="D65" i="11"/>
  <c r="O64" i="11"/>
  <c r="Q64" i="11" s="1"/>
  <c r="L64" i="11"/>
  <c r="H64" i="11"/>
  <c r="D64" i="11"/>
  <c r="O63" i="11"/>
  <c r="U63" i="11" s="1"/>
  <c r="L63" i="11"/>
  <c r="H63" i="11"/>
  <c r="D63" i="11"/>
  <c r="O62" i="11"/>
  <c r="U62" i="11" s="1"/>
  <c r="L62" i="11"/>
  <c r="H62" i="11"/>
  <c r="D62" i="11"/>
  <c r="O61" i="11"/>
  <c r="Q61" i="11" s="1"/>
  <c r="L61" i="11"/>
  <c r="H61" i="11"/>
  <c r="D61" i="11"/>
  <c r="O60" i="11"/>
  <c r="U60" i="11" s="1"/>
  <c r="L60" i="11"/>
  <c r="H60" i="11"/>
  <c r="D60" i="11"/>
  <c r="O59" i="11"/>
  <c r="L59" i="11"/>
  <c r="H59" i="11"/>
  <c r="D59" i="11"/>
  <c r="O58" i="11"/>
  <c r="U58" i="11" s="1"/>
  <c r="L58" i="11"/>
  <c r="H58" i="11"/>
  <c r="D58" i="11"/>
  <c r="O57" i="11"/>
  <c r="U57" i="11" s="1"/>
  <c r="L57" i="11"/>
  <c r="H57" i="11"/>
  <c r="D57" i="11"/>
  <c r="O56" i="11"/>
  <c r="Q56" i="11" s="1"/>
  <c r="L56" i="11"/>
  <c r="H56" i="11"/>
  <c r="D56" i="11"/>
  <c r="O55" i="11"/>
  <c r="L55" i="11"/>
  <c r="H55" i="11"/>
  <c r="D55" i="11"/>
  <c r="O54" i="11"/>
  <c r="Q54" i="11" s="1"/>
  <c r="L54" i="11"/>
  <c r="H54" i="11"/>
  <c r="D54" i="11"/>
  <c r="Y45" i="11"/>
  <c r="W45" i="11"/>
  <c r="V45" i="11"/>
  <c r="T45" i="11"/>
  <c r="R45" i="11"/>
  <c r="P45" i="11"/>
  <c r="K45" i="11"/>
  <c r="G45" i="11"/>
  <c r="C45" i="11"/>
  <c r="A45" i="11"/>
  <c r="O44" i="11"/>
  <c r="L44" i="11"/>
  <c r="H44" i="11"/>
  <c r="D44" i="11"/>
  <c r="O43" i="11"/>
  <c r="U43" i="11" s="1"/>
  <c r="L43" i="11"/>
  <c r="H43" i="11"/>
  <c r="D43" i="11"/>
  <c r="O42" i="11"/>
  <c r="L42" i="11"/>
  <c r="H42" i="11"/>
  <c r="D42" i="11"/>
  <c r="O41" i="11"/>
  <c r="Q41" i="11" s="1"/>
  <c r="L41" i="11"/>
  <c r="H41" i="11"/>
  <c r="D41" i="11"/>
  <c r="O40" i="11"/>
  <c r="L40" i="11"/>
  <c r="H40" i="11"/>
  <c r="D40" i="11"/>
  <c r="O39" i="11"/>
  <c r="L39" i="11"/>
  <c r="H39" i="11"/>
  <c r="D39" i="11"/>
  <c r="O38" i="11"/>
  <c r="S38" i="11" s="1"/>
  <c r="L38" i="11"/>
  <c r="H38" i="11"/>
  <c r="D38" i="11"/>
  <c r="O37" i="11"/>
  <c r="Q37" i="11" s="1"/>
  <c r="L37" i="11"/>
  <c r="H37" i="11"/>
  <c r="D37" i="11"/>
  <c r="O36" i="11"/>
  <c r="U36" i="11" s="1"/>
  <c r="L36" i="11"/>
  <c r="H36" i="11"/>
  <c r="D36" i="11"/>
  <c r="O35" i="11"/>
  <c r="Q35" i="11" s="1"/>
  <c r="L35" i="11"/>
  <c r="H35" i="11"/>
  <c r="D35" i="11"/>
  <c r="O34" i="11"/>
  <c r="U34" i="11" s="1"/>
  <c r="L34" i="11"/>
  <c r="H34" i="11"/>
  <c r="D34" i="11"/>
  <c r="O33" i="11"/>
  <c r="Q33" i="11" s="1"/>
  <c r="L33" i="11"/>
  <c r="H33" i="11"/>
  <c r="D33" i="11"/>
  <c r="O32" i="11"/>
  <c r="S32" i="11" s="1"/>
  <c r="L32" i="11"/>
  <c r="H32" i="11"/>
  <c r="D32" i="11"/>
  <c r="O31" i="11"/>
  <c r="L31" i="11"/>
  <c r="H31" i="11"/>
  <c r="D31" i="11"/>
  <c r="O30" i="11"/>
  <c r="U30" i="11" s="1"/>
  <c r="L30" i="11"/>
  <c r="H30" i="11"/>
  <c r="D30" i="11"/>
  <c r="O29" i="11"/>
  <c r="U29" i="11" s="1"/>
  <c r="L29" i="11"/>
  <c r="H29" i="11"/>
  <c r="D29" i="11"/>
  <c r="O28" i="11"/>
  <c r="U28" i="11" s="1"/>
  <c r="L28" i="11"/>
  <c r="H28" i="11"/>
  <c r="D28" i="11"/>
  <c r="O27" i="11"/>
  <c r="Q27" i="11" s="1"/>
  <c r="L27" i="11"/>
  <c r="H27" i="11"/>
  <c r="D27" i="11"/>
  <c r="O26" i="11"/>
  <c r="U26" i="11" s="1"/>
  <c r="L26" i="11"/>
  <c r="H26" i="11"/>
  <c r="D26" i="11"/>
  <c r="O25" i="11"/>
  <c r="L25" i="11"/>
  <c r="H25" i="11"/>
  <c r="D25" i="11"/>
  <c r="O24" i="11"/>
  <c r="L24" i="11"/>
  <c r="H24" i="11"/>
  <c r="D24" i="11"/>
  <c r="O23" i="11"/>
  <c r="Q23" i="11" s="1"/>
  <c r="L23" i="11"/>
  <c r="H23" i="11"/>
  <c r="D23" i="11"/>
  <c r="O22" i="11"/>
  <c r="L22" i="11"/>
  <c r="H22" i="11"/>
  <c r="D22" i="11"/>
  <c r="O21" i="11"/>
  <c r="S21" i="11" s="1"/>
  <c r="L21" i="11"/>
  <c r="H21" i="11"/>
  <c r="D21" i="11"/>
  <c r="O20" i="11"/>
  <c r="U20" i="11" s="1"/>
  <c r="L20" i="11"/>
  <c r="H20" i="11"/>
  <c r="D20" i="11"/>
  <c r="O19" i="11"/>
  <c r="L19" i="11"/>
  <c r="H19" i="11"/>
  <c r="D19" i="11"/>
  <c r="O18" i="11"/>
  <c r="U18" i="11" s="1"/>
  <c r="L18" i="11"/>
  <c r="H18" i="11"/>
  <c r="D18" i="11"/>
  <c r="O17" i="11"/>
  <c r="S17" i="11" s="1"/>
  <c r="L17" i="11"/>
  <c r="H17" i="11"/>
  <c r="D17" i="11"/>
  <c r="O16" i="11"/>
  <c r="U16" i="11" s="1"/>
  <c r="L16" i="11"/>
  <c r="H16" i="11"/>
  <c r="D16" i="11"/>
  <c r="O15" i="11"/>
  <c r="L15" i="11"/>
  <c r="H15" i="11"/>
  <c r="D15" i="11"/>
  <c r="O14" i="11"/>
  <c r="L14" i="11"/>
  <c r="H14" i="11"/>
  <c r="D14" i="11"/>
  <c r="O13" i="11"/>
  <c r="L13" i="11"/>
  <c r="H13" i="11"/>
  <c r="D13" i="11"/>
  <c r="O12" i="11"/>
  <c r="L12" i="11"/>
  <c r="H12" i="11"/>
  <c r="D12" i="11"/>
  <c r="O11" i="11"/>
  <c r="S11" i="11" s="1"/>
  <c r="L11" i="11"/>
  <c r="H11" i="11"/>
  <c r="D11" i="11"/>
  <c r="O10" i="11"/>
  <c r="U10" i="11" s="1"/>
  <c r="L10" i="11"/>
  <c r="H10" i="11"/>
  <c r="D10" i="11"/>
  <c r="O9" i="11"/>
  <c r="U9" i="11" s="1"/>
  <c r="L9" i="11"/>
  <c r="H9" i="11"/>
  <c r="D9" i="11"/>
  <c r="O8" i="11"/>
  <c r="U8" i="11" s="1"/>
  <c r="L8" i="11"/>
  <c r="H8" i="11"/>
  <c r="D8" i="11"/>
  <c r="O7" i="11"/>
  <c r="Q7" i="11" s="1"/>
  <c r="L7" i="11"/>
  <c r="H7" i="11"/>
  <c r="D7" i="11"/>
  <c r="G197" i="11" l="1"/>
  <c r="T197" i="11"/>
  <c r="Q88" i="11"/>
  <c r="H149" i="11"/>
  <c r="J73" i="11" s="1"/>
  <c r="L149" i="11"/>
  <c r="N57" i="11" s="1"/>
  <c r="V197" i="11"/>
  <c r="J107" i="11"/>
  <c r="U105" i="11"/>
  <c r="S119" i="11"/>
  <c r="U184" i="11"/>
  <c r="S159" i="11"/>
  <c r="J145" i="11"/>
  <c r="U159" i="11"/>
  <c r="Q119" i="11"/>
  <c r="Q57" i="11"/>
  <c r="U17" i="11"/>
  <c r="Q109" i="11"/>
  <c r="S181" i="11"/>
  <c r="U66" i="11"/>
  <c r="S109" i="11"/>
  <c r="Q117" i="11"/>
  <c r="Q166" i="11"/>
  <c r="U181" i="11"/>
  <c r="S186" i="11"/>
  <c r="U38" i="11"/>
  <c r="Q43" i="11"/>
  <c r="W197" i="11"/>
  <c r="Q102" i="11"/>
  <c r="U104" i="11"/>
  <c r="S117" i="11"/>
  <c r="U162" i="11"/>
  <c r="S166" i="11"/>
  <c r="S43" i="11"/>
  <c r="S97" i="11"/>
  <c r="S102" i="11"/>
  <c r="S41" i="11"/>
  <c r="S112" i="11"/>
  <c r="U41" i="11"/>
  <c r="U112" i="11"/>
  <c r="U144" i="11"/>
  <c r="U95" i="11"/>
  <c r="Q142" i="11"/>
  <c r="U142" i="11"/>
  <c r="S126" i="11"/>
  <c r="S177" i="11"/>
  <c r="Q16" i="11"/>
  <c r="Q103" i="11"/>
  <c r="U126" i="11"/>
  <c r="S8" i="11"/>
  <c r="S16" i="11"/>
  <c r="S103" i="11"/>
  <c r="S140" i="11"/>
  <c r="Q145" i="11"/>
  <c r="S121" i="11"/>
  <c r="U140" i="11"/>
  <c r="S167" i="11"/>
  <c r="C197" i="11"/>
  <c r="Q63" i="11"/>
  <c r="U96" i="11"/>
  <c r="U32" i="11"/>
  <c r="S63" i="11"/>
  <c r="S138" i="11"/>
  <c r="U138" i="11"/>
  <c r="N168" i="11"/>
  <c r="N180" i="11"/>
  <c r="N185" i="11"/>
  <c r="Q76" i="11"/>
  <c r="U37" i="11"/>
  <c r="S56" i="11"/>
  <c r="S67" i="11"/>
  <c r="S76" i="11"/>
  <c r="Q137" i="11"/>
  <c r="S158" i="11"/>
  <c r="Q178" i="11"/>
  <c r="U11" i="11"/>
  <c r="U23" i="11"/>
  <c r="U35" i="11"/>
  <c r="U56" i="11"/>
  <c r="S105" i="11"/>
  <c r="U124" i="11"/>
  <c r="U129" i="11"/>
  <c r="S137" i="11"/>
  <c r="U158" i="11"/>
  <c r="S178" i="11"/>
  <c r="U180" i="11"/>
  <c r="S35" i="11"/>
  <c r="S54" i="11"/>
  <c r="S61" i="11"/>
  <c r="U72" i="11"/>
  <c r="S83" i="11"/>
  <c r="U101" i="11"/>
  <c r="S122" i="11"/>
  <c r="S132" i="11"/>
  <c r="U146" i="11"/>
  <c r="N187" i="11"/>
  <c r="S72" i="11"/>
  <c r="Q9" i="11"/>
  <c r="U54" i="11"/>
  <c r="U61" i="11"/>
  <c r="U83" i="11"/>
  <c r="U122" i="11"/>
  <c r="A197" i="11"/>
  <c r="Q97" i="11"/>
  <c r="Q99" i="11"/>
  <c r="J149" i="11"/>
  <c r="Q172" i="11"/>
  <c r="S87" i="11"/>
  <c r="S23" i="11"/>
  <c r="D45" i="11"/>
  <c r="F20" i="11" s="1"/>
  <c r="S88" i="11"/>
  <c r="Q118" i="11"/>
  <c r="S172" i="11"/>
  <c r="Q183" i="11"/>
  <c r="Q75" i="11"/>
  <c r="Q77" i="11"/>
  <c r="S79" i="11"/>
  <c r="S116" i="11"/>
  <c r="S118" i="11"/>
  <c r="S125" i="11"/>
  <c r="S183" i="11"/>
  <c r="H45" i="11"/>
  <c r="J11" i="11" s="1"/>
  <c r="S57" i="11"/>
  <c r="S75" i="11"/>
  <c r="S77" i="11"/>
  <c r="U79" i="11"/>
  <c r="U116" i="11"/>
  <c r="U125" i="11"/>
  <c r="Q179" i="11"/>
  <c r="S66" i="11"/>
  <c r="U86" i="11"/>
  <c r="S179" i="11"/>
  <c r="N174" i="11"/>
  <c r="Z195" i="11"/>
  <c r="U175" i="11"/>
  <c r="U177" i="11"/>
  <c r="S37" i="11"/>
  <c r="Q62" i="11"/>
  <c r="Q82" i="11"/>
  <c r="S10" i="11"/>
  <c r="Q32" i="11"/>
  <c r="J39" i="11"/>
  <c r="S62" i="11"/>
  <c r="S71" i="11"/>
  <c r="S82" i="11"/>
  <c r="S100" i="11"/>
  <c r="S162" i="11"/>
  <c r="N191" i="11"/>
  <c r="U21" i="11"/>
  <c r="Q8" i="11"/>
  <c r="U71" i="11"/>
  <c r="U91" i="11"/>
  <c r="U100" i="11"/>
  <c r="U121" i="11"/>
  <c r="Q143" i="11"/>
  <c r="S145" i="11"/>
  <c r="U186" i="11"/>
  <c r="S141" i="11"/>
  <c r="S143" i="11"/>
  <c r="S101" i="11"/>
  <c r="S96" i="11"/>
  <c r="U141" i="11"/>
  <c r="Q173" i="11"/>
  <c r="S170" i="11"/>
  <c r="Q170" i="11"/>
  <c r="U12" i="11"/>
  <c r="S12" i="11"/>
  <c r="U31" i="11"/>
  <c r="S31" i="11"/>
  <c r="Q31" i="11"/>
  <c r="U135" i="11"/>
  <c r="S135" i="11"/>
  <c r="U123" i="11"/>
  <c r="S123" i="11"/>
  <c r="N189" i="11"/>
  <c r="N164" i="11"/>
  <c r="N186" i="11"/>
  <c r="N183" i="11"/>
  <c r="N159" i="11"/>
  <c r="N177" i="11"/>
  <c r="N162" i="11"/>
  <c r="N184" i="11"/>
  <c r="N160" i="11"/>
  <c r="N181" i="11"/>
  <c r="N172" i="11"/>
  <c r="N178" i="11"/>
  <c r="N158" i="11"/>
  <c r="N188" i="11"/>
  <c r="N193" i="11"/>
  <c r="N171" i="11"/>
  <c r="N166" i="11"/>
  <c r="N176" i="11"/>
  <c r="N170" i="11"/>
  <c r="N163" i="11"/>
  <c r="N194" i="11"/>
  <c r="N192" i="11"/>
  <c r="N190" i="11"/>
  <c r="N179" i="11"/>
  <c r="N161" i="11"/>
  <c r="N169" i="11"/>
  <c r="N167" i="11"/>
  <c r="N175" i="11"/>
  <c r="N173" i="11"/>
  <c r="N182" i="11"/>
  <c r="N165" i="11"/>
  <c r="Q133" i="11"/>
  <c r="J85" i="11"/>
  <c r="J55" i="11"/>
  <c r="J147" i="11"/>
  <c r="J114" i="11"/>
  <c r="J77" i="11"/>
  <c r="J103" i="11"/>
  <c r="J106" i="11"/>
  <c r="J64" i="11"/>
  <c r="N195" i="11"/>
  <c r="U39" i="11"/>
  <c r="S39" i="11"/>
  <c r="AA45" i="11"/>
  <c r="Q139" i="11"/>
  <c r="S185" i="11"/>
  <c r="Q185" i="11"/>
  <c r="AB45" i="11"/>
  <c r="U170" i="11"/>
  <c r="U187" i="11"/>
  <c r="S187" i="11"/>
  <c r="Q187" i="11"/>
  <c r="U14" i="11"/>
  <c r="S14" i="11"/>
  <c r="Q14" i="11"/>
  <c r="O195" i="11"/>
  <c r="S168" i="11"/>
  <c r="U168" i="11"/>
  <c r="U44" i="11"/>
  <c r="S44" i="11"/>
  <c r="Q44" i="11"/>
  <c r="Q123" i="11"/>
  <c r="U160" i="11"/>
  <c r="U19" i="11"/>
  <c r="S19" i="11"/>
  <c r="Q19" i="11"/>
  <c r="S69" i="11"/>
  <c r="Q69" i="11"/>
  <c r="U69" i="11"/>
  <c r="S133" i="11"/>
  <c r="Q39" i="11"/>
  <c r="S139" i="11"/>
  <c r="U185" i="11"/>
  <c r="Q12" i="11"/>
  <c r="U73" i="11"/>
  <c r="S73" i="11"/>
  <c r="Q73" i="11"/>
  <c r="Q135" i="11"/>
  <c r="Q160" i="11"/>
  <c r="S160" i="11"/>
  <c r="S99" i="11"/>
  <c r="U115" i="11"/>
  <c r="S115" i="11"/>
  <c r="S176" i="11"/>
  <c r="U176" i="11"/>
  <c r="S78" i="11"/>
  <c r="Q78" i="11"/>
  <c r="U78" i="11"/>
  <c r="Q80" i="11"/>
  <c r="S80" i="11"/>
  <c r="U55" i="11"/>
  <c r="S55" i="11"/>
  <c r="Q55" i="11"/>
  <c r="O149" i="11"/>
  <c r="Q113" i="11"/>
  <c r="U174" i="11"/>
  <c r="Q174" i="11"/>
  <c r="S174" i="11"/>
  <c r="Q189" i="11"/>
  <c r="U111" i="11"/>
  <c r="S111" i="11"/>
  <c r="S113" i="11"/>
  <c r="S189" i="11"/>
  <c r="U147" i="11"/>
  <c r="Q147" i="11"/>
  <c r="S147" i="11"/>
  <c r="AB195" i="11"/>
  <c r="L45" i="11"/>
  <c r="K197" i="11"/>
  <c r="Z149" i="11"/>
  <c r="D149" i="11" s="1"/>
  <c r="U107" i="11"/>
  <c r="S107" i="11"/>
  <c r="Q107" i="11"/>
  <c r="S165" i="11"/>
  <c r="Q165" i="11"/>
  <c r="O45" i="11"/>
  <c r="Q58" i="11"/>
  <c r="U165" i="11"/>
  <c r="P197" i="11"/>
  <c r="S58" i="11"/>
  <c r="Q18" i="11"/>
  <c r="S22" i="11"/>
  <c r="Q22" i="11"/>
  <c r="U24" i="11"/>
  <c r="S24" i="11"/>
  <c r="S30" i="11"/>
  <c r="S34" i="11"/>
  <c r="Q34" i="11"/>
  <c r="Q36" i="11"/>
  <c r="Q92" i="11"/>
  <c r="Q182" i="11"/>
  <c r="Q184" i="11"/>
  <c r="S20" i="11"/>
  <c r="Q20" i="11"/>
  <c r="Q30" i="11"/>
  <c r="U7" i="11"/>
  <c r="S7" i="11"/>
  <c r="S18" i="11"/>
  <c r="U22" i="11"/>
  <c r="Q24" i="11"/>
  <c r="S36" i="11"/>
  <c r="U84" i="11"/>
  <c r="S84" i="11"/>
  <c r="Q84" i="11"/>
  <c r="S92" i="11"/>
  <c r="U94" i="11"/>
  <c r="S94" i="11"/>
  <c r="Q132" i="11"/>
  <c r="Q167" i="11"/>
  <c r="S182" i="11"/>
  <c r="U68" i="11"/>
  <c r="S68" i="11"/>
  <c r="U114" i="11"/>
  <c r="S114" i="11"/>
  <c r="U134" i="11"/>
  <c r="S134" i="11"/>
  <c r="U169" i="11"/>
  <c r="S169" i="11"/>
  <c r="Q169" i="11"/>
  <c r="Y197" i="11"/>
  <c r="H195" i="11"/>
  <c r="Z45" i="11"/>
  <c r="S9" i="11"/>
  <c r="S42" i="11"/>
  <c r="Q42" i="11"/>
  <c r="U42" i="11"/>
  <c r="Q68" i="11"/>
  <c r="Q114" i="11"/>
  <c r="S130" i="11"/>
  <c r="U130" i="11"/>
  <c r="Q134" i="11"/>
  <c r="S161" i="11"/>
  <c r="Q161" i="11"/>
  <c r="S173" i="11"/>
  <c r="S188" i="11"/>
  <c r="U188" i="11"/>
  <c r="U190" i="11"/>
  <c r="S190" i="11"/>
  <c r="AA195" i="11"/>
  <c r="U13" i="11"/>
  <c r="S13" i="11"/>
  <c r="S15" i="11"/>
  <c r="Q15" i="11"/>
  <c r="S81" i="11"/>
  <c r="Q81" i="11"/>
  <c r="U81" i="11"/>
  <c r="U194" i="11"/>
  <c r="Q194" i="11"/>
  <c r="S194" i="11"/>
  <c r="Q13" i="11"/>
  <c r="U15" i="11"/>
  <c r="S128" i="11"/>
  <c r="Q128" i="11"/>
  <c r="Q192" i="11"/>
  <c r="Q29" i="11"/>
  <c r="S74" i="11"/>
  <c r="Q74" i="11"/>
  <c r="U128" i="11"/>
  <c r="Q163" i="11"/>
  <c r="Q164" i="11"/>
  <c r="S192" i="11"/>
  <c r="Q17" i="11"/>
  <c r="S29" i="11"/>
  <c r="U74" i="11"/>
  <c r="S163" i="11"/>
  <c r="S164" i="11"/>
  <c r="U27" i="11"/>
  <c r="S27" i="11"/>
  <c r="S85" i="11"/>
  <c r="Q85" i="11"/>
  <c r="Q87" i="11"/>
  <c r="Q120" i="11"/>
  <c r="Q136" i="11"/>
  <c r="Q191" i="11"/>
  <c r="Q11" i="11"/>
  <c r="Q21" i="11"/>
  <c r="S26" i="11"/>
  <c r="Q38" i="11"/>
  <c r="S60" i="11"/>
  <c r="S65" i="11"/>
  <c r="Q65" i="11"/>
  <c r="S70" i="11"/>
  <c r="Q70" i="11"/>
  <c r="Q86" i="11"/>
  <c r="Q91" i="11"/>
  <c r="S106" i="11"/>
  <c r="S108" i="11"/>
  <c r="Q108" i="11"/>
  <c r="S120" i="11"/>
  <c r="U127" i="11"/>
  <c r="Q127" i="11"/>
  <c r="S127" i="11"/>
  <c r="Q129" i="11"/>
  <c r="S136" i="11"/>
  <c r="Q146" i="11"/>
  <c r="Q171" i="11"/>
  <c r="S191" i="11"/>
  <c r="U89" i="11"/>
  <c r="S89" i="11"/>
  <c r="Q26" i="11"/>
  <c r="Q60" i="11"/>
  <c r="Q89" i="11"/>
  <c r="Q106" i="11"/>
  <c r="D195" i="11"/>
  <c r="U33" i="11"/>
  <c r="S33" i="11"/>
  <c r="S110" i="11"/>
  <c r="U110" i="11"/>
  <c r="S148" i="11"/>
  <c r="Q148" i="11"/>
  <c r="S171" i="11"/>
  <c r="S40" i="11"/>
  <c r="Q40" i="11"/>
  <c r="J41" i="11"/>
  <c r="J29" i="11"/>
  <c r="U131" i="11"/>
  <c r="S131" i="11"/>
  <c r="S28" i="11"/>
  <c r="Q28" i="11"/>
  <c r="U40" i="11"/>
  <c r="Q67" i="11"/>
  <c r="U93" i="11"/>
  <c r="S93" i="11"/>
  <c r="U98" i="11"/>
  <c r="Q98" i="11"/>
  <c r="S98" i="11"/>
  <c r="Q131" i="11"/>
  <c r="U193" i="11"/>
  <c r="S193" i="11"/>
  <c r="U25" i="11"/>
  <c r="S25" i="11"/>
  <c r="R197" i="11"/>
  <c r="AA149" i="11"/>
  <c r="U59" i="11"/>
  <c r="S59" i="11"/>
  <c r="Q10" i="11"/>
  <c r="Q25" i="11"/>
  <c r="AB149" i="11"/>
  <c r="Q59" i="11"/>
  <c r="U64" i="11"/>
  <c r="S64" i="11"/>
  <c r="S90" i="11"/>
  <c r="Q90" i="11"/>
  <c r="Q175" i="11"/>
  <c r="Q95" i="11"/>
  <c r="Q104" i="11"/>
  <c r="Q124" i="11"/>
  <c r="Q144" i="11"/>
  <c r="Q180" i="11"/>
  <c r="N132" i="11" l="1"/>
  <c r="N58" i="11"/>
  <c r="N142" i="11"/>
  <c r="N74" i="11"/>
  <c r="N83" i="11"/>
  <c r="N99" i="11"/>
  <c r="N82" i="11"/>
  <c r="H197" i="11"/>
  <c r="N118" i="11"/>
  <c r="J70" i="11"/>
  <c r="J108" i="11"/>
  <c r="N138" i="11"/>
  <c r="J78" i="11"/>
  <c r="J89" i="11"/>
  <c r="N141" i="11"/>
  <c r="J143" i="11"/>
  <c r="J131" i="11"/>
  <c r="N54" i="11"/>
  <c r="J124" i="11"/>
  <c r="J137" i="11"/>
  <c r="N63" i="11"/>
  <c r="J142" i="11"/>
  <c r="J94" i="11"/>
  <c r="J80" i="11"/>
  <c r="N79" i="11"/>
  <c r="J140" i="11"/>
  <c r="J116" i="11"/>
  <c r="J68" i="11"/>
  <c r="J113" i="11"/>
  <c r="J90" i="11"/>
  <c r="J60" i="11"/>
  <c r="N88" i="11"/>
  <c r="J104" i="11"/>
  <c r="J112" i="11"/>
  <c r="J74" i="11"/>
  <c r="J132" i="11"/>
  <c r="N115" i="11"/>
  <c r="J110" i="11"/>
  <c r="J115" i="11"/>
  <c r="J93" i="11"/>
  <c r="J91" i="11"/>
  <c r="J98" i="11"/>
  <c r="J99" i="11"/>
  <c r="J57" i="11"/>
  <c r="J109" i="11"/>
  <c r="J127" i="11"/>
  <c r="J101" i="11"/>
  <c r="J84" i="11"/>
  <c r="J122" i="11"/>
  <c r="J54" i="11"/>
  <c r="J96" i="11"/>
  <c r="J88" i="11"/>
  <c r="J134" i="11"/>
  <c r="J138" i="11"/>
  <c r="J76" i="11"/>
  <c r="J97" i="11"/>
  <c r="N149" i="11"/>
  <c r="J63" i="11"/>
  <c r="J121" i="11"/>
  <c r="N147" i="11"/>
  <c r="J59" i="11"/>
  <c r="J130" i="11"/>
  <c r="N113" i="11"/>
  <c r="J75" i="11"/>
  <c r="N136" i="11"/>
  <c r="N94" i="11"/>
  <c r="J120" i="11"/>
  <c r="J117" i="11"/>
  <c r="J136" i="11"/>
  <c r="N114" i="11"/>
  <c r="J81" i="11"/>
  <c r="J72" i="11"/>
  <c r="J61" i="11"/>
  <c r="N140" i="11"/>
  <c r="J144" i="11"/>
  <c r="J83" i="11"/>
  <c r="J86" i="11"/>
  <c r="N144" i="11"/>
  <c r="N104" i="11"/>
  <c r="N126" i="11"/>
  <c r="N106" i="11"/>
  <c r="N76" i="11"/>
  <c r="J79" i="11"/>
  <c r="N85" i="11"/>
  <c r="J95" i="11"/>
  <c r="J71" i="11"/>
  <c r="J135" i="11"/>
  <c r="J35" i="11"/>
  <c r="J118" i="11"/>
  <c r="J139" i="11"/>
  <c r="J92" i="11"/>
  <c r="J66" i="11"/>
  <c r="N122" i="11"/>
  <c r="N129" i="11"/>
  <c r="J126" i="11"/>
  <c r="J141" i="11"/>
  <c r="J87" i="11"/>
  <c r="J129" i="11"/>
  <c r="N70" i="11"/>
  <c r="J128" i="11"/>
  <c r="J148" i="11"/>
  <c r="J102" i="11"/>
  <c r="N75" i="11"/>
  <c r="J146" i="11"/>
  <c r="J67" i="11"/>
  <c r="J111" i="11"/>
  <c r="N131" i="11"/>
  <c r="N123" i="11"/>
  <c r="N96" i="11"/>
  <c r="N69" i="11"/>
  <c r="N108" i="11"/>
  <c r="J105" i="11"/>
  <c r="N97" i="11"/>
  <c r="N127" i="11"/>
  <c r="N145" i="11"/>
  <c r="N67" i="11"/>
  <c r="N59" i="11"/>
  <c r="N72" i="11"/>
  <c r="N111" i="11"/>
  <c r="N112" i="11"/>
  <c r="N130" i="11"/>
  <c r="N62" i="11"/>
  <c r="N55" i="11"/>
  <c r="N93" i="11"/>
  <c r="N100" i="11"/>
  <c r="N66" i="11"/>
  <c r="J123" i="11"/>
  <c r="N120" i="11"/>
  <c r="N102" i="11"/>
  <c r="N78" i="11"/>
  <c r="N81" i="11"/>
  <c r="N98" i="11"/>
  <c r="N56" i="11"/>
  <c r="N124" i="11"/>
  <c r="N90" i="11"/>
  <c r="N95" i="11"/>
  <c r="N109" i="11"/>
  <c r="N87" i="11"/>
  <c r="N61" i="11"/>
  <c r="N135" i="11"/>
  <c r="N105" i="11"/>
  <c r="N137" i="11"/>
  <c r="N107" i="11"/>
  <c r="N92" i="11"/>
  <c r="N91" i="11"/>
  <c r="N128" i="11"/>
  <c r="N84" i="11"/>
  <c r="N65" i="11"/>
  <c r="N77" i="11"/>
  <c r="J69" i="11"/>
  <c r="J56" i="11"/>
  <c r="N89" i="11"/>
  <c r="N116" i="11"/>
  <c r="N86" i="11"/>
  <c r="N103" i="11"/>
  <c r="N119" i="11"/>
  <c r="J82" i="11"/>
  <c r="N73" i="11"/>
  <c r="N60" i="11"/>
  <c r="N146" i="11"/>
  <c r="N143" i="11"/>
  <c r="N139" i="11"/>
  <c r="J58" i="11"/>
  <c r="N125" i="11"/>
  <c r="N68" i="11"/>
  <c r="N110" i="11"/>
  <c r="N80" i="11"/>
  <c r="N101" i="11"/>
  <c r="J125" i="11"/>
  <c r="N117" i="11"/>
  <c r="N133" i="11"/>
  <c r="N121" i="11"/>
  <c r="J65" i="11"/>
  <c r="J100" i="11"/>
  <c r="J62" i="11"/>
  <c r="J119" i="11"/>
  <c r="J133" i="11"/>
  <c r="N71" i="11"/>
  <c r="N134" i="11"/>
  <c r="N148" i="11"/>
  <c r="N64" i="11"/>
  <c r="F30" i="11"/>
  <c r="J23" i="11"/>
  <c r="F28" i="11"/>
  <c r="F11" i="11"/>
  <c r="J25" i="11"/>
  <c r="J33" i="11"/>
  <c r="J31" i="11"/>
  <c r="J45" i="11"/>
  <c r="F29" i="11"/>
  <c r="J27" i="11"/>
  <c r="F24" i="11"/>
  <c r="F22" i="11"/>
  <c r="F37" i="11"/>
  <c r="F33" i="11"/>
  <c r="F35" i="11"/>
  <c r="J22" i="11"/>
  <c r="F16" i="11"/>
  <c r="F38" i="11"/>
  <c r="J10" i="11"/>
  <c r="J16" i="11"/>
  <c r="F43" i="11"/>
  <c r="F41" i="11"/>
  <c r="F34" i="11"/>
  <c r="F39" i="11"/>
  <c r="J28" i="11"/>
  <c r="AA197" i="11"/>
  <c r="F45" i="11"/>
  <c r="F14" i="11"/>
  <c r="F42" i="11"/>
  <c r="J9" i="11"/>
  <c r="F40" i="11"/>
  <c r="F27" i="11"/>
  <c r="F23" i="11"/>
  <c r="F17" i="11"/>
  <c r="F32" i="11"/>
  <c r="F21" i="11"/>
  <c r="J19" i="11"/>
  <c r="F31" i="11"/>
  <c r="F9" i="11"/>
  <c r="J8" i="11"/>
  <c r="J14" i="11"/>
  <c r="F8" i="11"/>
  <c r="F26" i="11"/>
  <c r="F7" i="11"/>
  <c r="J40" i="11"/>
  <c r="J13" i="11"/>
  <c r="J30" i="11"/>
  <c r="J32" i="11"/>
  <c r="J43" i="11"/>
  <c r="J12" i="11"/>
  <c r="J36" i="11"/>
  <c r="J24" i="11"/>
  <c r="J38" i="11"/>
  <c r="J7" i="11"/>
  <c r="J42" i="11"/>
  <c r="J44" i="11"/>
  <c r="J18" i="11"/>
  <c r="F25" i="11"/>
  <c r="F44" i="11"/>
  <c r="F13" i="11"/>
  <c r="F36" i="11"/>
  <c r="J37" i="11"/>
  <c r="F15" i="11"/>
  <c r="F10" i="11"/>
  <c r="J15" i="11"/>
  <c r="J21" i="11"/>
  <c r="J20" i="11"/>
  <c r="J26" i="11"/>
  <c r="F12" i="11"/>
  <c r="J34" i="11"/>
  <c r="J17" i="11"/>
  <c r="F18" i="11"/>
  <c r="F19" i="11"/>
  <c r="AB197" i="11"/>
  <c r="L197" i="11"/>
  <c r="N45" i="11"/>
  <c r="N11" i="11"/>
  <c r="N44" i="11"/>
  <c r="N32" i="11"/>
  <c r="N23" i="11"/>
  <c r="N28" i="11"/>
  <c r="N8" i="11"/>
  <c r="N40" i="11"/>
  <c r="N35" i="11"/>
  <c r="N16" i="11"/>
  <c r="N38" i="11"/>
  <c r="N21" i="11"/>
  <c r="N33" i="11"/>
  <c r="N31" i="11"/>
  <c r="N25" i="11"/>
  <c r="N27" i="11"/>
  <c r="N41" i="11"/>
  <c r="N17" i="11"/>
  <c r="N29" i="11"/>
  <c r="N42" i="11"/>
  <c r="N34" i="11"/>
  <c r="N22" i="11"/>
  <c r="N9" i="11"/>
  <c r="N7" i="11"/>
  <c r="N24" i="11"/>
  <c r="N36" i="11"/>
  <c r="N26" i="11"/>
  <c r="N20" i="11"/>
  <c r="N18" i="11"/>
  <c r="N30" i="11"/>
  <c r="N39" i="11"/>
  <c r="N43" i="11"/>
  <c r="N37" i="11"/>
  <c r="N13" i="11"/>
  <c r="N15" i="11"/>
  <c r="N19" i="11"/>
  <c r="N10" i="11"/>
  <c r="N14" i="11"/>
  <c r="N12" i="11"/>
  <c r="S45" i="11"/>
  <c r="O197" i="11"/>
  <c r="U45" i="11"/>
  <c r="Q45" i="11"/>
  <c r="F149" i="11"/>
  <c r="F143" i="11"/>
  <c r="F123" i="11"/>
  <c r="F103" i="11"/>
  <c r="F94" i="11"/>
  <c r="F78" i="11"/>
  <c r="F69" i="11"/>
  <c r="F129" i="11"/>
  <c r="F109" i="11"/>
  <c r="F146" i="11"/>
  <c r="F126" i="11"/>
  <c r="F106" i="11"/>
  <c r="F97" i="11"/>
  <c r="F72" i="11"/>
  <c r="F147" i="11"/>
  <c r="F127" i="11"/>
  <c r="F107" i="11"/>
  <c r="F98" i="11"/>
  <c r="F89" i="11"/>
  <c r="F73" i="11"/>
  <c r="F64" i="11"/>
  <c r="F130" i="11"/>
  <c r="F110" i="11"/>
  <c r="F92" i="11"/>
  <c r="F67" i="11"/>
  <c r="F118" i="11"/>
  <c r="F68" i="11"/>
  <c r="F132" i="11"/>
  <c r="F79" i="11"/>
  <c r="F76" i="11"/>
  <c r="F58" i="11"/>
  <c r="F140" i="11"/>
  <c r="F135" i="11"/>
  <c r="F100" i="11"/>
  <c r="F85" i="11"/>
  <c r="F74" i="11"/>
  <c r="F59" i="11"/>
  <c r="F56" i="11"/>
  <c r="F145" i="11"/>
  <c r="F105" i="11"/>
  <c r="F124" i="11"/>
  <c r="F119" i="11"/>
  <c r="F114" i="11"/>
  <c r="F77" i="11"/>
  <c r="F138" i="11"/>
  <c r="F88" i="11"/>
  <c r="F54" i="11"/>
  <c r="F93" i="11"/>
  <c r="F133" i="11"/>
  <c r="F80" i="11"/>
  <c r="F112" i="11"/>
  <c r="F62" i="11"/>
  <c r="F141" i="11"/>
  <c r="F131" i="11"/>
  <c r="F121" i="11"/>
  <c r="F111" i="11"/>
  <c r="F99" i="11"/>
  <c r="F65" i="11"/>
  <c r="F117" i="11"/>
  <c r="F115" i="11"/>
  <c r="F113" i="11"/>
  <c r="F139" i="11"/>
  <c r="F95" i="11"/>
  <c r="F91" i="11"/>
  <c r="F137" i="11"/>
  <c r="F63" i="11"/>
  <c r="F61" i="11"/>
  <c r="F87" i="11"/>
  <c r="F128" i="11"/>
  <c r="F104" i="11"/>
  <c r="F83" i="11"/>
  <c r="F57" i="11"/>
  <c r="F108" i="11"/>
  <c r="F102" i="11"/>
  <c r="F70" i="11"/>
  <c r="F142" i="11"/>
  <c r="F122" i="11"/>
  <c r="F66" i="11"/>
  <c r="F148" i="11"/>
  <c r="F144" i="11"/>
  <c r="F81" i="11"/>
  <c r="F55" i="11"/>
  <c r="F120" i="11"/>
  <c r="F134" i="11"/>
  <c r="F116" i="11"/>
  <c r="F96" i="11"/>
  <c r="F90" i="11"/>
  <c r="F136" i="11"/>
  <c r="F84" i="11"/>
  <c r="F60" i="11"/>
  <c r="F125" i="11"/>
  <c r="F75" i="11"/>
  <c r="F86" i="11"/>
  <c r="F82" i="11"/>
  <c r="F101" i="11"/>
  <c r="F71" i="11"/>
  <c r="S149" i="11"/>
  <c r="U149" i="11"/>
  <c r="Q149" i="11"/>
  <c r="Z197" i="11"/>
  <c r="D197" i="11" s="1"/>
  <c r="U195" i="11"/>
  <c r="S195" i="11"/>
  <c r="Q195" i="11"/>
  <c r="J192" i="11"/>
  <c r="J176" i="11"/>
  <c r="J167" i="11"/>
  <c r="J189" i="11"/>
  <c r="J170" i="11"/>
  <c r="J164" i="11"/>
  <c r="J187" i="11"/>
  <c r="J171" i="11"/>
  <c r="J163" i="11"/>
  <c r="J184" i="11"/>
  <c r="J190" i="11"/>
  <c r="J165" i="11"/>
  <c r="J182" i="11"/>
  <c r="J177" i="11"/>
  <c r="J168" i="11"/>
  <c r="J195" i="11"/>
  <c r="J173" i="11"/>
  <c r="J188" i="11"/>
  <c r="J183" i="11"/>
  <c r="J193" i="11"/>
  <c r="J178" i="11"/>
  <c r="J159" i="11"/>
  <c r="J174" i="11"/>
  <c r="J160" i="11"/>
  <c r="J185" i="11"/>
  <c r="J172" i="11"/>
  <c r="J158" i="11"/>
  <c r="J166" i="11"/>
  <c r="J181" i="11"/>
  <c r="J194" i="11"/>
  <c r="J179" i="11"/>
  <c r="J161" i="11"/>
  <c r="J186" i="11"/>
  <c r="J169" i="11"/>
  <c r="J175" i="11"/>
  <c r="J191" i="11"/>
  <c r="J180" i="11"/>
  <c r="J162" i="11"/>
  <c r="F179" i="11"/>
  <c r="F192" i="11"/>
  <c r="F176" i="11"/>
  <c r="F195" i="11"/>
  <c r="F173" i="11"/>
  <c r="F167" i="11"/>
  <c r="F174" i="11"/>
  <c r="F187" i="11"/>
  <c r="F193" i="11"/>
  <c r="F168" i="11"/>
  <c r="F194" i="11"/>
  <c r="F172" i="11"/>
  <c r="F163" i="11"/>
  <c r="F170" i="11"/>
  <c r="F165" i="11"/>
  <c r="F185" i="11"/>
  <c r="F180" i="11"/>
  <c r="F175" i="11"/>
  <c r="F161" i="11"/>
  <c r="F190" i="11"/>
  <c r="F178" i="11"/>
  <c r="F159" i="11"/>
  <c r="F188" i="11"/>
  <c r="F183" i="11"/>
  <c r="F191" i="11"/>
  <c r="F189" i="11"/>
  <c r="F162" i="11"/>
  <c r="F160" i="11"/>
  <c r="F158" i="11"/>
  <c r="F164" i="11"/>
  <c r="F166" i="11"/>
  <c r="F181" i="11"/>
  <c r="F177" i="11"/>
  <c r="F186" i="11"/>
  <c r="F169" i="11"/>
  <c r="F184" i="11"/>
  <c r="F171" i="11"/>
  <c r="F182" i="11"/>
  <c r="S197" i="11" l="1"/>
  <c r="U197" i="11"/>
  <c r="Q197" i="11"/>
  <c r="AA195" i="10" l="1"/>
  <c r="Y195" i="10"/>
  <c r="X195" i="10"/>
  <c r="W195" i="10"/>
  <c r="U195" i="10"/>
  <c r="S195" i="10"/>
  <c r="Q195" i="10"/>
  <c r="O195" i="10"/>
  <c r="K195" i="10"/>
  <c r="G195" i="10"/>
  <c r="C195" i="10"/>
  <c r="A195" i="10"/>
  <c r="P194" i="10"/>
  <c r="V194" i="10" s="1"/>
  <c r="L194" i="10"/>
  <c r="H194" i="10"/>
  <c r="D194" i="10"/>
  <c r="P193" i="10"/>
  <c r="V193" i="10" s="1"/>
  <c r="L193" i="10"/>
  <c r="H193" i="10"/>
  <c r="D193" i="10"/>
  <c r="P192" i="10"/>
  <c r="R192" i="10" s="1"/>
  <c r="L192" i="10"/>
  <c r="H192" i="10"/>
  <c r="D192" i="10"/>
  <c r="P191" i="10"/>
  <c r="L191" i="10"/>
  <c r="H191" i="10"/>
  <c r="D191" i="10"/>
  <c r="P190" i="10"/>
  <c r="L190" i="10"/>
  <c r="H190" i="10"/>
  <c r="D190" i="10"/>
  <c r="P189" i="10"/>
  <c r="T189" i="10" s="1"/>
  <c r="L189" i="10"/>
  <c r="H189" i="10"/>
  <c r="D189" i="10"/>
  <c r="P188" i="10"/>
  <c r="L188" i="10"/>
  <c r="H188" i="10"/>
  <c r="D188" i="10"/>
  <c r="P187" i="10"/>
  <c r="V187" i="10" s="1"/>
  <c r="L187" i="10"/>
  <c r="H187" i="10"/>
  <c r="D187" i="10"/>
  <c r="P186" i="10"/>
  <c r="V186" i="10" s="1"/>
  <c r="L186" i="10"/>
  <c r="H186" i="10"/>
  <c r="D186" i="10"/>
  <c r="P185" i="10"/>
  <c r="T185" i="10" s="1"/>
  <c r="L185" i="10"/>
  <c r="H185" i="10"/>
  <c r="D185" i="10"/>
  <c r="P184" i="10"/>
  <c r="V184" i="10" s="1"/>
  <c r="L184" i="10"/>
  <c r="H184" i="10"/>
  <c r="D184" i="10"/>
  <c r="P183" i="10"/>
  <c r="V183" i="10" s="1"/>
  <c r="L183" i="10"/>
  <c r="H183" i="10"/>
  <c r="D183" i="10"/>
  <c r="P182" i="10"/>
  <c r="R182" i="10" s="1"/>
  <c r="L182" i="10"/>
  <c r="H182" i="10"/>
  <c r="D182" i="10"/>
  <c r="P181" i="10"/>
  <c r="L181" i="10"/>
  <c r="H181" i="10"/>
  <c r="D181" i="10"/>
  <c r="P180" i="10"/>
  <c r="L180" i="10"/>
  <c r="H180" i="10"/>
  <c r="D180" i="10"/>
  <c r="P179" i="10"/>
  <c r="R179" i="10" s="1"/>
  <c r="L179" i="10"/>
  <c r="H179" i="10"/>
  <c r="D179" i="10"/>
  <c r="P178" i="10"/>
  <c r="V178" i="10" s="1"/>
  <c r="L178" i="10"/>
  <c r="H178" i="10"/>
  <c r="D178" i="10"/>
  <c r="P177" i="10"/>
  <c r="V177" i="10" s="1"/>
  <c r="L177" i="10"/>
  <c r="H177" i="10"/>
  <c r="D177" i="10"/>
  <c r="P176" i="10"/>
  <c r="L176" i="10"/>
  <c r="H176" i="10"/>
  <c r="D176" i="10"/>
  <c r="P175" i="10"/>
  <c r="T175" i="10" s="1"/>
  <c r="L175" i="10"/>
  <c r="H175" i="10"/>
  <c r="D175" i="10"/>
  <c r="P174" i="10"/>
  <c r="L174" i="10"/>
  <c r="H174" i="10"/>
  <c r="D174" i="10"/>
  <c r="P173" i="10"/>
  <c r="R173" i="10" s="1"/>
  <c r="L173" i="10"/>
  <c r="H173" i="10"/>
  <c r="D173" i="10"/>
  <c r="P172" i="10"/>
  <c r="R172" i="10" s="1"/>
  <c r="L172" i="10"/>
  <c r="H172" i="10"/>
  <c r="D172" i="10"/>
  <c r="P171" i="10"/>
  <c r="L171" i="10"/>
  <c r="H171" i="10"/>
  <c r="D171" i="10"/>
  <c r="P170" i="10"/>
  <c r="V170" i="10" s="1"/>
  <c r="L170" i="10"/>
  <c r="H170" i="10"/>
  <c r="D170" i="10"/>
  <c r="P169" i="10"/>
  <c r="R169" i="10" s="1"/>
  <c r="L169" i="10"/>
  <c r="H169" i="10"/>
  <c r="D169" i="10"/>
  <c r="P168" i="10"/>
  <c r="L168" i="10"/>
  <c r="H168" i="10"/>
  <c r="D168" i="10"/>
  <c r="P167" i="10"/>
  <c r="V167" i="10" s="1"/>
  <c r="L167" i="10"/>
  <c r="H167" i="10"/>
  <c r="D167" i="10"/>
  <c r="P166" i="10"/>
  <c r="V166" i="10" s="1"/>
  <c r="L166" i="10"/>
  <c r="H166" i="10"/>
  <c r="D166" i="10"/>
  <c r="P165" i="10"/>
  <c r="T165" i="10" s="1"/>
  <c r="L165" i="10"/>
  <c r="H165" i="10"/>
  <c r="D165" i="10"/>
  <c r="P164" i="10"/>
  <c r="V164" i="10" s="1"/>
  <c r="L164" i="10"/>
  <c r="H164" i="10"/>
  <c r="D164" i="10"/>
  <c r="P163" i="10"/>
  <c r="R163" i="10" s="1"/>
  <c r="L163" i="10"/>
  <c r="H163" i="10"/>
  <c r="D163" i="10"/>
  <c r="P162" i="10"/>
  <c r="L162" i="10"/>
  <c r="H162" i="10"/>
  <c r="D162" i="10"/>
  <c r="P161" i="10"/>
  <c r="V161" i="10" s="1"/>
  <c r="L161" i="10"/>
  <c r="H161" i="10"/>
  <c r="D161" i="10"/>
  <c r="P160" i="10"/>
  <c r="V160" i="10" s="1"/>
  <c r="L160" i="10"/>
  <c r="H160" i="10"/>
  <c r="D160" i="10"/>
  <c r="P159" i="10"/>
  <c r="V159" i="10" s="1"/>
  <c r="L159" i="10"/>
  <c r="H159" i="10"/>
  <c r="D159" i="10"/>
  <c r="P158" i="10"/>
  <c r="L158" i="10"/>
  <c r="H158" i="10"/>
  <c r="D158" i="10"/>
  <c r="AA149" i="10"/>
  <c r="Y149" i="10"/>
  <c r="X149" i="10"/>
  <c r="W149" i="10"/>
  <c r="U149" i="10"/>
  <c r="S149" i="10"/>
  <c r="Q149" i="10"/>
  <c r="O149" i="10"/>
  <c r="K149" i="10"/>
  <c r="G149" i="10"/>
  <c r="C149" i="10"/>
  <c r="A149" i="10"/>
  <c r="P148" i="10"/>
  <c r="V148" i="10" s="1"/>
  <c r="L148" i="10"/>
  <c r="H148" i="10"/>
  <c r="D148" i="10"/>
  <c r="P147" i="10"/>
  <c r="T147" i="10" s="1"/>
  <c r="L147" i="10"/>
  <c r="H147" i="10"/>
  <c r="D147" i="10"/>
  <c r="P146" i="10"/>
  <c r="R146" i="10" s="1"/>
  <c r="L146" i="10"/>
  <c r="H146" i="10"/>
  <c r="D146" i="10"/>
  <c r="P145" i="10"/>
  <c r="R145" i="10" s="1"/>
  <c r="L145" i="10"/>
  <c r="H145" i="10"/>
  <c r="D145" i="10"/>
  <c r="P144" i="10"/>
  <c r="L144" i="10"/>
  <c r="H144" i="10"/>
  <c r="D144" i="10"/>
  <c r="P143" i="10"/>
  <c r="T143" i="10" s="1"/>
  <c r="L143" i="10"/>
  <c r="H143" i="10"/>
  <c r="D143" i="10"/>
  <c r="P142" i="10"/>
  <c r="L142" i="10"/>
  <c r="H142" i="10"/>
  <c r="D142" i="10"/>
  <c r="P141" i="10"/>
  <c r="L141" i="10"/>
  <c r="H141" i="10"/>
  <c r="D141" i="10"/>
  <c r="P140" i="10"/>
  <c r="V140" i="10" s="1"/>
  <c r="L140" i="10"/>
  <c r="H140" i="10"/>
  <c r="D140" i="10"/>
  <c r="P139" i="10"/>
  <c r="T139" i="10" s="1"/>
  <c r="L139" i="10"/>
  <c r="H139" i="10"/>
  <c r="D139" i="10"/>
  <c r="P138" i="10"/>
  <c r="V138" i="10" s="1"/>
  <c r="L138" i="10"/>
  <c r="H138" i="10"/>
  <c r="D138" i="10"/>
  <c r="P137" i="10"/>
  <c r="R137" i="10" s="1"/>
  <c r="L137" i="10"/>
  <c r="H137" i="10"/>
  <c r="D137" i="10"/>
  <c r="P136" i="10"/>
  <c r="V136" i="10" s="1"/>
  <c r="L136" i="10"/>
  <c r="H136" i="10"/>
  <c r="D136" i="10"/>
  <c r="P135" i="10"/>
  <c r="L135" i="10"/>
  <c r="H135" i="10"/>
  <c r="D135" i="10"/>
  <c r="P134" i="10"/>
  <c r="V134" i="10" s="1"/>
  <c r="L134" i="10"/>
  <c r="H134" i="10"/>
  <c r="D134" i="10"/>
  <c r="P133" i="10"/>
  <c r="T133" i="10" s="1"/>
  <c r="L133" i="10"/>
  <c r="H133" i="10"/>
  <c r="D133" i="10"/>
  <c r="P132" i="10"/>
  <c r="V132" i="10" s="1"/>
  <c r="L132" i="10"/>
  <c r="H132" i="10"/>
  <c r="D132" i="10"/>
  <c r="P131" i="10"/>
  <c r="V131" i="10" s="1"/>
  <c r="L131" i="10"/>
  <c r="H131" i="10"/>
  <c r="D131" i="10"/>
  <c r="P130" i="10"/>
  <c r="R130" i="10" s="1"/>
  <c r="L130" i="10"/>
  <c r="H130" i="10"/>
  <c r="D130" i="10"/>
  <c r="P129" i="10"/>
  <c r="T129" i="10" s="1"/>
  <c r="L129" i="10"/>
  <c r="H129" i="10"/>
  <c r="D129" i="10"/>
  <c r="P128" i="10"/>
  <c r="V128" i="10" s="1"/>
  <c r="L128" i="10"/>
  <c r="H128" i="10"/>
  <c r="D128" i="10"/>
  <c r="P127" i="10"/>
  <c r="V127" i="10" s="1"/>
  <c r="L127" i="10"/>
  <c r="H127" i="10"/>
  <c r="D127" i="10"/>
  <c r="P126" i="10"/>
  <c r="R126" i="10" s="1"/>
  <c r="L126" i="10"/>
  <c r="H126" i="10"/>
  <c r="D126" i="10"/>
  <c r="P125" i="10"/>
  <c r="L125" i="10"/>
  <c r="H125" i="10"/>
  <c r="D125" i="10"/>
  <c r="P124" i="10"/>
  <c r="R124" i="10" s="1"/>
  <c r="L124" i="10"/>
  <c r="H124" i="10"/>
  <c r="D124" i="10"/>
  <c r="P123" i="10"/>
  <c r="R123" i="10" s="1"/>
  <c r="L123" i="10"/>
  <c r="H123" i="10"/>
  <c r="D123" i="10"/>
  <c r="P122" i="10"/>
  <c r="L122" i="10"/>
  <c r="H122" i="10"/>
  <c r="D122" i="10"/>
  <c r="P121" i="10"/>
  <c r="L121" i="10"/>
  <c r="H121" i="10"/>
  <c r="D121" i="10"/>
  <c r="P120" i="10"/>
  <c r="L120" i="10"/>
  <c r="H120" i="10"/>
  <c r="D120" i="10"/>
  <c r="P119" i="10"/>
  <c r="T119" i="10" s="1"/>
  <c r="L119" i="10"/>
  <c r="H119" i="10"/>
  <c r="D119" i="10"/>
  <c r="P118" i="10"/>
  <c r="R118" i="10" s="1"/>
  <c r="L118" i="10"/>
  <c r="H118" i="10"/>
  <c r="D118" i="10"/>
  <c r="P117" i="10"/>
  <c r="V117" i="10" s="1"/>
  <c r="L117" i="10"/>
  <c r="H117" i="10"/>
  <c r="D117" i="10"/>
  <c r="P116" i="10"/>
  <c r="V116" i="10" s="1"/>
  <c r="L116" i="10"/>
  <c r="H116" i="10"/>
  <c r="D116" i="10"/>
  <c r="P115" i="10"/>
  <c r="L115" i="10"/>
  <c r="H115" i="10"/>
  <c r="D115" i="10"/>
  <c r="P114" i="10"/>
  <c r="V114" i="10" s="1"/>
  <c r="L114" i="10"/>
  <c r="H114" i="10"/>
  <c r="D114" i="10"/>
  <c r="P113" i="10"/>
  <c r="T113" i="10" s="1"/>
  <c r="L113" i="10"/>
  <c r="H113" i="10"/>
  <c r="D113" i="10"/>
  <c r="P112" i="10"/>
  <c r="V112" i="10" s="1"/>
  <c r="L112" i="10"/>
  <c r="H112" i="10"/>
  <c r="D112" i="10"/>
  <c r="P111" i="10"/>
  <c r="V111" i="10" s="1"/>
  <c r="L111" i="10"/>
  <c r="H111" i="10"/>
  <c r="D111" i="10"/>
  <c r="P110" i="10"/>
  <c r="R110" i="10" s="1"/>
  <c r="L110" i="10"/>
  <c r="H110" i="10"/>
  <c r="D110" i="10"/>
  <c r="P109" i="10"/>
  <c r="T109" i="10" s="1"/>
  <c r="L109" i="10"/>
  <c r="H109" i="10"/>
  <c r="D109" i="10"/>
  <c r="P108" i="10"/>
  <c r="V108" i="10" s="1"/>
  <c r="L108" i="10"/>
  <c r="H108" i="10"/>
  <c r="D108" i="10"/>
  <c r="P107" i="10"/>
  <c r="V107" i="10" s="1"/>
  <c r="L107" i="10"/>
  <c r="H107" i="10"/>
  <c r="D107" i="10"/>
  <c r="P106" i="10"/>
  <c r="R106" i="10" s="1"/>
  <c r="L106" i="10"/>
  <c r="H106" i="10"/>
  <c r="D106" i="10"/>
  <c r="P105" i="10"/>
  <c r="L105" i="10"/>
  <c r="H105" i="10"/>
  <c r="D105" i="10"/>
  <c r="P104" i="10"/>
  <c r="T104" i="10" s="1"/>
  <c r="L104" i="10"/>
  <c r="H104" i="10"/>
  <c r="D104" i="10"/>
  <c r="P103" i="10"/>
  <c r="V103" i="10" s="1"/>
  <c r="L103" i="10"/>
  <c r="H103" i="10"/>
  <c r="D103" i="10"/>
  <c r="P102" i="10"/>
  <c r="L102" i="10"/>
  <c r="H102" i="10"/>
  <c r="D102" i="10"/>
  <c r="P101" i="10"/>
  <c r="T101" i="10" s="1"/>
  <c r="L101" i="10"/>
  <c r="H101" i="10"/>
  <c r="D101" i="10"/>
  <c r="P100" i="10"/>
  <c r="R100" i="10" s="1"/>
  <c r="L100" i="10"/>
  <c r="H100" i="10"/>
  <c r="D100" i="10"/>
  <c r="P99" i="10"/>
  <c r="T99" i="10" s="1"/>
  <c r="L99" i="10"/>
  <c r="H99" i="10"/>
  <c r="D99" i="10"/>
  <c r="P98" i="10"/>
  <c r="V98" i="10" s="1"/>
  <c r="L98" i="10"/>
  <c r="H98" i="10"/>
  <c r="D98" i="10"/>
  <c r="P97" i="10"/>
  <c r="T97" i="10" s="1"/>
  <c r="L97" i="10"/>
  <c r="H97" i="10"/>
  <c r="D97" i="10"/>
  <c r="P96" i="10"/>
  <c r="R96" i="10" s="1"/>
  <c r="L96" i="10"/>
  <c r="H96" i="10"/>
  <c r="D96" i="10"/>
  <c r="P95" i="10"/>
  <c r="L95" i="10"/>
  <c r="H95" i="10"/>
  <c r="D95" i="10"/>
  <c r="P94" i="10"/>
  <c r="V94" i="10" s="1"/>
  <c r="L94" i="10"/>
  <c r="H94" i="10"/>
  <c r="D94" i="10"/>
  <c r="P93" i="10"/>
  <c r="T93" i="10" s="1"/>
  <c r="L93" i="10"/>
  <c r="H93" i="10"/>
  <c r="D93" i="10"/>
  <c r="P92" i="10"/>
  <c r="V92" i="10" s="1"/>
  <c r="L92" i="10"/>
  <c r="H92" i="10"/>
  <c r="D92" i="10"/>
  <c r="P91" i="10"/>
  <c r="V91" i="10" s="1"/>
  <c r="L91" i="10"/>
  <c r="H91" i="10"/>
  <c r="D91" i="10"/>
  <c r="P90" i="10"/>
  <c r="R90" i="10" s="1"/>
  <c r="L90" i="10"/>
  <c r="H90" i="10"/>
  <c r="D90" i="10"/>
  <c r="P89" i="10"/>
  <c r="T89" i="10" s="1"/>
  <c r="L89" i="10"/>
  <c r="H89" i="10"/>
  <c r="D89" i="10"/>
  <c r="P88" i="10"/>
  <c r="V88" i="10" s="1"/>
  <c r="L88" i="10"/>
  <c r="H88" i="10"/>
  <c r="D88" i="10"/>
  <c r="P87" i="10"/>
  <c r="V87" i="10" s="1"/>
  <c r="L87" i="10"/>
  <c r="H87" i="10"/>
  <c r="D87" i="10"/>
  <c r="P86" i="10"/>
  <c r="R86" i="10" s="1"/>
  <c r="L86" i="10"/>
  <c r="H86" i="10"/>
  <c r="D86" i="10"/>
  <c r="P85" i="10"/>
  <c r="V85" i="10" s="1"/>
  <c r="L85" i="10"/>
  <c r="H85" i="10"/>
  <c r="D85" i="10"/>
  <c r="P84" i="10"/>
  <c r="T84" i="10" s="1"/>
  <c r="L84" i="10"/>
  <c r="H84" i="10"/>
  <c r="D84" i="10"/>
  <c r="P83" i="10"/>
  <c r="V83" i="10" s="1"/>
  <c r="L83" i="10"/>
  <c r="H83" i="10"/>
  <c r="D83" i="10"/>
  <c r="P82" i="10"/>
  <c r="R82" i="10" s="1"/>
  <c r="L82" i="10"/>
  <c r="H82" i="10"/>
  <c r="D82" i="10"/>
  <c r="P81" i="10"/>
  <c r="R81" i="10" s="1"/>
  <c r="L81" i="10"/>
  <c r="H81" i="10"/>
  <c r="D81" i="10"/>
  <c r="P80" i="10"/>
  <c r="V80" i="10" s="1"/>
  <c r="L80" i="10"/>
  <c r="H80" i="10"/>
  <c r="D80" i="10"/>
  <c r="P79" i="10"/>
  <c r="L79" i="10"/>
  <c r="H79" i="10"/>
  <c r="D79" i="10"/>
  <c r="P78" i="10"/>
  <c r="R78" i="10" s="1"/>
  <c r="L78" i="10"/>
  <c r="H78" i="10"/>
  <c r="D78" i="10"/>
  <c r="P77" i="10"/>
  <c r="R77" i="10" s="1"/>
  <c r="L77" i="10"/>
  <c r="H77" i="10"/>
  <c r="D77" i="10"/>
  <c r="P76" i="10"/>
  <c r="V76" i="10" s="1"/>
  <c r="L76" i="10"/>
  <c r="H76" i="10"/>
  <c r="D76" i="10"/>
  <c r="P75" i="10"/>
  <c r="R75" i="10" s="1"/>
  <c r="L75" i="10"/>
  <c r="H75" i="10"/>
  <c r="D75" i="10"/>
  <c r="P74" i="10"/>
  <c r="V74" i="10" s="1"/>
  <c r="L74" i="10"/>
  <c r="H74" i="10"/>
  <c r="D74" i="10"/>
  <c r="P73" i="10"/>
  <c r="T73" i="10" s="1"/>
  <c r="L73" i="10"/>
  <c r="H73" i="10"/>
  <c r="D73" i="10"/>
  <c r="P72" i="10"/>
  <c r="L72" i="10"/>
  <c r="H72" i="10"/>
  <c r="D72" i="10"/>
  <c r="P71" i="10"/>
  <c r="T71" i="10" s="1"/>
  <c r="L71" i="10"/>
  <c r="H71" i="10"/>
  <c r="D71" i="10"/>
  <c r="P70" i="10"/>
  <c r="R70" i="10" s="1"/>
  <c r="L70" i="10"/>
  <c r="H70" i="10"/>
  <c r="D70" i="10"/>
  <c r="P69" i="10"/>
  <c r="T69" i="10" s="1"/>
  <c r="L69" i="10"/>
  <c r="H69" i="10"/>
  <c r="D69" i="10"/>
  <c r="P68" i="10"/>
  <c r="V68" i="10" s="1"/>
  <c r="L68" i="10"/>
  <c r="H68" i="10"/>
  <c r="D68" i="10"/>
  <c r="P67" i="10"/>
  <c r="V67" i="10" s="1"/>
  <c r="L67" i="10"/>
  <c r="H67" i="10"/>
  <c r="D67" i="10"/>
  <c r="P66" i="10"/>
  <c r="R66" i="10" s="1"/>
  <c r="L66" i="10"/>
  <c r="H66" i="10"/>
  <c r="D66" i="10"/>
  <c r="P65" i="10"/>
  <c r="V65" i="10" s="1"/>
  <c r="L65" i="10"/>
  <c r="H65" i="10"/>
  <c r="D65" i="10"/>
  <c r="P64" i="10"/>
  <c r="T64" i="10" s="1"/>
  <c r="L64" i="10"/>
  <c r="H64" i="10"/>
  <c r="D64" i="10"/>
  <c r="P63" i="10"/>
  <c r="V63" i="10" s="1"/>
  <c r="L63" i="10"/>
  <c r="H63" i="10"/>
  <c r="D63" i="10"/>
  <c r="P62" i="10"/>
  <c r="R62" i="10" s="1"/>
  <c r="L62" i="10"/>
  <c r="H62" i="10"/>
  <c r="D62" i="10"/>
  <c r="P61" i="10"/>
  <c r="R61" i="10" s="1"/>
  <c r="L61" i="10"/>
  <c r="H61" i="10"/>
  <c r="D61" i="10"/>
  <c r="P60" i="10"/>
  <c r="V60" i="10" s="1"/>
  <c r="L60" i="10"/>
  <c r="H60" i="10"/>
  <c r="D60" i="10"/>
  <c r="P59" i="10"/>
  <c r="L59" i="10"/>
  <c r="H59" i="10"/>
  <c r="D59" i="10"/>
  <c r="P58" i="10"/>
  <c r="R58" i="10" s="1"/>
  <c r="L58" i="10"/>
  <c r="H58" i="10"/>
  <c r="D58" i="10"/>
  <c r="P57" i="10"/>
  <c r="L57" i="10"/>
  <c r="H57" i="10"/>
  <c r="D57" i="10"/>
  <c r="P56" i="10"/>
  <c r="R56" i="10" s="1"/>
  <c r="L56" i="10"/>
  <c r="H56" i="10"/>
  <c r="D56" i="10"/>
  <c r="P55" i="10"/>
  <c r="R55" i="10" s="1"/>
  <c r="L55" i="10"/>
  <c r="H55" i="10"/>
  <c r="D55" i="10"/>
  <c r="P54" i="10"/>
  <c r="V54" i="10" s="1"/>
  <c r="L54" i="10"/>
  <c r="H54" i="10"/>
  <c r="D54" i="10"/>
  <c r="AA45" i="10"/>
  <c r="Y45" i="10"/>
  <c r="X45" i="10"/>
  <c r="W45" i="10"/>
  <c r="U45" i="10"/>
  <c r="S45" i="10"/>
  <c r="Q45" i="10"/>
  <c r="O45" i="10"/>
  <c r="K45" i="10"/>
  <c r="G45" i="10"/>
  <c r="C45" i="10"/>
  <c r="A45" i="10"/>
  <c r="P44" i="10"/>
  <c r="V44" i="10" s="1"/>
  <c r="L44" i="10"/>
  <c r="H44" i="10"/>
  <c r="D44" i="10"/>
  <c r="P43" i="10"/>
  <c r="L43" i="10"/>
  <c r="H43" i="10"/>
  <c r="D43" i="10"/>
  <c r="P42" i="10"/>
  <c r="T42" i="10" s="1"/>
  <c r="L42" i="10"/>
  <c r="H42" i="10"/>
  <c r="D42" i="10"/>
  <c r="P41" i="10"/>
  <c r="V41" i="10" s="1"/>
  <c r="L41" i="10"/>
  <c r="H41" i="10"/>
  <c r="D41" i="10"/>
  <c r="P40" i="10"/>
  <c r="V40" i="10" s="1"/>
  <c r="L40" i="10"/>
  <c r="H40" i="10"/>
  <c r="D40" i="10"/>
  <c r="P39" i="10"/>
  <c r="R39" i="10" s="1"/>
  <c r="L39" i="10"/>
  <c r="H39" i="10"/>
  <c r="D39" i="10"/>
  <c r="P38" i="10"/>
  <c r="V38" i="10" s="1"/>
  <c r="L38" i="10"/>
  <c r="H38" i="10"/>
  <c r="D38" i="10"/>
  <c r="P37" i="10"/>
  <c r="T37" i="10" s="1"/>
  <c r="L37" i="10"/>
  <c r="H37" i="10"/>
  <c r="D37" i="10"/>
  <c r="P36" i="10"/>
  <c r="V36" i="10" s="1"/>
  <c r="L36" i="10"/>
  <c r="H36" i="10"/>
  <c r="D36" i="10"/>
  <c r="P35" i="10"/>
  <c r="R35" i="10" s="1"/>
  <c r="L35" i="10"/>
  <c r="H35" i="10"/>
  <c r="D35" i="10"/>
  <c r="P34" i="10"/>
  <c r="L34" i="10"/>
  <c r="H34" i="10"/>
  <c r="D34" i="10"/>
  <c r="P33" i="10"/>
  <c r="T33" i="10" s="1"/>
  <c r="L33" i="10"/>
  <c r="H33" i="10"/>
  <c r="D33" i="10"/>
  <c r="P32" i="10"/>
  <c r="V32" i="10" s="1"/>
  <c r="L32" i="10"/>
  <c r="H32" i="10"/>
  <c r="D32" i="10"/>
  <c r="P31" i="10"/>
  <c r="R31" i="10" s="1"/>
  <c r="L31" i="10"/>
  <c r="H31" i="10"/>
  <c r="D31" i="10"/>
  <c r="P30" i="10"/>
  <c r="R30" i="10" s="1"/>
  <c r="L30" i="10"/>
  <c r="H30" i="10"/>
  <c r="D30" i="10"/>
  <c r="P29" i="10"/>
  <c r="R29" i="10" s="1"/>
  <c r="L29" i="10"/>
  <c r="H29" i="10"/>
  <c r="D29" i="10"/>
  <c r="P28" i="10"/>
  <c r="R28" i="10" s="1"/>
  <c r="L28" i="10"/>
  <c r="H28" i="10"/>
  <c r="D28" i="10"/>
  <c r="P27" i="10"/>
  <c r="L27" i="10"/>
  <c r="H27" i="10"/>
  <c r="D27" i="10"/>
  <c r="P26" i="10"/>
  <c r="T26" i="10" s="1"/>
  <c r="L26" i="10"/>
  <c r="H26" i="10"/>
  <c r="D26" i="10"/>
  <c r="P25" i="10"/>
  <c r="L25" i="10"/>
  <c r="H25" i="10"/>
  <c r="D25" i="10"/>
  <c r="P24" i="10"/>
  <c r="V24" i="10" s="1"/>
  <c r="L24" i="10"/>
  <c r="H24" i="10"/>
  <c r="D24" i="10"/>
  <c r="P23" i="10"/>
  <c r="R23" i="10" s="1"/>
  <c r="L23" i="10"/>
  <c r="H23" i="10"/>
  <c r="D23" i="10"/>
  <c r="P22" i="10"/>
  <c r="T22" i="10" s="1"/>
  <c r="L22" i="10"/>
  <c r="H22" i="10"/>
  <c r="D22" i="10"/>
  <c r="P21" i="10"/>
  <c r="V21" i="10" s="1"/>
  <c r="L21" i="10"/>
  <c r="H21" i="10"/>
  <c r="D21" i="10"/>
  <c r="P20" i="10"/>
  <c r="V20" i="10" s="1"/>
  <c r="L20" i="10"/>
  <c r="H20" i="10"/>
  <c r="D20" i="10"/>
  <c r="P19" i="10"/>
  <c r="R19" i="10" s="1"/>
  <c r="L19" i="10"/>
  <c r="H19" i="10"/>
  <c r="D19" i="10"/>
  <c r="P18" i="10"/>
  <c r="V18" i="10" s="1"/>
  <c r="L18" i="10"/>
  <c r="H18" i="10"/>
  <c r="D18" i="10"/>
  <c r="P17" i="10"/>
  <c r="T17" i="10" s="1"/>
  <c r="L17" i="10"/>
  <c r="H17" i="10"/>
  <c r="D17" i="10"/>
  <c r="P16" i="10"/>
  <c r="V16" i="10" s="1"/>
  <c r="L16" i="10"/>
  <c r="H16" i="10"/>
  <c r="D16" i="10"/>
  <c r="P15" i="10"/>
  <c r="L15" i="10"/>
  <c r="H15" i="10"/>
  <c r="D15" i="10"/>
  <c r="P14" i="10"/>
  <c r="R14" i="10" s="1"/>
  <c r="L14" i="10"/>
  <c r="H14" i="10"/>
  <c r="D14" i="10"/>
  <c r="P13" i="10"/>
  <c r="R13" i="10" s="1"/>
  <c r="L13" i="10"/>
  <c r="H13" i="10"/>
  <c r="D13" i="10"/>
  <c r="P12" i="10"/>
  <c r="V12" i="10" s="1"/>
  <c r="L12" i="10"/>
  <c r="H12" i="10"/>
  <c r="D12" i="10"/>
  <c r="P11" i="10"/>
  <c r="R11" i="10" s="1"/>
  <c r="L11" i="10"/>
  <c r="H11" i="10"/>
  <c r="D11" i="10"/>
  <c r="P10" i="10"/>
  <c r="V10" i="10" s="1"/>
  <c r="L10" i="10"/>
  <c r="H10" i="10"/>
  <c r="D10" i="10"/>
  <c r="P9" i="10"/>
  <c r="V9" i="10" s="1"/>
  <c r="L9" i="10"/>
  <c r="H9" i="10"/>
  <c r="D9" i="10"/>
  <c r="P8" i="10"/>
  <c r="T8" i="10" s="1"/>
  <c r="L8" i="10"/>
  <c r="H8" i="10"/>
  <c r="D8" i="10"/>
  <c r="P7" i="10"/>
  <c r="R7" i="10" s="1"/>
  <c r="L7" i="10"/>
  <c r="H7" i="10"/>
  <c r="D7" i="10"/>
  <c r="R9" i="10" l="1"/>
  <c r="T9" i="10"/>
  <c r="V7" i="10"/>
  <c r="R87" i="10"/>
  <c r="T7" i="10"/>
  <c r="V146" i="10"/>
  <c r="L45" i="10"/>
  <c r="N44" i="10" s="1"/>
  <c r="T87" i="10"/>
  <c r="T136" i="10"/>
  <c r="V84" i="10"/>
  <c r="V22" i="10"/>
  <c r="T169" i="10"/>
  <c r="T39" i="10"/>
  <c r="R138" i="10"/>
  <c r="T138" i="10"/>
  <c r="V133" i="10"/>
  <c r="V106" i="10"/>
  <c r="X197" i="10"/>
  <c r="N15" i="10"/>
  <c r="V147" i="10"/>
  <c r="V118" i="10"/>
  <c r="V56" i="10"/>
  <c r="W197" i="10"/>
  <c r="V99" i="10"/>
  <c r="V163" i="10"/>
  <c r="T83" i="10"/>
  <c r="T173" i="10"/>
  <c r="V119" i="10"/>
  <c r="V143" i="10"/>
  <c r="T179" i="10"/>
  <c r="T118" i="10"/>
  <c r="U197" i="10"/>
  <c r="N38" i="10"/>
  <c r="V179" i="10"/>
  <c r="N29" i="10"/>
  <c r="T123" i="10"/>
  <c r="V123" i="10"/>
  <c r="R189" i="10"/>
  <c r="V173" i="10"/>
  <c r="R36" i="10"/>
  <c r="D149" i="10"/>
  <c r="F148" i="10" s="1"/>
  <c r="R166" i="10"/>
  <c r="V13" i="10"/>
  <c r="T67" i="10"/>
  <c r="V78" i="10"/>
  <c r="R184" i="10"/>
  <c r="T184" i="10"/>
  <c r="T36" i="10"/>
  <c r="T106" i="10"/>
  <c r="R133" i="10"/>
  <c r="H149" i="10"/>
  <c r="J111" i="10" s="1"/>
  <c r="T166" i="10"/>
  <c r="V58" i="10"/>
  <c r="V189" i="10"/>
  <c r="T16" i="10"/>
  <c r="V30" i="10"/>
  <c r="R143" i="10"/>
  <c r="L149" i="10"/>
  <c r="N141" i="10" s="1"/>
  <c r="T126" i="10"/>
  <c r="Y197" i="10"/>
  <c r="T30" i="10"/>
  <c r="T58" i="10"/>
  <c r="T85" i="10"/>
  <c r="R83" i="10"/>
  <c r="T78" i="10"/>
  <c r="V39" i="10"/>
  <c r="D45" i="10"/>
  <c r="F21" i="10" s="1"/>
  <c r="V109" i="10"/>
  <c r="R136" i="10"/>
  <c r="V169" i="10"/>
  <c r="T80" i="10"/>
  <c r="T163" i="10"/>
  <c r="T13" i="10"/>
  <c r="T56" i="10"/>
  <c r="V113" i="10"/>
  <c r="H45" i="10"/>
  <c r="J16" i="10" s="1"/>
  <c r="T21" i="10"/>
  <c r="V66" i="10"/>
  <c r="T100" i="10"/>
  <c r="T182" i="10"/>
  <c r="V8" i="10"/>
  <c r="T98" i="10"/>
  <c r="V100" i="10"/>
  <c r="T107" i="10"/>
  <c r="T127" i="10"/>
  <c r="T137" i="10"/>
  <c r="V182" i="10"/>
  <c r="T187" i="10"/>
  <c r="V192" i="10"/>
  <c r="R21" i="10"/>
  <c r="R177" i="10"/>
  <c r="R8" i="10"/>
  <c r="R33" i="10"/>
  <c r="V93" i="10"/>
  <c r="V137" i="10"/>
  <c r="T31" i="10"/>
  <c r="V69" i="10"/>
  <c r="T29" i="10"/>
  <c r="V96" i="10"/>
  <c r="V29" i="10"/>
  <c r="P45" i="10"/>
  <c r="R45" i="10" s="1"/>
  <c r="V86" i="10"/>
  <c r="T103" i="10"/>
  <c r="T66" i="10"/>
  <c r="V129" i="10"/>
  <c r="V19" i="10"/>
  <c r="R93" i="10"/>
  <c r="V64" i="10"/>
  <c r="T192" i="10"/>
  <c r="T40" i="10"/>
  <c r="V175" i="10"/>
  <c r="V31" i="10"/>
  <c r="O197" i="10"/>
  <c r="T86" i="10"/>
  <c r="R103" i="10"/>
  <c r="R147" i="10"/>
  <c r="Q197" i="10"/>
  <c r="R67" i="10"/>
  <c r="R84" i="10"/>
  <c r="R113" i="10"/>
  <c r="V185" i="10"/>
  <c r="R76" i="10"/>
  <c r="T76" i="10"/>
  <c r="T10" i="10"/>
  <c r="R107" i="10"/>
  <c r="V33" i="10"/>
  <c r="T96" i="10"/>
  <c r="R160" i="10"/>
  <c r="T11" i="10"/>
  <c r="T20" i="10"/>
  <c r="R41" i="10"/>
  <c r="R63" i="10"/>
  <c r="T65" i="10"/>
  <c r="R116" i="10"/>
  <c r="T160" i="10"/>
  <c r="R164" i="10"/>
  <c r="R193" i="10"/>
  <c r="R40" i="10"/>
  <c r="R127" i="10"/>
  <c r="R65" i="10"/>
  <c r="V11" i="10"/>
  <c r="T41" i="10"/>
  <c r="T63" i="10"/>
  <c r="V89" i="10"/>
  <c r="T116" i="10"/>
  <c r="T164" i="10"/>
  <c r="T193" i="10"/>
  <c r="V26" i="10"/>
  <c r="R98" i="10"/>
  <c r="R20" i="10"/>
  <c r="R26" i="10"/>
  <c r="A197" i="10"/>
  <c r="V172" i="10"/>
  <c r="V139" i="10"/>
  <c r="R16" i="10"/>
  <c r="AA197" i="10"/>
  <c r="V97" i="10"/>
  <c r="V126" i="10"/>
  <c r="T167" i="10"/>
  <c r="T172" i="10"/>
  <c r="V42" i="10"/>
  <c r="R64" i="10"/>
  <c r="V71" i="10"/>
  <c r="T177" i="10"/>
  <c r="AD45" i="10"/>
  <c r="R104" i="10"/>
  <c r="K197" i="10"/>
  <c r="T19" i="10"/>
  <c r="R71" i="10"/>
  <c r="V165" i="10"/>
  <c r="AB45" i="10"/>
  <c r="R73" i="10"/>
  <c r="V73" i="10"/>
  <c r="R85" i="10"/>
  <c r="V104" i="10"/>
  <c r="T146" i="10"/>
  <c r="T14" i="10"/>
  <c r="V23" i="10"/>
  <c r="P195" i="10"/>
  <c r="V176" i="10"/>
  <c r="R176" i="10"/>
  <c r="R27" i="10"/>
  <c r="V27" i="10"/>
  <c r="T27" i="10"/>
  <c r="V180" i="10"/>
  <c r="T180" i="10"/>
  <c r="R180" i="10"/>
  <c r="R34" i="10"/>
  <c r="T34" i="10"/>
  <c r="V34" i="10"/>
  <c r="V14" i="10"/>
  <c r="T176" i="10"/>
  <c r="V168" i="10"/>
  <c r="T168" i="10"/>
  <c r="R168" i="10"/>
  <c r="R43" i="10"/>
  <c r="V43" i="10"/>
  <c r="T57" i="10"/>
  <c r="V57" i="10"/>
  <c r="R57" i="10"/>
  <c r="T43" i="10"/>
  <c r="T124" i="10"/>
  <c r="V124" i="10"/>
  <c r="T23" i="10"/>
  <c r="T32" i="10"/>
  <c r="R32" i="10"/>
  <c r="V120" i="10"/>
  <c r="T120" i="10"/>
  <c r="V174" i="10"/>
  <c r="T174" i="10"/>
  <c r="R174" i="10"/>
  <c r="C197" i="10"/>
  <c r="AC195" i="10"/>
  <c r="H195" i="10" s="1"/>
  <c r="R120" i="10"/>
  <c r="AC149" i="10"/>
  <c r="V105" i="10"/>
  <c r="T105" i="10"/>
  <c r="AC45" i="10"/>
  <c r="V25" i="10"/>
  <c r="T25" i="10"/>
  <c r="R25" i="10"/>
  <c r="R105" i="10"/>
  <c r="V141" i="10"/>
  <c r="R141" i="10"/>
  <c r="R68" i="10"/>
  <c r="T77" i="10"/>
  <c r="R88" i="10"/>
  <c r="T90" i="10"/>
  <c r="T141" i="10"/>
  <c r="R158" i="10"/>
  <c r="T59" i="10"/>
  <c r="R59" i="10"/>
  <c r="T68" i="10"/>
  <c r="V77" i="10"/>
  <c r="T88" i="10"/>
  <c r="V90" i="10"/>
  <c r="R111" i="10"/>
  <c r="T130" i="10"/>
  <c r="T158" i="10"/>
  <c r="T190" i="10"/>
  <c r="R190" i="10"/>
  <c r="R18" i="10"/>
  <c r="V59" i="10"/>
  <c r="T70" i="10"/>
  <c r="T79" i="10"/>
  <c r="R79" i="10"/>
  <c r="R94" i="10"/>
  <c r="T111" i="10"/>
  <c r="R128" i="10"/>
  <c r="V130" i="10"/>
  <c r="P149" i="10"/>
  <c r="V158" i="10"/>
  <c r="V162" i="10"/>
  <c r="T162" i="10"/>
  <c r="R162" i="10"/>
  <c r="R186" i="10"/>
  <c r="V190" i="10"/>
  <c r="T18" i="10"/>
  <c r="R38" i="10"/>
  <c r="R54" i="10"/>
  <c r="T61" i="10"/>
  <c r="V70" i="10"/>
  <c r="V79" i="10"/>
  <c r="T94" i="10"/>
  <c r="V115" i="10"/>
  <c r="T115" i="10"/>
  <c r="R115" i="10"/>
  <c r="T128" i="10"/>
  <c r="R134" i="10"/>
  <c r="AB195" i="10"/>
  <c r="D195" i="10" s="1"/>
  <c r="T186" i="10"/>
  <c r="T38" i="10"/>
  <c r="T54" i="10"/>
  <c r="V61" i="10"/>
  <c r="V72" i="10"/>
  <c r="T72" i="10"/>
  <c r="R72" i="10"/>
  <c r="R74" i="10"/>
  <c r="T81" i="10"/>
  <c r="R117" i="10"/>
  <c r="T134" i="10"/>
  <c r="V188" i="10"/>
  <c r="T188" i="10"/>
  <c r="R188" i="10"/>
  <c r="R194" i="10"/>
  <c r="T74" i="10"/>
  <c r="V81" i="10"/>
  <c r="T117" i="10"/>
  <c r="V171" i="10"/>
  <c r="T171" i="10"/>
  <c r="T194" i="10"/>
  <c r="AB149" i="10"/>
  <c r="R171" i="10"/>
  <c r="V101" i="10"/>
  <c r="R101" i="10"/>
  <c r="S197" i="10"/>
  <c r="T144" i="10"/>
  <c r="R144" i="10"/>
  <c r="V15" i="10"/>
  <c r="T15" i="10"/>
  <c r="R24" i="10"/>
  <c r="V121" i="10"/>
  <c r="R121" i="10"/>
  <c r="R140" i="10"/>
  <c r="R44" i="10"/>
  <c r="V102" i="10"/>
  <c r="T102" i="10"/>
  <c r="R102" i="10"/>
  <c r="N10" i="10"/>
  <c r="T44" i="10"/>
  <c r="T110" i="10"/>
  <c r="V17" i="10"/>
  <c r="R37" i="10"/>
  <c r="R60" i="10"/>
  <c r="R91" i="10"/>
  <c r="R108" i="10"/>
  <c r="V110" i="10"/>
  <c r="R148" i="10"/>
  <c r="R161" i="10"/>
  <c r="T183" i="10"/>
  <c r="V142" i="10"/>
  <c r="T142" i="10"/>
  <c r="R142" i="10"/>
  <c r="R183" i="10"/>
  <c r="R10" i="10"/>
  <c r="V37" i="10"/>
  <c r="T60" i="10"/>
  <c r="R80" i="10"/>
  <c r="T91" i="10"/>
  <c r="T108" i="10"/>
  <c r="R114" i="10"/>
  <c r="R131" i="10"/>
  <c r="T148" i="10"/>
  <c r="T161" i="10"/>
  <c r="V191" i="10"/>
  <c r="T191" i="10"/>
  <c r="V95" i="10"/>
  <c r="T95" i="10"/>
  <c r="R95" i="10"/>
  <c r="T114" i="10"/>
  <c r="T131" i="10"/>
  <c r="AD195" i="10"/>
  <c r="L195" i="10" s="1"/>
  <c r="R191" i="10"/>
  <c r="AD149" i="10"/>
  <c r="V145" i="10"/>
  <c r="T145" i="10"/>
  <c r="V122" i="10"/>
  <c r="T122" i="10"/>
  <c r="R122" i="10"/>
  <c r="G197" i="10"/>
  <c r="V125" i="10"/>
  <c r="T125" i="10"/>
  <c r="V144" i="10"/>
  <c r="R15" i="10"/>
  <c r="T24" i="10"/>
  <c r="T121" i="10"/>
  <c r="R125" i="10"/>
  <c r="T140" i="10"/>
  <c r="V181" i="10"/>
  <c r="T181" i="10"/>
  <c r="R181" i="10"/>
  <c r="R17" i="10"/>
  <c r="V28" i="10"/>
  <c r="T28" i="10"/>
  <c r="V35" i="10"/>
  <c r="T35" i="10"/>
  <c r="N41" i="10"/>
  <c r="V55" i="10"/>
  <c r="T55" i="10"/>
  <c r="V62" i="10"/>
  <c r="T62" i="10"/>
  <c r="R97" i="10"/>
  <c r="V135" i="10"/>
  <c r="T135" i="10"/>
  <c r="R135" i="10"/>
  <c r="T170" i="10"/>
  <c r="R170" i="10"/>
  <c r="T12" i="10"/>
  <c r="R12" i="10"/>
  <c r="V75" i="10"/>
  <c r="T75" i="10"/>
  <c r="V82" i="10"/>
  <c r="T82" i="10"/>
  <c r="R99" i="10"/>
  <c r="R119" i="10"/>
  <c r="R139" i="10"/>
  <c r="R165" i="10"/>
  <c r="R185" i="10"/>
  <c r="R167" i="10"/>
  <c r="R187" i="10"/>
  <c r="R92" i="10"/>
  <c r="R112" i="10"/>
  <c r="R132" i="10"/>
  <c r="R159" i="10"/>
  <c r="R178" i="10"/>
  <c r="R22" i="10"/>
  <c r="R42" i="10"/>
  <c r="R69" i="10"/>
  <c r="R89" i="10"/>
  <c r="T92" i="10"/>
  <c r="R109" i="10"/>
  <c r="T112" i="10"/>
  <c r="R129" i="10"/>
  <c r="T132" i="10"/>
  <c r="T159" i="10"/>
  <c r="R175" i="10"/>
  <c r="T178" i="10"/>
  <c r="N12" i="10" l="1"/>
  <c r="N21" i="10"/>
  <c r="N23" i="10"/>
  <c r="N34" i="10"/>
  <c r="N8" i="10"/>
  <c r="N28" i="10"/>
  <c r="N25" i="10"/>
  <c r="N33" i="10"/>
  <c r="N45" i="10"/>
  <c r="J35" i="10"/>
  <c r="N24" i="10"/>
  <c r="N31" i="10"/>
  <c r="N39" i="10"/>
  <c r="N18" i="10"/>
  <c r="N19" i="10"/>
  <c r="N42" i="10"/>
  <c r="N36" i="10"/>
  <c r="N7" i="10"/>
  <c r="N16" i="10"/>
  <c r="N14" i="10"/>
  <c r="N22" i="10"/>
  <c r="J38" i="10"/>
  <c r="J36" i="10"/>
  <c r="J18" i="10"/>
  <c r="F30" i="10"/>
  <c r="F39" i="10"/>
  <c r="F41" i="10"/>
  <c r="N40" i="10"/>
  <c r="N43" i="10"/>
  <c r="N37" i="10"/>
  <c r="J144" i="10"/>
  <c r="N32" i="10"/>
  <c r="N27" i="10"/>
  <c r="J149" i="10"/>
  <c r="F12" i="10"/>
  <c r="J9" i="10"/>
  <c r="J25" i="10"/>
  <c r="N9" i="10"/>
  <c r="F23" i="10"/>
  <c r="N13" i="10"/>
  <c r="F84" i="10"/>
  <c r="J24" i="10"/>
  <c r="F117" i="10"/>
  <c r="J44" i="10"/>
  <c r="N125" i="10"/>
  <c r="N133" i="10"/>
  <c r="J8" i="10"/>
  <c r="N113" i="10"/>
  <c r="N121" i="10"/>
  <c r="N70" i="10"/>
  <c r="N90" i="10"/>
  <c r="N54" i="10"/>
  <c r="N97" i="10"/>
  <c r="N111" i="10"/>
  <c r="N79" i="10"/>
  <c r="N20" i="10"/>
  <c r="J15" i="10"/>
  <c r="N30" i="10"/>
  <c r="N17" i="10"/>
  <c r="J124" i="10"/>
  <c r="F57" i="10"/>
  <c r="N110" i="10"/>
  <c r="J19" i="10"/>
  <c r="N130" i="10"/>
  <c r="F120" i="10"/>
  <c r="J12" i="10"/>
  <c r="N148" i="10"/>
  <c r="N84" i="10"/>
  <c r="F145" i="10"/>
  <c r="N119" i="10"/>
  <c r="F81" i="10"/>
  <c r="N72" i="10"/>
  <c r="N74" i="10"/>
  <c r="J40" i="10"/>
  <c r="N126" i="10"/>
  <c r="F102" i="10"/>
  <c r="F121" i="10"/>
  <c r="N146" i="10"/>
  <c r="J28" i="10"/>
  <c r="N112" i="10"/>
  <c r="J37" i="10"/>
  <c r="N63" i="10"/>
  <c r="F140" i="10"/>
  <c r="F58" i="10"/>
  <c r="F137" i="10"/>
  <c r="F74" i="10"/>
  <c r="N67" i="10"/>
  <c r="F105" i="10"/>
  <c r="N64" i="10"/>
  <c r="F139" i="10"/>
  <c r="N101" i="10"/>
  <c r="N142" i="10"/>
  <c r="N115" i="10"/>
  <c r="F124" i="10"/>
  <c r="N108" i="10"/>
  <c r="N129" i="10"/>
  <c r="F144" i="10"/>
  <c r="N66" i="10"/>
  <c r="F61" i="10"/>
  <c r="J14" i="10"/>
  <c r="N59" i="10"/>
  <c r="N86" i="10"/>
  <c r="J32" i="10"/>
  <c r="N58" i="10"/>
  <c r="J20" i="10"/>
  <c r="N106" i="10"/>
  <c r="F87" i="10"/>
  <c r="F101" i="10"/>
  <c r="N78" i="10"/>
  <c r="N134" i="10"/>
  <c r="J17" i="10"/>
  <c r="F106" i="10"/>
  <c r="F141" i="10"/>
  <c r="N69" i="10"/>
  <c r="J56" i="10"/>
  <c r="J11" i="10"/>
  <c r="N83" i="10"/>
  <c r="F127" i="10"/>
  <c r="F123" i="10"/>
  <c r="V45" i="10"/>
  <c r="N87" i="10"/>
  <c r="N56" i="10"/>
  <c r="N26" i="10"/>
  <c r="N92" i="10"/>
  <c r="J27" i="10"/>
  <c r="N103" i="10"/>
  <c r="F142" i="10"/>
  <c r="F143" i="10"/>
  <c r="N11" i="10"/>
  <c r="N147" i="10"/>
  <c r="N35" i="10"/>
  <c r="N73" i="10"/>
  <c r="N123" i="10"/>
  <c r="F110" i="10"/>
  <c r="F149" i="10"/>
  <c r="F99" i="10"/>
  <c r="F54" i="10"/>
  <c r="F86" i="10"/>
  <c r="N71" i="10"/>
  <c r="N65" i="10"/>
  <c r="N93" i="10"/>
  <c r="F60" i="10"/>
  <c r="F97" i="10"/>
  <c r="N105" i="10"/>
  <c r="AB197" i="10"/>
  <c r="D197" i="10" s="1"/>
  <c r="F98" i="10"/>
  <c r="J31" i="10"/>
  <c r="N104" i="10"/>
  <c r="N143" i="10"/>
  <c r="F93" i="10"/>
  <c r="F73" i="10"/>
  <c r="F118" i="10"/>
  <c r="F134" i="10"/>
  <c r="J39" i="10"/>
  <c r="N127" i="10"/>
  <c r="J26" i="10"/>
  <c r="N138" i="10"/>
  <c r="N132" i="10"/>
  <c r="J22" i="10"/>
  <c r="N124" i="10"/>
  <c r="N60" i="10"/>
  <c r="F96" i="10"/>
  <c r="F80" i="10"/>
  <c r="F95" i="10"/>
  <c r="F138" i="10"/>
  <c r="F71" i="10"/>
  <c r="F130" i="10"/>
  <c r="F109" i="10"/>
  <c r="F69" i="10"/>
  <c r="F115" i="10"/>
  <c r="F78" i="10"/>
  <c r="F94" i="10"/>
  <c r="F90" i="10"/>
  <c r="F136" i="10"/>
  <c r="F114" i="10"/>
  <c r="N61" i="10"/>
  <c r="N137" i="10"/>
  <c r="J42" i="10"/>
  <c r="N144" i="10"/>
  <c r="N80" i="10"/>
  <c r="F56" i="10"/>
  <c r="F116" i="10"/>
  <c r="F82" i="10"/>
  <c r="F72" i="10"/>
  <c r="F91" i="10"/>
  <c r="F79" i="10"/>
  <c r="N77" i="10"/>
  <c r="J41" i="10"/>
  <c r="J21" i="10"/>
  <c r="N98" i="10"/>
  <c r="J45" i="10"/>
  <c r="J13" i="10"/>
  <c r="N55" i="10"/>
  <c r="N100" i="10"/>
  <c r="F65" i="10"/>
  <c r="F129" i="10"/>
  <c r="F66" i="10"/>
  <c r="F92" i="10"/>
  <c r="F111" i="10"/>
  <c r="J29" i="10"/>
  <c r="F89" i="10"/>
  <c r="N82" i="10"/>
  <c r="N91" i="10"/>
  <c r="N118" i="10"/>
  <c r="N102" i="10"/>
  <c r="N117" i="10"/>
  <c r="J33" i="10"/>
  <c r="N75" i="10"/>
  <c r="N120" i="10"/>
  <c r="F76" i="10"/>
  <c r="F133" i="10"/>
  <c r="F77" i="10"/>
  <c r="F112" i="10"/>
  <c r="F131" i="10"/>
  <c r="F113" i="10"/>
  <c r="F59" i="10"/>
  <c r="J7" i="10"/>
  <c r="N149" i="10"/>
  <c r="J30" i="10"/>
  <c r="N95" i="10"/>
  <c r="N140" i="10"/>
  <c r="F85" i="10"/>
  <c r="F62" i="10"/>
  <c r="F122" i="10"/>
  <c r="F132" i="10"/>
  <c r="F68" i="10"/>
  <c r="F70" i="10"/>
  <c r="N107" i="10"/>
  <c r="N122" i="10"/>
  <c r="F119" i="10"/>
  <c r="F55" i="10"/>
  <c r="F126" i="10"/>
  <c r="F146" i="10"/>
  <c r="F88" i="10"/>
  <c r="J43" i="10"/>
  <c r="J23" i="10"/>
  <c r="N131" i="10"/>
  <c r="N85" i="10"/>
  <c r="N81" i="10"/>
  <c r="N128" i="10"/>
  <c r="N96" i="10"/>
  <c r="N135" i="10"/>
  <c r="F100" i="10"/>
  <c r="F135" i="10"/>
  <c r="F147" i="10"/>
  <c r="F63" i="10"/>
  <c r="F108" i="10"/>
  <c r="J34" i="10"/>
  <c r="N114" i="10"/>
  <c r="J10" i="10"/>
  <c r="J96" i="10"/>
  <c r="N116" i="10"/>
  <c r="N89" i="10"/>
  <c r="F125" i="10"/>
  <c r="F64" i="10"/>
  <c r="F107" i="10"/>
  <c r="F83" i="10"/>
  <c r="F128" i="10"/>
  <c r="N62" i="10"/>
  <c r="N76" i="10"/>
  <c r="N94" i="10"/>
  <c r="N136" i="10"/>
  <c r="N109" i="10"/>
  <c r="F67" i="10"/>
  <c r="F75" i="10"/>
  <c r="F104" i="10"/>
  <c r="F103" i="10"/>
  <c r="N68" i="10"/>
  <c r="N99" i="10"/>
  <c r="J115" i="10"/>
  <c r="J97" i="10"/>
  <c r="J70" i="10"/>
  <c r="J79" i="10"/>
  <c r="F43" i="10"/>
  <c r="J75" i="10"/>
  <c r="J69" i="10"/>
  <c r="J94" i="10"/>
  <c r="J126" i="10"/>
  <c r="J90" i="10"/>
  <c r="F34" i="10"/>
  <c r="J131" i="10"/>
  <c r="J134" i="10"/>
  <c r="J82" i="10"/>
  <c r="J112" i="10"/>
  <c r="J108" i="10"/>
  <c r="J63" i="10"/>
  <c r="J130" i="10"/>
  <c r="J83" i="10"/>
  <c r="F33" i="10"/>
  <c r="F31" i="10"/>
  <c r="F29" i="10"/>
  <c r="J117" i="10"/>
  <c r="J128" i="10"/>
  <c r="F14" i="10"/>
  <c r="J129" i="10"/>
  <c r="F18" i="10"/>
  <c r="J76" i="10"/>
  <c r="J67" i="10"/>
  <c r="J103" i="10"/>
  <c r="F42" i="10"/>
  <c r="F25" i="10"/>
  <c r="F38" i="10"/>
  <c r="J98" i="10"/>
  <c r="J137" i="10"/>
  <c r="J138" i="10"/>
  <c r="F13" i="10"/>
  <c r="J121" i="10"/>
  <c r="J85" i="10"/>
  <c r="J116" i="10"/>
  <c r="J95" i="10"/>
  <c r="J73" i="10"/>
  <c r="J87" i="10"/>
  <c r="J123" i="10"/>
  <c r="F26" i="10"/>
  <c r="F16" i="10"/>
  <c r="L197" i="10"/>
  <c r="N57" i="10"/>
  <c r="J77" i="10"/>
  <c r="J66" i="10"/>
  <c r="J81" i="10"/>
  <c r="F40" i="10"/>
  <c r="J146" i="10"/>
  <c r="J74" i="10"/>
  <c r="J125" i="10"/>
  <c r="J72" i="10"/>
  <c r="J109" i="10"/>
  <c r="J133" i="10"/>
  <c r="F11" i="10"/>
  <c r="J145" i="10"/>
  <c r="J55" i="10"/>
  <c r="J107" i="10"/>
  <c r="J143" i="10"/>
  <c r="F35" i="10"/>
  <c r="F36" i="10"/>
  <c r="J59" i="10"/>
  <c r="J113" i="10"/>
  <c r="F32" i="10"/>
  <c r="F45" i="10"/>
  <c r="F20" i="10"/>
  <c r="J119" i="10"/>
  <c r="F9" i="10"/>
  <c r="F8" i="10"/>
  <c r="F22" i="10"/>
  <c r="J110" i="10"/>
  <c r="F15" i="10"/>
  <c r="J139" i="10"/>
  <c r="J62" i="10"/>
  <c r="J65" i="10"/>
  <c r="J127" i="10"/>
  <c r="F10" i="10"/>
  <c r="F7" i="10"/>
  <c r="J57" i="10"/>
  <c r="J58" i="10"/>
  <c r="J92" i="10"/>
  <c r="J78" i="10"/>
  <c r="J61" i="10"/>
  <c r="J118" i="10"/>
  <c r="J71" i="10"/>
  <c r="J89" i="10"/>
  <c r="J114" i="10"/>
  <c r="J60" i="10"/>
  <c r="J105" i="10"/>
  <c r="J99" i="10"/>
  <c r="J148" i="10"/>
  <c r="J93" i="10"/>
  <c r="J147" i="10"/>
  <c r="J80" i="10"/>
  <c r="F17" i="10"/>
  <c r="F27" i="10"/>
  <c r="J68" i="10"/>
  <c r="N145" i="10"/>
  <c r="N88" i="10"/>
  <c r="J141" i="10"/>
  <c r="J122" i="10"/>
  <c r="J135" i="10"/>
  <c r="J54" i="10"/>
  <c r="J101" i="10"/>
  <c r="J142" i="10"/>
  <c r="J64" i="10"/>
  <c r="J100" i="10"/>
  <c r="F28" i="10"/>
  <c r="F24" i="10"/>
  <c r="J88" i="10"/>
  <c r="J86" i="10"/>
  <c r="J91" i="10"/>
  <c r="J106" i="10"/>
  <c r="J84" i="10"/>
  <c r="J120" i="10"/>
  <c r="F37" i="10"/>
  <c r="F44" i="10"/>
  <c r="J102" i="10"/>
  <c r="J136" i="10"/>
  <c r="J132" i="10"/>
  <c r="J104" i="10"/>
  <c r="J140" i="10"/>
  <c r="F19" i="10"/>
  <c r="N139" i="10"/>
  <c r="T45" i="10"/>
  <c r="AD197" i="10"/>
  <c r="P197" i="10"/>
  <c r="V197" i="10" s="1"/>
  <c r="AC197" i="10"/>
  <c r="H197" i="10" s="1"/>
  <c r="N186" i="10"/>
  <c r="N166" i="10"/>
  <c r="N189" i="10"/>
  <c r="N169" i="10"/>
  <c r="N192" i="10"/>
  <c r="N172" i="10"/>
  <c r="N175" i="10"/>
  <c r="N181" i="10"/>
  <c r="N162" i="10"/>
  <c r="N184" i="10"/>
  <c r="N164" i="10"/>
  <c r="N190" i="10"/>
  <c r="N170" i="10"/>
  <c r="N193" i="10"/>
  <c r="N176" i="10"/>
  <c r="N179" i="10"/>
  <c r="N160" i="10"/>
  <c r="N182" i="10"/>
  <c r="N163" i="10"/>
  <c r="N161" i="10"/>
  <c r="N159" i="10"/>
  <c r="N183" i="10"/>
  <c r="N158" i="10"/>
  <c r="N195" i="10"/>
  <c r="N187" i="10"/>
  <c r="N191" i="10"/>
  <c r="N185" i="10"/>
  <c r="N177" i="10"/>
  <c r="N167" i="10"/>
  <c r="N173" i="10"/>
  <c r="N171" i="10"/>
  <c r="N165" i="10"/>
  <c r="N188" i="10"/>
  <c r="N194" i="10"/>
  <c r="N168" i="10"/>
  <c r="N174" i="10"/>
  <c r="N178" i="10"/>
  <c r="N180" i="10"/>
  <c r="V149" i="10"/>
  <c r="T149" i="10"/>
  <c r="R149" i="10"/>
  <c r="V195" i="10"/>
  <c r="T195" i="10"/>
  <c r="R195" i="10"/>
  <c r="J180" i="10"/>
  <c r="J161" i="10"/>
  <c r="J183" i="10"/>
  <c r="J195" i="10"/>
  <c r="J186" i="10"/>
  <c r="J166" i="10"/>
  <c r="J189" i="10"/>
  <c r="J169" i="10"/>
  <c r="J175" i="10"/>
  <c r="J178" i="10"/>
  <c r="J159" i="10"/>
  <c r="J184" i="10"/>
  <c r="J164" i="10"/>
  <c r="J190" i="10"/>
  <c r="J170" i="10"/>
  <c r="J193" i="10"/>
  <c r="J173" i="10"/>
  <c r="J176" i="10"/>
  <c r="J174" i="10"/>
  <c r="J168" i="10"/>
  <c r="J191" i="10"/>
  <c r="J185" i="10"/>
  <c r="J163" i="10"/>
  <c r="J181" i="10"/>
  <c r="J172" i="10"/>
  <c r="J187" i="10"/>
  <c r="J192" i="10"/>
  <c r="J179" i="10"/>
  <c r="J177" i="10"/>
  <c r="J167" i="10"/>
  <c r="J171" i="10"/>
  <c r="J165" i="10"/>
  <c r="J188" i="10"/>
  <c r="J194" i="10"/>
  <c r="J162" i="10"/>
  <c r="J182" i="10"/>
  <c r="J158" i="10"/>
  <c r="J160" i="10"/>
  <c r="F194" i="10"/>
  <c r="F174" i="10"/>
  <c r="F177" i="10"/>
  <c r="F158" i="10"/>
  <c r="F180" i="10"/>
  <c r="F161" i="10"/>
  <c r="F183" i="10"/>
  <c r="F195" i="10"/>
  <c r="F189" i="10"/>
  <c r="F169" i="10"/>
  <c r="F192" i="10"/>
  <c r="F172" i="10"/>
  <c r="F178" i="10"/>
  <c r="F159" i="10"/>
  <c r="F184" i="10"/>
  <c r="F164" i="10"/>
  <c r="F187" i="10"/>
  <c r="F167" i="10"/>
  <c r="F190" i="10"/>
  <c r="F170" i="10"/>
  <c r="F160" i="10"/>
  <c r="F182" i="10"/>
  <c r="F191" i="10"/>
  <c r="F163" i="10"/>
  <c r="F162" i="10"/>
  <c r="F176" i="10"/>
  <c r="F168" i="10"/>
  <c r="F193" i="10"/>
  <c r="F166" i="10"/>
  <c r="F185" i="10"/>
  <c r="F181" i="10"/>
  <c r="F175" i="10"/>
  <c r="F179" i="10"/>
  <c r="F173" i="10"/>
  <c r="F171" i="10"/>
  <c r="F165" i="10"/>
  <c r="F188" i="10"/>
  <c r="F186" i="10"/>
  <c r="R197" i="10" l="1"/>
  <c r="T197" i="10"/>
  <c r="A155" i="9"/>
  <c r="A154" i="9"/>
  <c r="A153" i="9"/>
  <c r="A50" i="9"/>
  <c r="A49" i="9"/>
  <c r="A48" i="9"/>
  <c r="AL196" i="9" l="1"/>
  <c r="AJ196" i="9"/>
  <c r="AI196" i="9"/>
  <c r="AG196" i="9"/>
  <c r="AE196" i="9"/>
  <c r="AC196" i="9"/>
  <c r="X196" i="9"/>
  <c r="T196" i="9"/>
  <c r="P196" i="9"/>
  <c r="L196" i="9"/>
  <c r="H196" i="9"/>
  <c r="D196" i="9"/>
  <c r="A196" i="9"/>
  <c r="AB195" i="9"/>
  <c r="AH195" i="9" s="1"/>
  <c r="Y195" i="9"/>
  <c r="U195" i="9"/>
  <c r="Q195" i="9"/>
  <c r="M195" i="9"/>
  <c r="I195" i="9"/>
  <c r="E195" i="9"/>
  <c r="AB194" i="9"/>
  <c r="Y194" i="9"/>
  <c r="U194" i="9"/>
  <c r="Q194" i="9"/>
  <c r="M194" i="9"/>
  <c r="I194" i="9"/>
  <c r="E194" i="9"/>
  <c r="AB193" i="9"/>
  <c r="AH193" i="9" s="1"/>
  <c r="Y193" i="9"/>
  <c r="U193" i="9"/>
  <c r="Q193" i="9"/>
  <c r="M193" i="9"/>
  <c r="I193" i="9"/>
  <c r="E193" i="9"/>
  <c r="AB192" i="9"/>
  <c r="Y192" i="9"/>
  <c r="U192" i="9"/>
  <c r="Q192" i="9"/>
  <c r="M192" i="9"/>
  <c r="I192" i="9"/>
  <c r="E192" i="9"/>
  <c r="AB191" i="9"/>
  <c r="Y191" i="9"/>
  <c r="U191" i="9"/>
  <c r="Q191" i="9"/>
  <c r="M191" i="9"/>
  <c r="I191" i="9"/>
  <c r="E191" i="9"/>
  <c r="AB190" i="9"/>
  <c r="Y190" i="9"/>
  <c r="U190" i="9"/>
  <c r="Q190" i="9"/>
  <c r="M190" i="9"/>
  <c r="I190" i="9"/>
  <c r="E190" i="9"/>
  <c r="AB189" i="9"/>
  <c r="Y189" i="9"/>
  <c r="U189" i="9"/>
  <c r="Q189" i="9"/>
  <c r="M189" i="9"/>
  <c r="I189" i="9"/>
  <c r="E189" i="9"/>
  <c r="AB188" i="9"/>
  <c r="AF188" i="9" s="1"/>
  <c r="Y188" i="9"/>
  <c r="U188" i="9"/>
  <c r="Q188" i="9"/>
  <c r="M188" i="9"/>
  <c r="I188" i="9"/>
  <c r="E188" i="9"/>
  <c r="AB187" i="9"/>
  <c r="Y187" i="9"/>
  <c r="U187" i="9"/>
  <c r="Q187" i="9"/>
  <c r="M187" i="9"/>
  <c r="I187" i="9"/>
  <c r="E187" i="9"/>
  <c r="AB186" i="9"/>
  <c r="AH186" i="9" s="1"/>
  <c r="Y186" i="9"/>
  <c r="U186" i="9"/>
  <c r="Q186" i="9"/>
  <c r="M186" i="9"/>
  <c r="I186" i="9"/>
  <c r="E186" i="9"/>
  <c r="AB185" i="9"/>
  <c r="Y185" i="9"/>
  <c r="U185" i="9"/>
  <c r="Q185" i="9"/>
  <c r="M185" i="9"/>
  <c r="I185" i="9"/>
  <c r="E185" i="9"/>
  <c r="AB184" i="9"/>
  <c r="AD184" i="9" s="1"/>
  <c r="Y184" i="9"/>
  <c r="U184" i="9"/>
  <c r="Q184" i="9"/>
  <c r="M184" i="9"/>
  <c r="I184" i="9"/>
  <c r="E184" i="9"/>
  <c r="AB183" i="9"/>
  <c r="AH183" i="9" s="1"/>
  <c r="Y183" i="9"/>
  <c r="U183" i="9"/>
  <c r="Q183" i="9"/>
  <c r="M183" i="9"/>
  <c r="I183" i="9"/>
  <c r="E183" i="9"/>
  <c r="AB182" i="9"/>
  <c r="AH182" i="9" s="1"/>
  <c r="Y182" i="9"/>
  <c r="U182" i="9"/>
  <c r="Q182" i="9"/>
  <c r="M182" i="9"/>
  <c r="I182" i="9"/>
  <c r="E182" i="9"/>
  <c r="AB181" i="9"/>
  <c r="AD181" i="9" s="1"/>
  <c r="Y181" i="9"/>
  <c r="U181" i="9"/>
  <c r="Q181" i="9"/>
  <c r="M181" i="9"/>
  <c r="I181" i="9"/>
  <c r="E181" i="9"/>
  <c r="AB180" i="9"/>
  <c r="Y180" i="9"/>
  <c r="U180" i="9"/>
  <c r="Q180" i="9"/>
  <c r="M180" i="9"/>
  <c r="I180" i="9"/>
  <c r="E180" i="9"/>
  <c r="AB179" i="9"/>
  <c r="AH179" i="9" s="1"/>
  <c r="Y179" i="9"/>
  <c r="U179" i="9"/>
  <c r="Q179" i="9"/>
  <c r="M179" i="9"/>
  <c r="I179" i="9"/>
  <c r="E179" i="9"/>
  <c r="AB178" i="9"/>
  <c r="AH178" i="9" s="1"/>
  <c r="Y178" i="9"/>
  <c r="U178" i="9"/>
  <c r="Q178" i="9"/>
  <c r="M178" i="9"/>
  <c r="I178" i="9"/>
  <c r="E178" i="9"/>
  <c r="AB177" i="9"/>
  <c r="AD177" i="9" s="1"/>
  <c r="Y177" i="9"/>
  <c r="U177" i="9"/>
  <c r="Q177" i="9"/>
  <c r="M177" i="9"/>
  <c r="I177" i="9"/>
  <c r="E177" i="9"/>
  <c r="AB176" i="9"/>
  <c r="AD176" i="9" s="1"/>
  <c r="Y176" i="9"/>
  <c r="U176" i="9"/>
  <c r="Q176" i="9"/>
  <c r="M176" i="9"/>
  <c r="I176" i="9"/>
  <c r="E176" i="9"/>
  <c r="AB175" i="9"/>
  <c r="Y175" i="9"/>
  <c r="U175" i="9"/>
  <c r="Q175" i="9"/>
  <c r="M175" i="9"/>
  <c r="I175" i="9"/>
  <c r="E175" i="9"/>
  <c r="AB174" i="9"/>
  <c r="AD174" i="9" s="1"/>
  <c r="Y174" i="9"/>
  <c r="U174" i="9"/>
  <c r="Q174" i="9"/>
  <c r="M174" i="9"/>
  <c r="I174" i="9"/>
  <c r="E174" i="9"/>
  <c r="AB173" i="9"/>
  <c r="Y173" i="9"/>
  <c r="U173" i="9"/>
  <c r="Q173" i="9"/>
  <c r="M173" i="9"/>
  <c r="I173" i="9"/>
  <c r="E173" i="9"/>
  <c r="AB172" i="9"/>
  <c r="AH172" i="9" s="1"/>
  <c r="Y172" i="9"/>
  <c r="U172" i="9"/>
  <c r="Q172" i="9"/>
  <c r="M172" i="9"/>
  <c r="I172" i="9"/>
  <c r="E172" i="9"/>
  <c r="AB171" i="9"/>
  <c r="AD171" i="9" s="1"/>
  <c r="Y171" i="9"/>
  <c r="U171" i="9"/>
  <c r="Q171" i="9"/>
  <c r="M171" i="9"/>
  <c r="I171" i="9"/>
  <c r="E171" i="9"/>
  <c r="AB170" i="9"/>
  <c r="AH170" i="9" s="1"/>
  <c r="Y170" i="9"/>
  <c r="U170" i="9"/>
  <c r="Q170" i="9"/>
  <c r="M170" i="9"/>
  <c r="I170" i="9"/>
  <c r="E170" i="9"/>
  <c r="AB169" i="9"/>
  <c r="Y169" i="9"/>
  <c r="U169" i="9"/>
  <c r="Q169" i="9"/>
  <c r="M169" i="9"/>
  <c r="I169" i="9"/>
  <c r="E169" i="9"/>
  <c r="AB168" i="9"/>
  <c r="AF168" i="9" s="1"/>
  <c r="Y168" i="9"/>
  <c r="U168" i="9"/>
  <c r="Q168" i="9"/>
  <c r="M168" i="9"/>
  <c r="I168" i="9"/>
  <c r="E168" i="9"/>
  <c r="AB167" i="9"/>
  <c r="AF167" i="9" s="1"/>
  <c r="Y167" i="9"/>
  <c r="U167" i="9"/>
  <c r="Q167" i="9"/>
  <c r="M167" i="9"/>
  <c r="I167" i="9"/>
  <c r="E167" i="9"/>
  <c r="AB166" i="9"/>
  <c r="AD166" i="9" s="1"/>
  <c r="Y166" i="9"/>
  <c r="U166" i="9"/>
  <c r="Q166" i="9"/>
  <c r="M166" i="9"/>
  <c r="I166" i="9"/>
  <c r="E166" i="9"/>
  <c r="AB165" i="9"/>
  <c r="Y165" i="9"/>
  <c r="U165" i="9"/>
  <c r="Q165" i="9"/>
  <c r="M165" i="9"/>
  <c r="I165" i="9"/>
  <c r="E165" i="9"/>
  <c r="AB164" i="9"/>
  <c r="Y164" i="9"/>
  <c r="U164" i="9"/>
  <c r="Q164" i="9"/>
  <c r="M164" i="9"/>
  <c r="I164" i="9"/>
  <c r="E164" i="9"/>
  <c r="AB163" i="9"/>
  <c r="AD163" i="9" s="1"/>
  <c r="Y163" i="9"/>
  <c r="U163" i="9"/>
  <c r="Q163" i="9"/>
  <c r="M163" i="9"/>
  <c r="I163" i="9"/>
  <c r="E163" i="9"/>
  <c r="AB162" i="9"/>
  <c r="AF162" i="9" s="1"/>
  <c r="Y162" i="9"/>
  <c r="U162" i="9"/>
  <c r="Q162" i="9"/>
  <c r="M162" i="9"/>
  <c r="I162" i="9"/>
  <c r="E162" i="9"/>
  <c r="AB161" i="9"/>
  <c r="Y161" i="9"/>
  <c r="U161" i="9"/>
  <c r="Q161" i="9"/>
  <c r="M161" i="9"/>
  <c r="I161" i="9"/>
  <c r="E161" i="9"/>
  <c r="AB160" i="9"/>
  <c r="AD160" i="9" s="1"/>
  <c r="Y160" i="9"/>
  <c r="U160" i="9"/>
  <c r="Q160" i="9"/>
  <c r="M160" i="9"/>
  <c r="I160" i="9"/>
  <c r="E160" i="9"/>
  <c r="AB159" i="9"/>
  <c r="AF159" i="9" s="1"/>
  <c r="Y159" i="9"/>
  <c r="U159" i="9"/>
  <c r="Q159" i="9"/>
  <c r="M159" i="9"/>
  <c r="I159" i="9"/>
  <c r="E159" i="9"/>
  <c r="AL149" i="9"/>
  <c r="AI149" i="9"/>
  <c r="AG149" i="9"/>
  <c r="AE149" i="9"/>
  <c r="AC149" i="9"/>
  <c r="X149" i="9"/>
  <c r="T149" i="9"/>
  <c r="P149" i="9"/>
  <c r="L149" i="9"/>
  <c r="H149" i="9"/>
  <c r="D149" i="9"/>
  <c r="A149" i="9"/>
  <c r="AB148" i="9"/>
  <c r="AH148" i="9" s="1"/>
  <c r="Y148" i="9"/>
  <c r="U148" i="9"/>
  <c r="Q148" i="9"/>
  <c r="M148" i="9"/>
  <c r="I148" i="9"/>
  <c r="E148" i="9"/>
  <c r="AB147" i="9"/>
  <c r="AF147" i="9" s="1"/>
  <c r="Y147" i="9"/>
  <c r="U147" i="9"/>
  <c r="Q147" i="9"/>
  <c r="M147" i="9"/>
  <c r="I147" i="9"/>
  <c r="E147" i="9"/>
  <c r="AB146" i="9"/>
  <c r="AF146" i="9" s="1"/>
  <c r="Y146" i="9"/>
  <c r="U146" i="9"/>
  <c r="Q146" i="9"/>
  <c r="M146" i="9"/>
  <c r="I146" i="9"/>
  <c r="E146" i="9"/>
  <c r="AB145" i="9"/>
  <c r="AF145" i="9" s="1"/>
  <c r="Y145" i="9"/>
  <c r="U145" i="9"/>
  <c r="Q145" i="9"/>
  <c r="M145" i="9"/>
  <c r="I145" i="9"/>
  <c r="E145" i="9"/>
  <c r="AB144" i="9"/>
  <c r="AD144" i="9" s="1"/>
  <c r="Y144" i="9"/>
  <c r="U144" i="9"/>
  <c r="Q144" i="9"/>
  <c r="M144" i="9"/>
  <c r="I144" i="9"/>
  <c r="E144" i="9"/>
  <c r="AB143" i="9"/>
  <c r="AF143" i="9" s="1"/>
  <c r="Y143" i="9"/>
  <c r="U143" i="9"/>
  <c r="Q143" i="9"/>
  <c r="M143" i="9"/>
  <c r="I143" i="9"/>
  <c r="E143" i="9"/>
  <c r="AB142" i="9"/>
  <c r="AH142" i="9" s="1"/>
  <c r="Y142" i="9"/>
  <c r="U142" i="9"/>
  <c r="Q142" i="9"/>
  <c r="M142" i="9"/>
  <c r="I142" i="9"/>
  <c r="E142" i="9"/>
  <c r="AB141" i="9"/>
  <c r="AH141" i="9" s="1"/>
  <c r="Y141" i="9"/>
  <c r="U141" i="9"/>
  <c r="Q141" i="9"/>
  <c r="M141" i="9"/>
  <c r="I141" i="9"/>
  <c r="E141" i="9"/>
  <c r="AB140" i="9"/>
  <c r="AD140" i="9" s="1"/>
  <c r="Y140" i="9"/>
  <c r="U140" i="9"/>
  <c r="Q140" i="9"/>
  <c r="M140" i="9"/>
  <c r="I140" i="9"/>
  <c r="E140" i="9"/>
  <c r="AB139" i="9"/>
  <c r="AH139" i="9" s="1"/>
  <c r="Y139" i="9"/>
  <c r="U139" i="9"/>
  <c r="Q139" i="9"/>
  <c r="M139" i="9"/>
  <c r="I139" i="9"/>
  <c r="E139" i="9"/>
  <c r="AB138" i="9"/>
  <c r="AH138" i="9" s="1"/>
  <c r="Y138" i="9"/>
  <c r="U138" i="9"/>
  <c r="Q138" i="9"/>
  <c r="M138" i="9"/>
  <c r="I138" i="9"/>
  <c r="E138" i="9"/>
  <c r="AB137" i="9"/>
  <c r="AH137" i="9" s="1"/>
  <c r="Y137" i="9"/>
  <c r="U137" i="9"/>
  <c r="Q137" i="9"/>
  <c r="M137" i="9"/>
  <c r="I137" i="9"/>
  <c r="E137" i="9"/>
  <c r="AB136" i="9"/>
  <c r="Y136" i="9"/>
  <c r="U136" i="9"/>
  <c r="Q136" i="9"/>
  <c r="M136" i="9"/>
  <c r="I136" i="9"/>
  <c r="E136" i="9"/>
  <c r="AB135" i="9"/>
  <c r="AH135" i="9" s="1"/>
  <c r="Y135" i="9"/>
  <c r="U135" i="9"/>
  <c r="Q135" i="9"/>
  <c r="M135" i="9"/>
  <c r="I135" i="9"/>
  <c r="E135" i="9"/>
  <c r="AB134" i="9"/>
  <c r="AD134" i="9" s="1"/>
  <c r="Y134" i="9"/>
  <c r="U134" i="9"/>
  <c r="Q134" i="9"/>
  <c r="M134" i="9"/>
  <c r="I134" i="9"/>
  <c r="E134" i="9"/>
  <c r="AB133" i="9"/>
  <c r="Y133" i="9"/>
  <c r="U133" i="9"/>
  <c r="Q133" i="9"/>
  <c r="M133" i="9"/>
  <c r="I133" i="9"/>
  <c r="E133" i="9"/>
  <c r="AB132" i="9"/>
  <c r="Y132" i="9"/>
  <c r="U132" i="9"/>
  <c r="Q132" i="9"/>
  <c r="M132" i="9"/>
  <c r="I132" i="9"/>
  <c r="E132" i="9"/>
  <c r="AB131" i="9"/>
  <c r="AD131" i="9" s="1"/>
  <c r="Y131" i="9"/>
  <c r="U131" i="9"/>
  <c r="Q131" i="9"/>
  <c r="M131" i="9"/>
  <c r="I131" i="9"/>
  <c r="E131" i="9"/>
  <c r="AB130" i="9"/>
  <c r="AF130" i="9" s="1"/>
  <c r="Y130" i="9"/>
  <c r="U130" i="9"/>
  <c r="Q130" i="9"/>
  <c r="M130" i="9"/>
  <c r="I130" i="9"/>
  <c r="E130" i="9"/>
  <c r="AB129" i="9"/>
  <c r="AH129" i="9" s="1"/>
  <c r="Y129" i="9"/>
  <c r="U129" i="9"/>
  <c r="Q129" i="9"/>
  <c r="M129" i="9"/>
  <c r="I129" i="9"/>
  <c r="E129" i="9"/>
  <c r="AB128" i="9"/>
  <c r="AF128" i="9" s="1"/>
  <c r="Y128" i="9"/>
  <c r="U128" i="9"/>
  <c r="Q128" i="9"/>
  <c r="M128" i="9"/>
  <c r="I128" i="9"/>
  <c r="E128" i="9"/>
  <c r="AB127" i="9"/>
  <c r="AF127" i="9" s="1"/>
  <c r="Y127" i="9"/>
  <c r="U127" i="9"/>
  <c r="Q127" i="9"/>
  <c r="M127" i="9"/>
  <c r="I127" i="9"/>
  <c r="E127" i="9"/>
  <c r="AB126" i="9"/>
  <c r="AH126" i="9" s="1"/>
  <c r="Y126" i="9"/>
  <c r="U126" i="9"/>
  <c r="Q126" i="9"/>
  <c r="M126" i="9"/>
  <c r="I126" i="9"/>
  <c r="E126" i="9"/>
  <c r="AB125" i="9"/>
  <c r="AF125" i="9" s="1"/>
  <c r="Y125" i="9"/>
  <c r="U125" i="9"/>
  <c r="Q125" i="9"/>
  <c r="M125" i="9"/>
  <c r="I125" i="9"/>
  <c r="E125" i="9"/>
  <c r="AB124" i="9"/>
  <c r="Y124" i="9"/>
  <c r="U124" i="9"/>
  <c r="Q124" i="9"/>
  <c r="M124" i="9"/>
  <c r="I124" i="9"/>
  <c r="E124" i="9"/>
  <c r="AB123" i="9"/>
  <c r="AH123" i="9" s="1"/>
  <c r="Y123" i="9"/>
  <c r="U123" i="9"/>
  <c r="Q123" i="9"/>
  <c r="M123" i="9"/>
  <c r="I123" i="9"/>
  <c r="E123" i="9"/>
  <c r="AB122" i="9"/>
  <c r="AH122" i="9" s="1"/>
  <c r="Y122" i="9"/>
  <c r="U122" i="9"/>
  <c r="Q122" i="9"/>
  <c r="M122" i="9"/>
  <c r="I122" i="9"/>
  <c r="E122" i="9"/>
  <c r="AB121" i="9"/>
  <c r="Y121" i="9"/>
  <c r="U121" i="9"/>
  <c r="Q121" i="9"/>
  <c r="M121" i="9"/>
  <c r="I121" i="9"/>
  <c r="E121" i="9"/>
  <c r="AB120" i="9"/>
  <c r="AD120" i="9" s="1"/>
  <c r="Y120" i="9"/>
  <c r="U120" i="9"/>
  <c r="Q120" i="9"/>
  <c r="M120" i="9"/>
  <c r="I120" i="9"/>
  <c r="E120" i="9"/>
  <c r="AB119" i="9"/>
  <c r="Y119" i="9"/>
  <c r="U119" i="9"/>
  <c r="Q119" i="9"/>
  <c r="M119" i="9"/>
  <c r="I119" i="9"/>
  <c r="E119" i="9"/>
  <c r="AB118" i="9"/>
  <c r="Y118" i="9"/>
  <c r="U118" i="9"/>
  <c r="Q118" i="9"/>
  <c r="M118" i="9"/>
  <c r="I118" i="9"/>
  <c r="E118" i="9"/>
  <c r="AB117" i="9"/>
  <c r="AD117" i="9" s="1"/>
  <c r="Y117" i="9"/>
  <c r="U117" i="9"/>
  <c r="Q117" i="9"/>
  <c r="M117" i="9"/>
  <c r="I117" i="9"/>
  <c r="E117" i="9"/>
  <c r="AB116" i="9"/>
  <c r="Y116" i="9"/>
  <c r="U116" i="9"/>
  <c r="Q116" i="9"/>
  <c r="M116" i="9"/>
  <c r="I116" i="9"/>
  <c r="E116" i="9"/>
  <c r="AB115" i="9"/>
  <c r="AF115" i="9" s="1"/>
  <c r="Y115" i="9"/>
  <c r="U115" i="9"/>
  <c r="Q115" i="9"/>
  <c r="M115" i="9"/>
  <c r="I115" i="9"/>
  <c r="E115" i="9"/>
  <c r="AB114" i="9"/>
  <c r="Y114" i="9"/>
  <c r="U114" i="9"/>
  <c r="Q114" i="9"/>
  <c r="M114" i="9"/>
  <c r="I114" i="9"/>
  <c r="E114" i="9"/>
  <c r="AB113" i="9"/>
  <c r="AD113" i="9" s="1"/>
  <c r="Y113" i="9"/>
  <c r="U113" i="9"/>
  <c r="Q113" i="9"/>
  <c r="M113" i="9"/>
  <c r="I113" i="9"/>
  <c r="E113" i="9"/>
  <c r="AB112" i="9"/>
  <c r="AD112" i="9" s="1"/>
  <c r="Y112" i="9"/>
  <c r="U112" i="9"/>
  <c r="Q112" i="9"/>
  <c r="M112" i="9"/>
  <c r="I112" i="9"/>
  <c r="E112" i="9"/>
  <c r="AB111" i="9"/>
  <c r="AF111" i="9" s="1"/>
  <c r="Y111" i="9"/>
  <c r="U111" i="9"/>
  <c r="Q111" i="9"/>
  <c r="M111" i="9"/>
  <c r="I111" i="9"/>
  <c r="E111" i="9"/>
  <c r="AB110" i="9"/>
  <c r="AD110" i="9" s="1"/>
  <c r="Y110" i="9"/>
  <c r="U110" i="9"/>
  <c r="Q110" i="9"/>
  <c r="M110" i="9"/>
  <c r="I110" i="9"/>
  <c r="E110" i="9"/>
  <c r="AB109" i="9"/>
  <c r="Y109" i="9"/>
  <c r="U109" i="9"/>
  <c r="Q109" i="9"/>
  <c r="M109" i="9"/>
  <c r="I109" i="9"/>
  <c r="E109" i="9"/>
  <c r="AB108" i="9"/>
  <c r="AH108" i="9" s="1"/>
  <c r="Y108" i="9"/>
  <c r="U108" i="9"/>
  <c r="Q108" i="9"/>
  <c r="M108" i="9"/>
  <c r="I108" i="9"/>
  <c r="E108" i="9"/>
  <c r="AB107" i="9"/>
  <c r="AH107" i="9" s="1"/>
  <c r="Y107" i="9"/>
  <c r="U107" i="9"/>
  <c r="Q107" i="9"/>
  <c r="M107" i="9"/>
  <c r="I107" i="9"/>
  <c r="E107" i="9"/>
  <c r="AB106" i="9"/>
  <c r="AF106" i="9" s="1"/>
  <c r="Y106" i="9"/>
  <c r="U106" i="9"/>
  <c r="Q106" i="9"/>
  <c r="M106" i="9"/>
  <c r="I106" i="9"/>
  <c r="E106" i="9"/>
  <c r="AB105" i="9"/>
  <c r="AD105" i="9" s="1"/>
  <c r="Y105" i="9"/>
  <c r="U105" i="9"/>
  <c r="Q105" i="9"/>
  <c r="M105" i="9"/>
  <c r="I105" i="9"/>
  <c r="E105" i="9"/>
  <c r="AB104" i="9"/>
  <c r="AD104" i="9" s="1"/>
  <c r="Y104" i="9"/>
  <c r="U104" i="9"/>
  <c r="Q104" i="9"/>
  <c r="M104" i="9"/>
  <c r="I104" i="9"/>
  <c r="E104" i="9"/>
  <c r="AB103" i="9"/>
  <c r="AD103" i="9" s="1"/>
  <c r="Y103" i="9"/>
  <c r="U103" i="9"/>
  <c r="Q103" i="9"/>
  <c r="M103" i="9"/>
  <c r="I103" i="9"/>
  <c r="E103" i="9"/>
  <c r="AB102" i="9"/>
  <c r="AD102" i="9" s="1"/>
  <c r="Y102" i="9"/>
  <c r="U102" i="9"/>
  <c r="Q102" i="9"/>
  <c r="M102" i="9"/>
  <c r="I102" i="9"/>
  <c r="E102" i="9"/>
  <c r="AB101" i="9"/>
  <c r="AD101" i="9" s="1"/>
  <c r="Y101" i="9"/>
  <c r="U101" i="9"/>
  <c r="Q101" i="9"/>
  <c r="M101" i="9"/>
  <c r="I101" i="9"/>
  <c r="E101" i="9"/>
  <c r="AB100" i="9"/>
  <c r="AF100" i="9" s="1"/>
  <c r="Y100" i="9"/>
  <c r="U100" i="9"/>
  <c r="Q100" i="9"/>
  <c r="M100" i="9"/>
  <c r="I100" i="9"/>
  <c r="E100" i="9"/>
  <c r="AB99" i="9"/>
  <c r="AH99" i="9" s="1"/>
  <c r="Y99" i="9"/>
  <c r="U99" i="9"/>
  <c r="Q99" i="9"/>
  <c r="M99" i="9"/>
  <c r="I99" i="9"/>
  <c r="E99" i="9"/>
  <c r="AB98" i="9"/>
  <c r="AH98" i="9" s="1"/>
  <c r="Y98" i="9"/>
  <c r="U98" i="9"/>
  <c r="Q98" i="9"/>
  <c r="M98" i="9"/>
  <c r="I98" i="9"/>
  <c r="E98" i="9"/>
  <c r="AB97" i="9"/>
  <c r="AH97" i="9" s="1"/>
  <c r="Y97" i="9"/>
  <c r="U97" i="9"/>
  <c r="Q97" i="9"/>
  <c r="M97" i="9"/>
  <c r="I97" i="9"/>
  <c r="E97" i="9"/>
  <c r="AB96" i="9"/>
  <c r="Y96" i="9"/>
  <c r="U96" i="9"/>
  <c r="Q96" i="9"/>
  <c r="M96" i="9"/>
  <c r="I96" i="9"/>
  <c r="E96" i="9"/>
  <c r="AB95" i="9"/>
  <c r="Y95" i="9"/>
  <c r="U95" i="9"/>
  <c r="Q95" i="9"/>
  <c r="M95" i="9"/>
  <c r="I95" i="9"/>
  <c r="E95" i="9"/>
  <c r="AB94" i="9"/>
  <c r="AH94" i="9" s="1"/>
  <c r="Y94" i="9"/>
  <c r="U94" i="9"/>
  <c r="Q94" i="9"/>
  <c r="M94" i="9"/>
  <c r="I94" i="9"/>
  <c r="E94" i="9"/>
  <c r="AB93" i="9"/>
  <c r="AD93" i="9" s="1"/>
  <c r="Y93" i="9"/>
  <c r="U93" i="9"/>
  <c r="Q93" i="9"/>
  <c r="M93" i="9"/>
  <c r="I93" i="9"/>
  <c r="E93" i="9"/>
  <c r="AB92" i="9"/>
  <c r="AD92" i="9" s="1"/>
  <c r="Y92" i="9"/>
  <c r="U92" i="9"/>
  <c r="Q92" i="9"/>
  <c r="M92" i="9"/>
  <c r="I92" i="9"/>
  <c r="E92" i="9"/>
  <c r="AB91" i="9"/>
  <c r="AH91" i="9" s="1"/>
  <c r="Y91" i="9"/>
  <c r="U91" i="9"/>
  <c r="Q91" i="9"/>
  <c r="M91" i="9"/>
  <c r="I91" i="9"/>
  <c r="E91" i="9"/>
  <c r="AB90" i="9"/>
  <c r="Y90" i="9"/>
  <c r="U90" i="9"/>
  <c r="Q90" i="9"/>
  <c r="M90" i="9"/>
  <c r="I90" i="9"/>
  <c r="E90" i="9"/>
  <c r="AB89" i="9"/>
  <c r="Y89" i="9"/>
  <c r="U89" i="9"/>
  <c r="Q89" i="9"/>
  <c r="M89" i="9"/>
  <c r="I89" i="9"/>
  <c r="E89" i="9"/>
  <c r="AB88" i="9"/>
  <c r="AF88" i="9" s="1"/>
  <c r="Y88" i="9"/>
  <c r="U88" i="9"/>
  <c r="Q88" i="9"/>
  <c r="M88" i="9"/>
  <c r="I88" i="9"/>
  <c r="E88" i="9"/>
  <c r="AB87" i="9"/>
  <c r="Y87" i="9"/>
  <c r="U87" i="9"/>
  <c r="Q87" i="9"/>
  <c r="M87" i="9"/>
  <c r="I87" i="9"/>
  <c r="E87" i="9"/>
  <c r="AB86" i="9"/>
  <c r="Y86" i="9"/>
  <c r="U86" i="9"/>
  <c r="Q86" i="9"/>
  <c r="M86" i="9"/>
  <c r="I86" i="9"/>
  <c r="E86" i="9"/>
  <c r="AB85" i="9"/>
  <c r="AH85" i="9" s="1"/>
  <c r="Y85" i="9"/>
  <c r="U85" i="9"/>
  <c r="Q85" i="9"/>
  <c r="M85" i="9"/>
  <c r="I85" i="9"/>
  <c r="E85" i="9"/>
  <c r="AB84" i="9"/>
  <c r="Y84" i="9"/>
  <c r="U84" i="9"/>
  <c r="Q84" i="9"/>
  <c r="M84" i="9"/>
  <c r="I84" i="9"/>
  <c r="E84" i="9"/>
  <c r="AB83" i="9"/>
  <c r="Y83" i="9"/>
  <c r="U83" i="9"/>
  <c r="Q83" i="9"/>
  <c r="M83" i="9"/>
  <c r="I83" i="9"/>
  <c r="E83" i="9"/>
  <c r="AB82" i="9"/>
  <c r="Y82" i="9"/>
  <c r="U82" i="9"/>
  <c r="Q82" i="9"/>
  <c r="M82" i="9"/>
  <c r="I82" i="9"/>
  <c r="E82" i="9"/>
  <c r="AB81" i="9"/>
  <c r="Y81" i="9"/>
  <c r="U81" i="9"/>
  <c r="Q81" i="9"/>
  <c r="M81" i="9"/>
  <c r="I81" i="9"/>
  <c r="E81" i="9"/>
  <c r="AB80" i="9"/>
  <c r="Y80" i="9"/>
  <c r="U80" i="9"/>
  <c r="Q80" i="9"/>
  <c r="M80" i="9"/>
  <c r="I80" i="9"/>
  <c r="E80" i="9"/>
  <c r="AB79" i="9"/>
  <c r="AH79" i="9" s="1"/>
  <c r="Y79" i="9"/>
  <c r="U79" i="9"/>
  <c r="Q79" i="9"/>
  <c r="M79" i="9"/>
  <c r="I79" i="9"/>
  <c r="E79" i="9"/>
  <c r="AB78" i="9"/>
  <c r="AD78" i="9" s="1"/>
  <c r="Y78" i="9"/>
  <c r="U78" i="9"/>
  <c r="Q78" i="9"/>
  <c r="M78" i="9"/>
  <c r="I78" i="9"/>
  <c r="E78" i="9"/>
  <c r="AB77" i="9"/>
  <c r="Y77" i="9"/>
  <c r="U77" i="9"/>
  <c r="Q77" i="9"/>
  <c r="M77" i="9"/>
  <c r="I77" i="9"/>
  <c r="E77" i="9"/>
  <c r="AB76" i="9"/>
  <c r="AD76" i="9" s="1"/>
  <c r="Y76" i="9"/>
  <c r="U76" i="9"/>
  <c r="Q76" i="9"/>
  <c r="M76" i="9"/>
  <c r="I76" i="9"/>
  <c r="E76" i="9"/>
  <c r="AB75" i="9"/>
  <c r="AF75" i="9" s="1"/>
  <c r="Y75" i="9"/>
  <c r="U75" i="9"/>
  <c r="Q75" i="9"/>
  <c r="M75" i="9"/>
  <c r="I75" i="9"/>
  <c r="E75" i="9"/>
  <c r="AB74" i="9"/>
  <c r="AH74" i="9" s="1"/>
  <c r="Y74" i="9"/>
  <c r="U74" i="9"/>
  <c r="Q74" i="9"/>
  <c r="M74" i="9"/>
  <c r="I74" i="9"/>
  <c r="E74" i="9"/>
  <c r="AB73" i="9"/>
  <c r="Y73" i="9"/>
  <c r="U73" i="9"/>
  <c r="Q73" i="9"/>
  <c r="M73" i="9"/>
  <c r="I73" i="9"/>
  <c r="E73" i="9"/>
  <c r="AB72" i="9"/>
  <c r="AD72" i="9" s="1"/>
  <c r="Y72" i="9"/>
  <c r="U72" i="9"/>
  <c r="Q72" i="9"/>
  <c r="M72" i="9"/>
  <c r="I72" i="9"/>
  <c r="E72" i="9"/>
  <c r="AB71" i="9"/>
  <c r="Y71" i="9"/>
  <c r="U71" i="9"/>
  <c r="Q71" i="9"/>
  <c r="M71" i="9"/>
  <c r="I71" i="9"/>
  <c r="E71" i="9"/>
  <c r="AB70" i="9"/>
  <c r="AH70" i="9" s="1"/>
  <c r="Y70" i="9"/>
  <c r="U70" i="9"/>
  <c r="Q70" i="9"/>
  <c r="M70" i="9"/>
  <c r="I70" i="9"/>
  <c r="E70" i="9"/>
  <c r="AB69" i="9"/>
  <c r="AF69" i="9" s="1"/>
  <c r="Y69" i="9"/>
  <c r="U69" i="9"/>
  <c r="Q69" i="9"/>
  <c r="M69" i="9"/>
  <c r="I69" i="9"/>
  <c r="E69" i="9"/>
  <c r="AB68" i="9"/>
  <c r="AF68" i="9" s="1"/>
  <c r="Y68" i="9"/>
  <c r="U68" i="9"/>
  <c r="Q68" i="9"/>
  <c r="M68" i="9"/>
  <c r="I68" i="9"/>
  <c r="E68" i="9"/>
  <c r="AB67" i="9"/>
  <c r="AF67" i="9" s="1"/>
  <c r="Y67" i="9"/>
  <c r="U67" i="9"/>
  <c r="Q67" i="9"/>
  <c r="M67" i="9"/>
  <c r="I67" i="9"/>
  <c r="E67" i="9"/>
  <c r="AB66" i="9"/>
  <c r="AD66" i="9" s="1"/>
  <c r="Y66" i="9"/>
  <c r="U66" i="9"/>
  <c r="Q66" i="9"/>
  <c r="M66" i="9"/>
  <c r="I66" i="9"/>
  <c r="E66" i="9"/>
  <c r="AB65" i="9"/>
  <c r="AD65" i="9" s="1"/>
  <c r="Y65" i="9"/>
  <c r="U65" i="9"/>
  <c r="Q65" i="9"/>
  <c r="M65" i="9"/>
  <c r="I65" i="9"/>
  <c r="E65" i="9"/>
  <c r="AB64" i="9"/>
  <c r="AD64" i="9" s="1"/>
  <c r="Y64" i="9"/>
  <c r="U64" i="9"/>
  <c r="Q64" i="9"/>
  <c r="M64" i="9"/>
  <c r="I64" i="9"/>
  <c r="E64" i="9"/>
  <c r="AB63" i="9"/>
  <c r="Y63" i="9"/>
  <c r="U63" i="9"/>
  <c r="Q63" i="9"/>
  <c r="M63" i="9"/>
  <c r="I63" i="9"/>
  <c r="E63" i="9"/>
  <c r="AB62" i="9"/>
  <c r="AD62" i="9" s="1"/>
  <c r="Y62" i="9"/>
  <c r="U62" i="9"/>
  <c r="Q62" i="9"/>
  <c r="M62" i="9"/>
  <c r="I62" i="9"/>
  <c r="E62" i="9"/>
  <c r="AB61" i="9"/>
  <c r="Y61" i="9"/>
  <c r="U61" i="9"/>
  <c r="Q61" i="9"/>
  <c r="M61" i="9"/>
  <c r="I61" i="9"/>
  <c r="E61" i="9"/>
  <c r="AB60" i="9"/>
  <c r="AH60" i="9" s="1"/>
  <c r="Y60" i="9"/>
  <c r="U60" i="9"/>
  <c r="Q60" i="9"/>
  <c r="M60" i="9"/>
  <c r="I60" i="9"/>
  <c r="E60" i="9"/>
  <c r="AB59" i="9"/>
  <c r="AD59" i="9" s="1"/>
  <c r="Y59" i="9"/>
  <c r="U59" i="9"/>
  <c r="Q59" i="9"/>
  <c r="M59" i="9"/>
  <c r="I59" i="9"/>
  <c r="E59" i="9"/>
  <c r="AB58" i="9"/>
  <c r="AH58" i="9" s="1"/>
  <c r="Y58" i="9"/>
  <c r="U58" i="9"/>
  <c r="Q58" i="9"/>
  <c r="M58" i="9"/>
  <c r="I58" i="9"/>
  <c r="E58" i="9"/>
  <c r="AB57" i="9"/>
  <c r="AF57" i="9" s="1"/>
  <c r="Y57" i="9"/>
  <c r="U57" i="9"/>
  <c r="Q57" i="9"/>
  <c r="M57" i="9"/>
  <c r="I57" i="9"/>
  <c r="E57" i="9"/>
  <c r="AB56" i="9"/>
  <c r="AD56" i="9" s="1"/>
  <c r="Y56" i="9"/>
  <c r="U56" i="9"/>
  <c r="Q56" i="9"/>
  <c r="M56" i="9"/>
  <c r="I56" i="9"/>
  <c r="E56" i="9"/>
  <c r="AB55" i="9"/>
  <c r="AD55" i="9" s="1"/>
  <c r="Y55" i="9"/>
  <c r="U55" i="9"/>
  <c r="Q55" i="9"/>
  <c r="M55" i="9"/>
  <c r="I55" i="9"/>
  <c r="E55" i="9"/>
  <c r="AB54" i="9"/>
  <c r="AD54" i="9" s="1"/>
  <c r="Y54" i="9"/>
  <c r="U54" i="9"/>
  <c r="Q54" i="9"/>
  <c r="M54" i="9"/>
  <c r="I54" i="9"/>
  <c r="E54" i="9"/>
  <c r="AL45" i="9"/>
  <c r="AJ45" i="9"/>
  <c r="AI45" i="9"/>
  <c r="AG45" i="9"/>
  <c r="AE45" i="9"/>
  <c r="AC45" i="9"/>
  <c r="X45" i="9"/>
  <c r="T45" i="9"/>
  <c r="P45" i="9"/>
  <c r="L45" i="9"/>
  <c r="H45" i="9"/>
  <c r="D45" i="9"/>
  <c r="A45" i="9"/>
  <c r="AB44" i="9"/>
  <c r="AH44" i="9" s="1"/>
  <c r="Y44" i="9"/>
  <c r="U44" i="9"/>
  <c r="Q44" i="9"/>
  <c r="M44" i="9"/>
  <c r="I44" i="9"/>
  <c r="E44" i="9"/>
  <c r="AB43" i="9"/>
  <c r="AH43" i="9" s="1"/>
  <c r="Y43" i="9"/>
  <c r="U43" i="9"/>
  <c r="Q43" i="9"/>
  <c r="M43" i="9"/>
  <c r="I43" i="9"/>
  <c r="E43" i="9"/>
  <c r="AB42" i="9"/>
  <c r="Y42" i="9"/>
  <c r="U42" i="9"/>
  <c r="Q42" i="9"/>
  <c r="M42" i="9"/>
  <c r="I42" i="9"/>
  <c r="E42" i="9"/>
  <c r="AB41" i="9"/>
  <c r="AD41" i="9" s="1"/>
  <c r="Y41" i="9"/>
  <c r="U41" i="9"/>
  <c r="Q41" i="9"/>
  <c r="M41" i="9"/>
  <c r="I41" i="9"/>
  <c r="E41" i="9"/>
  <c r="AB40" i="9"/>
  <c r="AF40" i="9" s="1"/>
  <c r="Y40" i="9"/>
  <c r="U40" i="9"/>
  <c r="Q40" i="9"/>
  <c r="M40" i="9"/>
  <c r="I40" i="9"/>
  <c r="E40" i="9"/>
  <c r="AB39" i="9"/>
  <c r="AH39" i="9" s="1"/>
  <c r="Y39" i="9"/>
  <c r="U39" i="9"/>
  <c r="Q39" i="9"/>
  <c r="M39" i="9"/>
  <c r="I39" i="9"/>
  <c r="E39" i="9"/>
  <c r="AB38" i="9"/>
  <c r="AD38" i="9" s="1"/>
  <c r="Y38" i="9"/>
  <c r="U38" i="9"/>
  <c r="Q38" i="9"/>
  <c r="M38" i="9"/>
  <c r="I38" i="9"/>
  <c r="E38" i="9"/>
  <c r="AB37" i="9"/>
  <c r="AD37" i="9" s="1"/>
  <c r="Y37" i="9"/>
  <c r="U37" i="9"/>
  <c r="Q37" i="9"/>
  <c r="M37" i="9"/>
  <c r="I37" i="9"/>
  <c r="E37" i="9"/>
  <c r="AB36" i="9"/>
  <c r="AF36" i="9" s="1"/>
  <c r="Y36" i="9"/>
  <c r="U36" i="9"/>
  <c r="Q36" i="9"/>
  <c r="M36" i="9"/>
  <c r="I36" i="9"/>
  <c r="E36" i="9"/>
  <c r="AB35" i="9"/>
  <c r="AH35" i="9" s="1"/>
  <c r="Y35" i="9"/>
  <c r="U35" i="9"/>
  <c r="Q35" i="9"/>
  <c r="M35" i="9"/>
  <c r="I35" i="9"/>
  <c r="E35" i="9"/>
  <c r="AB34" i="9"/>
  <c r="Y34" i="9"/>
  <c r="U34" i="9"/>
  <c r="Q34" i="9"/>
  <c r="M34" i="9"/>
  <c r="I34" i="9"/>
  <c r="E34" i="9"/>
  <c r="AB33" i="9"/>
  <c r="AF33" i="9" s="1"/>
  <c r="Y33" i="9"/>
  <c r="U33" i="9"/>
  <c r="Q33" i="9"/>
  <c r="M33" i="9"/>
  <c r="I33" i="9"/>
  <c r="E33" i="9"/>
  <c r="AB32" i="9"/>
  <c r="AD32" i="9" s="1"/>
  <c r="Y32" i="9"/>
  <c r="U32" i="9"/>
  <c r="Q32" i="9"/>
  <c r="M32" i="9"/>
  <c r="I32" i="9"/>
  <c r="E32" i="9"/>
  <c r="AB31" i="9"/>
  <c r="AD31" i="9" s="1"/>
  <c r="Y31" i="9"/>
  <c r="U31" i="9"/>
  <c r="Q31" i="9"/>
  <c r="M31" i="9"/>
  <c r="I31" i="9"/>
  <c r="E31" i="9"/>
  <c r="AB30" i="9"/>
  <c r="Y30" i="9"/>
  <c r="U30" i="9"/>
  <c r="Q30" i="9"/>
  <c r="M30" i="9"/>
  <c r="I30" i="9"/>
  <c r="E30" i="9"/>
  <c r="AB29" i="9"/>
  <c r="Y29" i="9"/>
  <c r="U29" i="9"/>
  <c r="Q29" i="9"/>
  <c r="M29" i="9"/>
  <c r="I29" i="9"/>
  <c r="E29" i="9"/>
  <c r="AB28" i="9"/>
  <c r="Y28" i="9"/>
  <c r="U28" i="9"/>
  <c r="Q28" i="9"/>
  <c r="M28" i="9"/>
  <c r="I28" i="9"/>
  <c r="E28" i="9"/>
  <c r="AB27" i="9"/>
  <c r="Y27" i="9"/>
  <c r="U27" i="9"/>
  <c r="Q27" i="9"/>
  <c r="M27" i="9"/>
  <c r="I27" i="9"/>
  <c r="E27" i="9"/>
  <c r="AB26" i="9"/>
  <c r="AF26" i="9" s="1"/>
  <c r="Y26" i="9"/>
  <c r="U26" i="9"/>
  <c r="Q26" i="9"/>
  <c r="M26" i="9"/>
  <c r="I26" i="9"/>
  <c r="E26" i="9"/>
  <c r="AB25" i="9"/>
  <c r="AH25" i="9" s="1"/>
  <c r="Y25" i="9"/>
  <c r="U25" i="9"/>
  <c r="Q25" i="9"/>
  <c r="M25" i="9"/>
  <c r="I25" i="9"/>
  <c r="E25" i="9"/>
  <c r="AB24" i="9"/>
  <c r="AD24" i="9" s="1"/>
  <c r="Y24" i="9"/>
  <c r="U24" i="9"/>
  <c r="Q24" i="9"/>
  <c r="M24" i="9"/>
  <c r="I24" i="9"/>
  <c r="E24" i="9"/>
  <c r="AB23" i="9"/>
  <c r="Y23" i="9"/>
  <c r="U23" i="9"/>
  <c r="Q23" i="9"/>
  <c r="M23" i="9"/>
  <c r="I23" i="9"/>
  <c r="E23" i="9"/>
  <c r="AB22" i="9"/>
  <c r="AD22" i="9" s="1"/>
  <c r="Y22" i="9"/>
  <c r="U22" i="9"/>
  <c r="Q22" i="9"/>
  <c r="M22" i="9"/>
  <c r="I22" i="9"/>
  <c r="E22" i="9"/>
  <c r="AB21" i="9"/>
  <c r="AH21" i="9" s="1"/>
  <c r="Y21" i="9"/>
  <c r="U21" i="9"/>
  <c r="Q21" i="9"/>
  <c r="M21" i="9"/>
  <c r="I21" i="9"/>
  <c r="E21" i="9"/>
  <c r="AB20" i="9"/>
  <c r="AD20" i="9" s="1"/>
  <c r="Y20" i="9"/>
  <c r="U20" i="9"/>
  <c r="Q20" i="9"/>
  <c r="M20" i="9"/>
  <c r="I20" i="9"/>
  <c r="E20" i="9"/>
  <c r="AB19" i="9"/>
  <c r="Y19" i="9"/>
  <c r="U19" i="9"/>
  <c r="Q19" i="9"/>
  <c r="M19" i="9"/>
  <c r="I19" i="9"/>
  <c r="E19" i="9"/>
  <c r="AB18" i="9"/>
  <c r="AD18" i="9" s="1"/>
  <c r="Y18" i="9"/>
  <c r="U18" i="9"/>
  <c r="Q18" i="9"/>
  <c r="M18" i="9"/>
  <c r="I18" i="9"/>
  <c r="E18" i="9"/>
  <c r="AB17" i="9"/>
  <c r="AH17" i="9" s="1"/>
  <c r="Y17" i="9"/>
  <c r="U17" i="9"/>
  <c r="Q17" i="9"/>
  <c r="M17" i="9"/>
  <c r="I17" i="9"/>
  <c r="E17" i="9"/>
  <c r="AB16" i="9"/>
  <c r="AF16" i="9" s="1"/>
  <c r="Y16" i="9"/>
  <c r="U16" i="9"/>
  <c r="Q16" i="9"/>
  <c r="M16" i="9"/>
  <c r="I16" i="9"/>
  <c r="E16" i="9"/>
  <c r="AB15" i="9"/>
  <c r="AF15" i="9" s="1"/>
  <c r="Y15" i="9"/>
  <c r="U15" i="9"/>
  <c r="Q15" i="9"/>
  <c r="M15" i="9"/>
  <c r="I15" i="9"/>
  <c r="E15" i="9"/>
  <c r="AB14" i="9"/>
  <c r="AH14" i="9" s="1"/>
  <c r="Y14" i="9"/>
  <c r="U14" i="9"/>
  <c r="Q14" i="9"/>
  <c r="M14" i="9"/>
  <c r="I14" i="9"/>
  <c r="E14" i="9"/>
  <c r="AB13" i="9"/>
  <c r="AH13" i="9" s="1"/>
  <c r="Y13" i="9"/>
  <c r="U13" i="9"/>
  <c r="Q13" i="9"/>
  <c r="M13" i="9"/>
  <c r="I13" i="9"/>
  <c r="E13" i="9"/>
  <c r="AB12" i="9"/>
  <c r="AH12" i="9" s="1"/>
  <c r="Y12" i="9"/>
  <c r="U12" i="9"/>
  <c r="Q12" i="9"/>
  <c r="M12" i="9"/>
  <c r="I12" i="9"/>
  <c r="E12" i="9"/>
  <c r="AB11" i="9"/>
  <c r="AD11" i="9" s="1"/>
  <c r="Y11" i="9"/>
  <c r="U11" i="9"/>
  <c r="Q11" i="9"/>
  <c r="M11" i="9"/>
  <c r="I11" i="9"/>
  <c r="E11" i="9"/>
  <c r="AB10" i="9"/>
  <c r="AD10" i="9" s="1"/>
  <c r="Y10" i="9"/>
  <c r="U10" i="9"/>
  <c r="Q10" i="9"/>
  <c r="M10" i="9"/>
  <c r="I10" i="9"/>
  <c r="E10" i="9"/>
  <c r="AB9" i="9"/>
  <c r="AD9" i="9" s="1"/>
  <c r="Y9" i="9"/>
  <c r="U9" i="9"/>
  <c r="Q9" i="9"/>
  <c r="M9" i="9"/>
  <c r="I9" i="9"/>
  <c r="E9" i="9"/>
  <c r="AB8" i="9"/>
  <c r="AH8" i="9" s="1"/>
  <c r="Y8" i="9"/>
  <c r="U8" i="9"/>
  <c r="Q8" i="9"/>
  <c r="M8" i="9"/>
  <c r="I8" i="9"/>
  <c r="E8" i="9"/>
  <c r="AB7" i="9"/>
  <c r="AD7" i="9" s="1"/>
  <c r="Y7" i="9"/>
  <c r="U7" i="9"/>
  <c r="Q7" i="9"/>
  <c r="M7" i="9"/>
  <c r="I7" i="9"/>
  <c r="E7" i="9"/>
  <c r="A198" i="9" l="1"/>
  <c r="H198" i="9"/>
  <c r="L198" i="9"/>
  <c r="P198" i="9"/>
  <c r="T198" i="9"/>
  <c r="Y196" i="9"/>
  <c r="AA177" i="9" s="1"/>
  <c r="X198" i="9"/>
  <c r="AC198" i="9"/>
  <c r="AE198" i="9"/>
  <c r="AG198" i="9"/>
  <c r="AI198" i="9"/>
  <c r="AJ198" i="9"/>
  <c r="D198" i="9"/>
  <c r="AL198" i="9"/>
  <c r="Q149" i="9"/>
  <c r="S109" i="9" s="1"/>
  <c r="AD139" i="9"/>
  <c r="AA165" i="9"/>
  <c r="AA190" i="9"/>
  <c r="AA193" i="9"/>
  <c r="AH64" i="9"/>
  <c r="AH37" i="9"/>
  <c r="AH117" i="9"/>
  <c r="AH76" i="9"/>
  <c r="AF139" i="9"/>
  <c r="AF78" i="9"/>
  <c r="AF37" i="9"/>
  <c r="AH78" i="9"/>
  <c r="AF76" i="9"/>
  <c r="I149" i="9"/>
  <c r="K109" i="9" s="1"/>
  <c r="AF101" i="9"/>
  <c r="AH68" i="9"/>
  <c r="AH125" i="9"/>
  <c r="AD146" i="9"/>
  <c r="AH188" i="9"/>
  <c r="AH56" i="9"/>
  <c r="AH7" i="9"/>
  <c r="AA187" i="9"/>
  <c r="AH146" i="9"/>
  <c r="AA175" i="9"/>
  <c r="AF7" i="9"/>
  <c r="AF64" i="9"/>
  <c r="AH115" i="9"/>
  <c r="AH184" i="9"/>
  <c r="AD179" i="9"/>
  <c r="AH22" i="9"/>
  <c r="AH110" i="9"/>
  <c r="AD135" i="9"/>
  <c r="AH101" i="9"/>
  <c r="AH111" i="9"/>
  <c r="AF135" i="9"/>
  <c r="AA189" i="9"/>
  <c r="AH168" i="9"/>
  <c r="AF117" i="9"/>
  <c r="AA159" i="9"/>
  <c r="AA162" i="9"/>
  <c r="AA173" i="9"/>
  <c r="AF110" i="9"/>
  <c r="AF179" i="9"/>
  <c r="AB45" i="9"/>
  <c r="AD45" i="9" s="1"/>
  <c r="AH69" i="9"/>
  <c r="E149" i="9"/>
  <c r="G144" i="9" s="1"/>
  <c r="AF20" i="9"/>
  <c r="AH166" i="9"/>
  <c r="AD23" i="9"/>
  <c r="AF23" i="9"/>
  <c r="AH23" i="9"/>
  <c r="AD194" i="9"/>
  <c r="AF194" i="9"/>
  <c r="AH165" i="9"/>
  <c r="AD165" i="9"/>
  <c r="AF165" i="9"/>
  <c r="AH19" i="9"/>
  <c r="AF19" i="9"/>
  <c r="AH67" i="9"/>
  <c r="AH31" i="9"/>
  <c r="AD63" i="9"/>
  <c r="AH63" i="9"/>
  <c r="AF116" i="9"/>
  <c r="AH116" i="9"/>
  <c r="AH147" i="9"/>
  <c r="AF166" i="9"/>
  <c r="AH20" i="9"/>
  <c r="AH38" i="9"/>
  <c r="AF38" i="9"/>
  <c r="AF160" i="9"/>
  <c r="AH194" i="9"/>
  <c r="AD147" i="9"/>
  <c r="AF31" i="9"/>
  <c r="AN45" i="9"/>
  <c r="AF63" i="9"/>
  <c r="M45" i="9"/>
  <c r="O24" i="9" s="1"/>
  <c r="AH109" i="9"/>
  <c r="AF109" i="9"/>
  <c r="AD109" i="9"/>
  <c r="U45" i="9"/>
  <c r="W43" i="9" s="1"/>
  <c r="AF24" i="9"/>
  <c r="AH133" i="9"/>
  <c r="AF133" i="9"/>
  <c r="AD170" i="9"/>
  <c r="AH24" i="9"/>
  <c r="AD84" i="9"/>
  <c r="AH84" i="9"/>
  <c r="AF105" i="9"/>
  <c r="AD133" i="9"/>
  <c r="AF170" i="9"/>
  <c r="AF56" i="9"/>
  <c r="AF84" i="9"/>
  <c r="AH105" i="9"/>
  <c r="AF59" i="9"/>
  <c r="AD108" i="9"/>
  <c r="AD159" i="9"/>
  <c r="AH55" i="9"/>
  <c r="AH66" i="9"/>
  <c r="AF93" i="9"/>
  <c r="AH159" i="9"/>
  <c r="AF183" i="9"/>
  <c r="AH93" i="9"/>
  <c r="AD145" i="9"/>
  <c r="AD26" i="9"/>
  <c r="AH36" i="9"/>
  <c r="AF54" i="9"/>
  <c r="AF58" i="9"/>
  <c r="AH89" i="9"/>
  <c r="AD89" i="9"/>
  <c r="AD99" i="9"/>
  <c r="AH103" i="9"/>
  <c r="AF107" i="9"/>
  <c r="AH145" i="9"/>
  <c r="AH124" i="9"/>
  <c r="AF124" i="9"/>
  <c r="AF144" i="9"/>
  <c r="AD124" i="9"/>
  <c r="AH144" i="9"/>
  <c r="AF11" i="9"/>
  <c r="AD21" i="9"/>
  <c r="AD25" i="9"/>
  <c r="AF72" i="9"/>
  <c r="AD82" i="9"/>
  <c r="AF82" i="9"/>
  <c r="AD127" i="9"/>
  <c r="AH134" i="9"/>
  <c r="AH11" i="9"/>
  <c r="AF21" i="9"/>
  <c r="AF25" i="9"/>
  <c r="AH32" i="9"/>
  <c r="AH72" i="9"/>
  <c r="AD75" i="9"/>
  <c r="AD98" i="9"/>
  <c r="AA174" i="9"/>
  <c r="AF17" i="9"/>
  <c r="AD68" i="9"/>
  <c r="AH75" i="9"/>
  <c r="AF98" i="9"/>
  <c r="AH127" i="9"/>
  <c r="AH167" i="9"/>
  <c r="AF195" i="9"/>
  <c r="AH27" i="9"/>
  <c r="AF27" i="9"/>
  <c r="AD27" i="9"/>
  <c r="AH87" i="9"/>
  <c r="AF87" i="9"/>
  <c r="AD87" i="9"/>
  <c r="AD100" i="9"/>
  <c r="AH100" i="9"/>
  <c r="AD169" i="9"/>
  <c r="AH169" i="9"/>
  <c r="AF169" i="9"/>
  <c r="AF104" i="9"/>
  <c r="AF55" i="9"/>
  <c r="AH59" i="9"/>
  <c r="AF62" i="9"/>
  <c r="AF66" i="9"/>
  <c r="AD70" i="9"/>
  <c r="AH104" i="9"/>
  <c r="AF108" i="9"/>
  <c r="AH112" i="9"/>
  <c r="AF112" i="9"/>
  <c r="AD183" i="9"/>
  <c r="AH62" i="9"/>
  <c r="AF70" i="9"/>
  <c r="AH33" i="9"/>
  <c r="AD36" i="9"/>
  <c r="AD58" i="9"/>
  <c r="AF103" i="9"/>
  <c r="AD107" i="9"/>
  <c r="AD128" i="9"/>
  <c r="AH128" i="9"/>
  <c r="AA178" i="9"/>
  <c r="AA171" i="9"/>
  <c r="AA195" i="9"/>
  <c r="AA161" i="9"/>
  <c r="AA188" i="9"/>
  <c r="AA176" i="9"/>
  <c r="AH26" i="9"/>
  <c r="AH54" i="9"/>
  <c r="AF89" i="9"/>
  <c r="AF99" i="9"/>
  <c r="AD178" i="9"/>
  <c r="AF39" i="9"/>
  <c r="AN149" i="9"/>
  <c r="AF134" i="9"/>
  <c r="AF178" i="9"/>
  <c r="AF32" i="9"/>
  <c r="AF171" i="9"/>
  <c r="AH185" i="9"/>
  <c r="AF185" i="9"/>
  <c r="AD17" i="9"/>
  <c r="AH82" i="9"/>
  <c r="AD167" i="9"/>
  <c r="AH171" i="9"/>
  <c r="AD185" i="9"/>
  <c r="AD195" i="9"/>
  <c r="AA170" i="9"/>
  <c r="AF177" i="9"/>
  <c r="AH177" i="9"/>
  <c r="AA181" i="9"/>
  <c r="AF102" i="9"/>
  <c r="AD137" i="9"/>
  <c r="AD44" i="9"/>
  <c r="AH57" i="9"/>
  <c r="AF65" i="9"/>
  <c r="AD97" i="9"/>
  <c r="AH102" i="9"/>
  <c r="AF137" i="9"/>
  <c r="AF44" i="9"/>
  <c r="AH65" i="9"/>
  <c r="AD69" i="9"/>
  <c r="AF97" i="9"/>
  <c r="AH106" i="9"/>
  <c r="AD111" i="9"/>
  <c r="AD115" i="9"/>
  <c r="AD168" i="9"/>
  <c r="AF176" i="9"/>
  <c r="AD188" i="9"/>
  <c r="AF22" i="9"/>
  <c r="AD125" i="9"/>
  <c r="AF148" i="9"/>
  <c r="AH176" i="9"/>
  <c r="AF184" i="9"/>
  <c r="AH80" i="9"/>
  <c r="AF80" i="9"/>
  <c r="AD80" i="9"/>
  <c r="AH30" i="9"/>
  <c r="AD30" i="9"/>
  <c r="AH9" i="9"/>
  <c r="AF9" i="9"/>
  <c r="AH42" i="9"/>
  <c r="AF42" i="9"/>
  <c r="AD42" i="9"/>
  <c r="AH61" i="9"/>
  <c r="AF61" i="9"/>
  <c r="AD61" i="9"/>
  <c r="AF30" i="9"/>
  <c r="AD123" i="9"/>
  <c r="AH132" i="9"/>
  <c r="AF132" i="9"/>
  <c r="AD132" i="9"/>
  <c r="AD8" i="9"/>
  <c r="AM45" i="9"/>
  <c r="AH95" i="9"/>
  <c r="AF95" i="9"/>
  <c r="AF123" i="9"/>
  <c r="U149" i="9"/>
  <c r="AF8" i="9"/>
  <c r="AD95" i="9"/>
  <c r="AF136" i="9"/>
  <c r="AH136" i="9"/>
  <c r="AD136" i="9"/>
  <c r="AH29" i="9"/>
  <c r="AF29" i="9"/>
  <c r="AD29" i="9"/>
  <c r="AD79" i="9"/>
  <c r="AF79" i="9"/>
  <c r="AH83" i="9"/>
  <c r="AF83" i="9"/>
  <c r="AD83" i="9"/>
  <c r="AD122" i="9"/>
  <c r="AF122" i="9"/>
  <c r="AD74" i="9"/>
  <c r="AF74" i="9"/>
  <c r="AD90" i="9"/>
  <c r="AH90" i="9"/>
  <c r="AM149" i="9"/>
  <c r="AF90" i="9"/>
  <c r="AH121" i="9"/>
  <c r="AF121" i="9"/>
  <c r="AD121" i="9"/>
  <c r="AO149" i="9"/>
  <c r="AF73" i="9"/>
  <c r="AH73" i="9"/>
  <c r="AD142" i="9"/>
  <c r="AD73" i="9"/>
  <c r="AF142" i="9"/>
  <c r="AD138" i="9"/>
  <c r="AH161" i="9"/>
  <c r="AF161" i="9"/>
  <c r="AM196" i="9"/>
  <c r="AD35" i="9"/>
  <c r="AF138" i="9"/>
  <c r="AD161" i="9"/>
  <c r="AF10" i="9"/>
  <c r="AO45" i="9"/>
  <c r="AF35" i="9"/>
  <c r="AD43" i="9"/>
  <c r="AH10" i="9"/>
  <c r="AF43" i="9"/>
  <c r="AP196" i="9"/>
  <c r="AB196" i="9"/>
  <c r="AH160" i="9"/>
  <c r="E45" i="9"/>
  <c r="AF175" i="9"/>
  <c r="AD175" i="9"/>
  <c r="AD88" i="9"/>
  <c r="AH175" i="9"/>
  <c r="AF187" i="9"/>
  <c r="AH187" i="9"/>
  <c r="AD187" i="9"/>
  <c r="AH34" i="9"/>
  <c r="AF34" i="9"/>
  <c r="AD34" i="9"/>
  <c r="AF77" i="9"/>
  <c r="AH77" i="9"/>
  <c r="AD77" i="9"/>
  <c r="AH88" i="9"/>
  <c r="AF120" i="9"/>
  <c r="AR196" i="9"/>
  <c r="AD14" i="9"/>
  <c r="AD15" i="9"/>
  <c r="AH16" i="9"/>
  <c r="AD129" i="9"/>
  <c r="AF141" i="9"/>
  <c r="AF14" i="9"/>
  <c r="AD13" i="9"/>
  <c r="AH15" i="9"/>
  <c r="AH192" i="9"/>
  <c r="AF192" i="9"/>
  <c r="AF13" i="9"/>
  <c r="AH71" i="9"/>
  <c r="AF71" i="9"/>
  <c r="AD71" i="9"/>
  <c r="AF86" i="9"/>
  <c r="AH86" i="9"/>
  <c r="AF92" i="9"/>
  <c r="AD192" i="9"/>
  <c r="AD12" i="9"/>
  <c r="AD86" i="9"/>
  <c r="AD91" i="9"/>
  <c r="AH92" i="9"/>
  <c r="AH118" i="9"/>
  <c r="AF118" i="9"/>
  <c r="AD118" i="9"/>
  <c r="AQ196" i="9"/>
  <c r="AF12" i="9"/>
  <c r="AD39" i="9"/>
  <c r="AH81" i="9"/>
  <c r="AF81" i="9"/>
  <c r="AD81" i="9"/>
  <c r="AF91" i="9"/>
  <c r="AF96" i="9"/>
  <c r="AH96" i="9"/>
  <c r="AD96" i="9"/>
  <c r="AD130" i="9"/>
  <c r="AH130" i="9"/>
  <c r="AP45" i="9"/>
  <c r="AD16" i="9"/>
  <c r="AH18" i="9"/>
  <c r="AF18" i="9"/>
  <c r="AH28" i="9"/>
  <c r="AD28" i="9"/>
  <c r="AF28" i="9"/>
  <c r="AH120" i="9"/>
  <c r="AD141" i="9"/>
  <c r="AH174" i="9"/>
  <c r="AF174" i="9"/>
  <c r="AQ45" i="9"/>
  <c r="AH40" i="9"/>
  <c r="AD40" i="9"/>
  <c r="AF129" i="9"/>
  <c r="AR45" i="9"/>
  <c r="AD191" i="9"/>
  <c r="AH191" i="9"/>
  <c r="AH119" i="9"/>
  <c r="AF119" i="9"/>
  <c r="AD119" i="9"/>
  <c r="AD162" i="9"/>
  <c r="AH162" i="9"/>
  <c r="AF191" i="9"/>
  <c r="AP149" i="9"/>
  <c r="AQ149" i="9"/>
  <c r="AH190" i="9"/>
  <c r="AF190" i="9"/>
  <c r="Q45" i="9"/>
  <c r="AD85" i="9"/>
  <c r="AD190" i="9"/>
  <c r="AD33" i="9"/>
  <c r="AR149" i="9"/>
  <c r="Y149" i="9" s="1"/>
  <c r="AF85" i="9"/>
  <c r="AD94" i="9"/>
  <c r="AD143" i="9"/>
  <c r="AH173" i="9"/>
  <c r="AF173" i="9"/>
  <c r="AD173" i="9"/>
  <c r="AH189" i="9"/>
  <c r="AF189" i="9"/>
  <c r="AF94" i="9"/>
  <c r="AH143" i="9"/>
  <c r="AD189" i="9"/>
  <c r="AH164" i="9"/>
  <c r="AF164" i="9"/>
  <c r="AD164" i="9"/>
  <c r="AF41" i="9"/>
  <c r="AD60" i="9"/>
  <c r="AF140" i="9"/>
  <c r="AH180" i="9"/>
  <c r="AF180" i="9"/>
  <c r="AD180" i="9"/>
  <c r="AH41" i="9"/>
  <c r="AF60" i="9"/>
  <c r="AF126" i="9"/>
  <c r="AD126" i="9"/>
  <c r="AH131" i="9"/>
  <c r="AF131" i="9"/>
  <c r="AH140" i="9"/>
  <c r="AD148" i="9"/>
  <c r="AB149" i="9"/>
  <c r="AH163" i="9"/>
  <c r="AF163" i="9"/>
  <c r="AF193" i="9"/>
  <c r="AD193" i="9"/>
  <c r="AN196" i="9"/>
  <c r="AD172" i="9"/>
  <c r="AD186" i="9"/>
  <c r="AD19" i="9"/>
  <c r="I45" i="9"/>
  <c r="AD57" i="9"/>
  <c r="AD106" i="9"/>
  <c r="AH114" i="9"/>
  <c r="AF114" i="9"/>
  <c r="AD114" i="9"/>
  <c r="M149" i="9"/>
  <c r="AO196" i="9"/>
  <c r="AF172" i="9"/>
  <c r="AF186" i="9"/>
  <c r="AH113" i="9"/>
  <c r="AF113" i="9"/>
  <c r="AD67" i="9"/>
  <c r="AA160" i="9"/>
  <c r="AA192" i="9"/>
  <c r="AA182" i="9"/>
  <c r="AA172" i="9"/>
  <c r="AA163" i="9"/>
  <c r="AA166" i="9"/>
  <c r="AF181" i="9"/>
  <c r="AD182" i="9"/>
  <c r="AA184" i="9"/>
  <c r="AH181" i="9"/>
  <c r="AF182" i="9"/>
  <c r="AD116" i="9"/>
  <c r="AA183" i="9" l="1"/>
  <c r="AA164" i="9"/>
  <c r="AA194" i="9"/>
  <c r="AA169" i="9"/>
  <c r="AA186" i="9"/>
  <c r="AA168" i="9"/>
  <c r="AA179" i="9"/>
  <c r="AA185" i="9"/>
  <c r="AA167" i="9"/>
  <c r="AA196" i="9"/>
  <c r="AA191" i="9"/>
  <c r="AB198" i="9"/>
  <c r="I196" i="9"/>
  <c r="K193" i="9" s="1"/>
  <c r="AN198" i="9"/>
  <c r="I198" i="9" s="1"/>
  <c r="AR198" i="9"/>
  <c r="Y198" i="9" s="1"/>
  <c r="AA180" i="9"/>
  <c r="U196" i="9"/>
  <c r="W162" i="9" s="1"/>
  <c r="AQ198" i="9"/>
  <c r="U198" i="9" s="1"/>
  <c r="Q196" i="9"/>
  <c r="S170" i="9" s="1"/>
  <c r="AP198" i="9"/>
  <c r="Q198" i="9" s="1"/>
  <c r="M196" i="9"/>
  <c r="O195" i="9" s="1"/>
  <c r="AO198" i="9"/>
  <c r="M198" i="9" s="1"/>
  <c r="E196" i="9"/>
  <c r="G159" i="9" s="1"/>
  <c r="AM198" i="9"/>
  <c r="E198" i="9" s="1"/>
  <c r="S105" i="9"/>
  <c r="S62" i="9"/>
  <c r="S68" i="9"/>
  <c r="S83" i="9"/>
  <c r="S122" i="9"/>
  <c r="S69" i="9"/>
  <c r="S148" i="9"/>
  <c r="S60" i="9"/>
  <c r="S80" i="9"/>
  <c r="S56" i="9"/>
  <c r="S139" i="9"/>
  <c r="S82" i="9"/>
  <c r="S126" i="9"/>
  <c r="S143" i="9"/>
  <c r="S133" i="9"/>
  <c r="S95" i="9"/>
  <c r="S76" i="9"/>
  <c r="S112" i="9"/>
  <c r="S87" i="9"/>
  <c r="S130" i="9"/>
  <c r="S59" i="9"/>
  <c r="S88" i="9"/>
  <c r="S54" i="9"/>
  <c r="S107" i="9"/>
  <c r="S89" i="9"/>
  <c r="S64" i="9"/>
  <c r="S135" i="9"/>
  <c r="S96" i="9"/>
  <c r="S74" i="9"/>
  <c r="S124" i="9"/>
  <c r="S78" i="9"/>
  <c r="S84" i="9"/>
  <c r="S127" i="9"/>
  <c r="S145" i="9"/>
  <c r="S70" i="9"/>
  <c r="S100" i="9"/>
  <c r="S58" i="9"/>
  <c r="S131" i="9"/>
  <c r="S121" i="9"/>
  <c r="S117" i="9"/>
  <c r="S72" i="9"/>
  <c r="S101" i="9"/>
  <c r="S115" i="9"/>
  <c r="S129" i="9"/>
  <c r="S136" i="9"/>
  <c r="S97" i="9"/>
  <c r="S73" i="9"/>
  <c r="S119" i="9"/>
  <c r="S110" i="9"/>
  <c r="S132" i="9"/>
  <c r="S104" i="9"/>
  <c r="S79" i="9"/>
  <c r="S120" i="9"/>
  <c r="S86" i="9"/>
  <c r="S93" i="9"/>
  <c r="S90" i="9"/>
  <c r="S103" i="9"/>
  <c r="S106" i="9"/>
  <c r="S114" i="9"/>
  <c r="S91" i="9"/>
  <c r="S113" i="9"/>
  <c r="S128" i="9"/>
  <c r="S63" i="9"/>
  <c r="S142" i="9"/>
  <c r="S123" i="9"/>
  <c r="S98" i="9"/>
  <c r="S92" i="9"/>
  <c r="S55" i="9"/>
  <c r="S125" i="9"/>
  <c r="S134" i="9"/>
  <c r="S77" i="9"/>
  <c r="S71" i="9"/>
  <c r="S138" i="9"/>
  <c r="S94" i="9"/>
  <c r="S66" i="9"/>
  <c r="S81" i="9"/>
  <c r="S146" i="9"/>
  <c r="S137" i="9"/>
  <c r="S75" i="9"/>
  <c r="S57" i="9"/>
  <c r="S144" i="9"/>
  <c r="S99" i="9"/>
  <c r="S65" i="9"/>
  <c r="S147" i="9"/>
  <c r="S140" i="9"/>
  <c r="S85" i="9"/>
  <c r="S118" i="9"/>
  <c r="S67" i="9"/>
  <c r="S149" i="9"/>
  <c r="S61" i="9"/>
  <c r="S141" i="9"/>
  <c r="S102" i="9"/>
  <c r="S116" i="9"/>
  <c r="S111" i="9"/>
  <c r="S108" i="9"/>
  <c r="K64" i="9"/>
  <c r="G106" i="9"/>
  <c r="G116" i="9"/>
  <c r="G126" i="9"/>
  <c r="K116" i="9"/>
  <c r="G145" i="9"/>
  <c r="G131" i="9"/>
  <c r="G105" i="9"/>
  <c r="K111" i="9"/>
  <c r="G118" i="9"/>
  <c r="G122" i="9"/>
  <c r="G72" i="9"/>
  <c r="G101" i="9"/>
  <c r="G132" i="9"/>
  <c r="G63" i="9"/>
  <c r="K112" i="9"/>
  <c r="G99" i="9"/>
  <c r="G93" i="9"/>
  <c r="K123" i="9"/>
  <c r="K125" i="9"/>
  <c r="G137" i="9"/>
  <c r="G71" i="9"/>
  <c r="K135" i="9"/>
  <c r="G57" i="9"/>
  <c r="O25" i="9"/>
  <c r="G138" i="9"/>
  <c r="G67" i="9"/>
  <c r="G62" i="9"/>
  <c r="G84" i="9"/>
  <c r="G80" i="9"/>
  <c r="G56" i="9"/>
  <c r="G65" i="9"/>
  <c r="G102" i="9"/>
  <c r="G136" i="9"/>
  <c r="G146" i="9"/>
  <c r="G114" i="9"/>
  <c r="G140" i="9"/>
  <c r="K73" i="9"/>
  <c r="O35" i="9"/>
  <c r="K143" i="9"/>
  <c r="G100" i="9"/>
  <c r="G77" i="9"/>
  <c r="G86" i="9"/>
  <c r="K145" i="9"/>
  <c r="K129" i="9"/>
  <c r="K97" i="9"/>
  <c r="K82" i="9"/>
  <c r="K83" i="9"/>
  <c r="K85" i="9"/>
  <c r="K130" i="9"/>
  <c r="K102" i="9"/>
  <c r="K93" i="9"/>
  <c r="O16" i="9"/>
  <c r="K94" i="9"/>
  <c r="K138" i="9"/>
  <c r="G96" i="9"/>
  <c r="K72" i="9"/>
  <c r="K86" i="9"/>
  <c r="K131" i="9"/>
  <c r="K81" i="9"/>
  <c r="K92" i="9"/>
  <c r="K66" i="9"/>
  <c r="K91" i="9"/>
  <c r="K113" i="9"/>
  <c r="K87" i="9"/>
  <c r="K58" i="9"/>
  <c r="K104" i="9"/>
  <c r="G98" i="9"/>
  <c r="K74" i="9"/>
  <c r="K122" i="9"/>
  <c r="G109" i="9"/>
  <c r="O34" i="9"/>
  <c r="K99" i="9"/>
  <c r="K140" i="9"/>
  <c r="G129" i="9"/>
  <c r="K137" i="9"/>
  <c r="K144" i="9"/>
  <c r="K56" i="9"/>
  <c r="K76" i="9"/>
  <c r="O44" i="9"/>
  <c r="K61" i="9"/>
  <c r="K106" i="9"/>
  <c r="K132" i="9"/>
  <c r="K139" i="9"/>
  <c r="K57" i="9"/>
  <c r="K147" i="9"/>
  <c r="K59" i="9"/>
  <c r="W35" i="9"/>
  <c r="K88" i="9"/>
  <c r="K108" i="9"/>
  <c r="W37" i="9"/>
  <c r="AF45" i="9"/>
  <c r="K146" i="9"/>
  <c r="K67" i="9"/>
  <c r="K89" i="9"/>
  <c r="K90" i="9"/>
  <c r="K133" i="9"/>
  <c r="K107" i="9"/>
  <c r="O21" i="9"/>
  <c r="K110" i="9"/>
  <c r="K126" i="9"/>
  <c r="K124" i="9"/>
  <c r="W29" i="9"/>
  <c r="AH45" i="9"/>
  <c r="K68" i="9"/>
  <c r="K103" i="9"/>
  <c r="K71" i="9"/>
  <c r="K80" i="9"/>
  <c r="K60" i="9"/>
  <c r="K148" i="9"/>
  <c r="K96" i="9"/>
  <c r="W10" i="9"/>
  <c r="K141" i="9"/>
  <c r="K65" i="9"/>
  <c r="K84" i="9"/>
  <c r="K127" i="9"/>
  <c r="O23" i="9"/>
  <c r="K79" i="9"/>
  <c r="K120" i="9"/>
  <c r="K98" i="9"/>
  <c r="K142" i="9"/>
  <c r="W12" i="9"/>
  <c r="O36" i="9"/>
  <c r="K118" i="9"/>
  <c r="K117" i="9"/>
  <c r="K95" i="9"/>
  <c r="W32" i="9"/>
  <c r="K101" i="9"/>
  <c r="K70" i="9"/>
  <c r="K63" i="9"/>
  <c r="K136" i="9"/>
  <c r="K114" i="9"/>
  <c r="W34" i="9"/>
  <c r="K62" i="9"/>
  <c r="K77" i="9"/>
  <c r="K100" i="9"/>
  <c r="K69" i="9"/>
  <c r="K128" i="9"/>
  <c r="K121" i="9"/>
  <c r="W36" i="9"/>
  <c r="O7" i="9"/>
  <c r="K119" i="9"/>
  <c r="K134" i="9"/>
  <c r="K105" i="9"/>
  <c r="W42" i="9"/>
  <c r="O22" i="9"/>
  <c r="K75" i="9"/>
  <c r="K78" i="9"/>
  <c r="K149" i="9"/>
  <c r="K115" i="9"/>
  <c r="K54" i="9"/>
  <c r="K55" i="9"/>
  <c r="G85" i="9"/>
  <c r="O33" i="9"/>
  <c r="G121" i="9"/>
  <c r="O9" i="9"/>
  <c r="G117" i="9"/>
  <c r="G81" i="9"/>
  <c r="O39" i="9"/>
  <c r="G66" i="9"/>
  <c r="G79" i="9"/>
  <c r="G104" i="9"/>
  <c r="G147" i="9"/>
  <c r="G87" i="9"/>
  <c r="O38" i="9"/>
  <c r="G149" i="9"/>
  <c r="G73" i="9"/>
  <c r="O15" i="9"/>
  <c r="G111" i="9"/>
  <c r="G143" i="9"/>
  <c r="O10" i="9"/>
  <c r="W44" i="9"/>
  <c r="G112" i="9"/>
  <c r="G95" i="9"/>
  <c r="G58" i="9"/>
  <c r="G75" i="9"/>
  <c r="W41" i="9"/>
  <c r="G139" i="9"/>
  <c r="G54" i="9"/>
  <c r="O8" i="9"/>
  <c r="G92" i="9"/>
  <c r="G74" i="9"/>
  <c r="G64" i="9"/>
  <c r="G125" i="9"/>
  <c r="G141" i="9"/>
  <c r="W11" i="9"/>
  <c r="G115" i="9"/>
  <c r="G78" i="9"/>
  <c r="G120" i="9"/>
  <c r="O12" i="9"/>
  <c r="G130" i="9"/>
  <c r="O37" i="9"/>
  <c r="G94" i="9"/>
  <c r="G68" i="9"/>
  <c r="O42" i="9"/>
  <c r="W16" i="9"/>
  <c r="G60" i="9"/>
  <c r="G135" i="9"/>
  <c r="G89" i="9"/>
  <c r="G83" i="9"/>
  <c r="O30" i="9"/>
  <c r="O31" i="9"/>
  <c r="G123" i="9"/>
  <c r="G97" i="9"/>
  <c r="O32" i="9"/>
  <c r="G107" i="9"/>
  <c r="O17" i="9"/>
  <c r="G124" i="9"/>
  <c r="G70" i="9"/>
  <c r="O11" i="9"/>
  <c r="G61" i="9"/>
  <c r="G69" i="9"/>
  <c r="W31" i="9"/>
  <c r="O13" i="9"/>
  <c r="O41" i="9"/>
  <c r="G59" i="9"/>
  <c r="O27" i="9"/>
  <c r="O18" i="9"/>
  <c r="O43" i="9"/>
  <c r="W28" i="9"/>
  <c r="G82" i="9"/>
  <c r="G133" i="9"/>
  <c r="G108" i="9"/>
  <c r="G88" i="9"/>
  <c r="G119" i="9"/>
  <c r="G113" i="9"/>
  <c r="G148" i="9"/>
  <c r="G142" i="9"/>
  <c r="O40" i="9"/>
  <c r="G103" i="9"/>
  <c r="O19" i="9"/>
  <c r="O14" i="9"/>
  <c r="W7" i="9"/>
  <c r="G90" i="9"/>
  <c r="G134" i="9"/>
  <c r="G127" i="9"/>
  <c r="W18" i="9"/>
  <c r="G91" i="9"/>
  <c r="G55" i="9"/>
  <c r="G76" i="9"/>
  <c r="O20" i="9"/>
  <c r="G110" i="9"/>
  <c r="G128" i="9"/>
  <c r="W22" i="9"/>
  <c r="W14" i="9"/>
  <c r="W25" i="9"/>
  <c r="W20" i="9"/>
  <c r="W15" i="9"/>
  <c r="W21" i="9"/>
  <c r="W27" i="9"/>
  <c r="W45" i="9"/>
  <c r="W24" i="9"/>
  <c r="W8" i="9"/>
  <c r="W30" i="9"/>
  <c r="W17" i="9"/>
  <c r="W9" i="9"/>
  <c r="W19" i="9"/>
  <c r="W33" i="9"/>
  <c r="W38" i="9"/>
  <c r="W23" i="9"/>
  <c r="W39" i="9"/>
  <c r="W13" i="9"/>
  <c r="W26" i="9"/>
  <c r="W40" i="9"/>
  <c r="O45" i="9"/>
  <c r="O26" i="9"/>
  <c r="O28" i="9"/>
  <c r="O29" i="9"/>
  <c r="G37" i="9"/>
  <c r="G27" i="9"/>
  <c r="G45" i="9"/>
  <c r="G36" i="9"/>
  <c r="G26" i="9"/>
  <c r="G16" i="9"/>
  <c r="G14" i="9"/>
  <c r="G13" i="9"/>
  <c r="G12" i="9"/>
  <c r="G11" i="9"/>
  <c r="G34" i="9"/>
  <c r="G35" i="9"/>
  <c r="G25" i="9"/>
  <c r="G41" i="9"/>
  <c r="G42" i="9"/>
  <c r="G29" i="9"/>
  <c r="G20" i="9"/>
  <c r="G10" i="9"/>
  <c r="G22" i="9"/>
  <c r="G21" i="9"/>
  <c r="G7" i="9"/>
  <c r="G43" i="9"/>
  <c r="G44" i="9"/>
  <c r="G39" i="9"/>
  <c r="G8" i="9"/>
  <c r="G30" i="9"/>
  <c r="G23" i="9"/>
  <c r="G9" i="9"/>
  <c r="G31" i="9"/>
  <c r="G24" i="9"/>
  <c r="G38" i="9"/>
  <c r="G32" i="9"/>
  <c r="G33" i="9"/>
  <c r="G18" i="9"/>
  <c r="G17" i="9"/>
  <c r="G19" i="9"/>
  <c r="G40" i="9"/>
  <c r="G15" i="9"/>
  <c r="G28" i="9"/>
  <c r="Y45" i="9"/>
  <c r="AH149" i="9"/>
  <c r="AF149" i="9"/>
  <c r="AD149" i="9"/>
  <c r="AF196" i="9"/>
  <c r="AH196" i="9"/>
  <c r="AD196" i="9"/>
  <c r="O144" i="9"/>
  <c r="O134" i="9"/>
  <c r="O124" i="9"/>
  <c r="O114" i="9"/>
  <c r="O104" i="9"/>
  <c r="O94" i="9"/>
  <c r="O140" i="9"/>
  <c r="O122" i="9"/>
  <c r="O105" i="9"/>
  <c r="O87" i="9"/>
  <c r="O76" i="9"/>
  <c r="O66" i="9"/>
  <c r="O56" i="9"/>
  <c r="O139" i="9"/>
  <c r="O121" i="9"/>
  <c r="O103" i="9"/>
  <c r="O86" i="9"/>
  <c r="O120" i="9"/>
  <c r="O102" i="9"/>
  <c r="O85" i="9"/>
  <c r="O75" i="9"/>
  <c r="O65" i="9"/>
  <c r="O55" i="9"/>
  <c r="O132" i="9"/>
  <c r="O115" i="9"/>
  <c r="O97" i="9"/>
  <c r="O149" i="9"/>
  <c r="O136" i="9"/>
  <c r="O135" i="9"/>
  <c r="O81" i="9"/>
  <c r="O138" i="9"/>
  <c r="O93" i="9"/>
  <c r="O84" i="9"/>
  <c r="O83" i="9"/>
  <c r="O82" i="9"/>
  <c r="O80" i="9"/>
  <c r="O90" i="9"/>
  <c r="O141" i="9"/>
  <c r="O137" i="9"/>
  <c r="O95" i="9"/>
  <c r="O92" i="9"/>
  <c r="O71" i="9"/>
  <c r="O148" i="9"/>
  <c r="O142" i="9"/>
  <c r="O91" i="9"/>
  <c r="O79" i="9"/>
  <c r="O78" i="9"/>
  <c r="O146" i="9"/>
  <c r="O96" i="9"/>
  <c r="O70" i="9"/>
  <c r="O145" i="9"/>
  <c r="O67" i="9"/>
  <c r="O69" i="9"/>
  <c r="O127" i="9"/>
  <c r="O99" i="9"/>
  <c r="O74" i="9"/>
  <c r="O58" i="9"/>
  <c r="O113" i="9"/>
  <c r="O100" i="9"/>
  <c r="O62" i="9"/>
  <c r="O63" i="9"/>
  <c r="O123" i="9"/>
  <c r="O143" i="9"/>
  <c r="O107" i="9"/>
  <c r="O133" i="9"/>
  <c r="O126" i="9"/>
  <c r="O111" i="9"/>
  <c r="O109" i="9"/>
  <c r="O108" i="9"/>
  <c r="O125" i="9"/>
  <c r="O101" i="9"/>
  <c r="O61" i="9"/>
  <c r="O54" i="9"/>
  <c r="O68" i="9"/>
  <c r="O116" i="9"/>
  <c r="O110" i="9"/>
  <c r="O117" i="9"/>
  <c r="O118" i="9"/>
  <c r="O112" i="9"/>
  <c r="O119" i="9"/>
  <c r="O128" i="9"/>
  <c r="O88" i="9"/>
  <c r="O129" i="9"/>
  <c r="O72" i="9"/>
  <c r="O106" i="9"/>
  <c r="O89" i="9"/>
  <c r="O77" i="9"/>
  <c r="O57" i="9"/>
  <c r="O73" i="9"/>
  <c r="O147" i="9"/>
  <c r="O130" i="9"/>
  <c r="O98" i="9"/>
  <c r="O64" i="9"/>
  <c r="O59" i="9"/>
  <c r="O131" i="9"/>
  <c r="O60" i="9"/>
  <c r="AA141" i="9"/>
  <c r="AA131" i="9"/>
  <c r="AA121" i="9"/>
  <c r="AA111" i="9"/>
  <c r="AA101" i="9"/>
  <c r="AA91" i="9"/>
  <c r="AA136" i="9"/>
  <c r="AA83" i="9"/>
  <c r="AA73" i="9"/>
  <c r="AA63" i="9"/>
  <c r="AA135" i="9"/>
  <c r="AA117" i="9"/>
  <c r="AA98" i="9"/>
  <c r="AA134" i="9"/>
  <c r="AA116" i="9"/>
  <c r="AA82" i="9"/>
  <c r="AA72" i="9"/>
  <c r="AA62" i="9"/>
  <c r="AA146" i="9"/>
  <c r="AA90" i="9"/>
  <c r="AA147" i="9"/>
  <c r="AA143" i="9"/>
  <c r="AA78" i="9"/>
  <c r="AA77" i="9"/>
  <c r="AA76" i="9"/>
  <c r="AA75" i="9"/>
  <c r="AA74" i="9"/>
  <c r="AA69" i="9"/>
  <c r="AA60" i="9"/>
  <c r="AA145" i="9"/>
  <c r="AA144" i="9"/>
  <c r="AA99" i="9"/>
  <c r="AA97" i="9"/>
  <c r="AA113" i="9"/>
  <c r="AA112" i="9"/>
  <c r="AA110" i="9"/>
  <c r="AA109" i="9"/>
  <c r="AA100" i="9"/>
  <c r="AA68" i="9"/>
  <c r="AA67" i="9"/>
  <c r="AA66" i="9"/>
  <c r="AA65" i="9"/>
  <c r="AA64" i="9"/>
  <c r="AA59" i="9"/>
  <c r="AA114" i="9"/>
  <c r="AA108" i="9"/>
  <c r="AA106" i="9"/>
  <c r="AA105" i="9"/>
  <c r="AA104" i="9"/>
  <c r="AA103" i="9"/>
  <c r="AA102" i="9"/>
  <c r="AA138" i="9"/>
  <c r="AA130" i="9"/>
  <c r="AA129" i="9"/>
  <c r="AA125" i="9"/>
  <c r="AA88" i="9"/>
  <c r="AA81" i="9"/>
  <c r="AA55" i="9"/>
  <c r="AA148" i="9"/>
  <c r="AA128" i="9"/>
  <c r="AA107" i="9"/>
  <c r="AA149" i="9"/>
  <c r="AA139" i="9"/>
  <c r="AA126" i="9"/>
  <c r="AA56" i="9"/>
  <c r="AA89" i="9"/>
  <c r="AA57" i="9"/>
  <c r="AA142" i="9"/>
  <c r="AA92" i="9"/>
  <c r="AA93" i="9"/>
  <c r="AA84" i="9"/>
  <c r="AA115" i="9"/>
  <c r="AA94" i="9"/>
  <c r="AA80" i="9"/>
  <c r="AA71" i="9"/>
  <c r="AA127" i="9"/>
  <c r="AA120" i="9"/>
  <c r="AA96" i="9"/>
  <c r="AA70" i="9"/>
  <c r="AA140" i="9"/>
  <c r="AA133" i="9"/>
  <c r="AA118" i="9"/>
  <c r="AA86" i="9"/>
  <c r="AA119" i="9"/>
  <c r="AA87" i="9"/>
  <c r="AA58" i="9"/>
  <c r="AA61" i="9"/>
  <c r="AA124" i="9"/>
  <c r="AA137" i="9"/>
  <c r="AA85" i="9"/>
  <c r="AA54" i="9"/>
  <c r="AA122" i="9"/>
  <c r="AA79" i="9"/>
  <c r="AA95" i="9"/>
  <c r="AA132" i="9"/>
  <c r="AA123" i="9"/>
  <c r="K36" i="9"/>
  <c r="K26" i="9"/>
  <c r="K35" i="9"/>
  <c r="K25" i="9"/>
  <c r="K15" i="9"/>
  <c r="K12" i="9"/>
  <c r="K45" i="9"/>
  <c r="K11" i="9"/>
  <c r="K44" i="9"/>
  <c r="K43" i="9"/>
  <c r="K42" i="9"/>
  <c r="K41" i="9"/>
  <c r="K40" i="9"/>
  <c r="K10" i="9"/>
  <c r="K39" i="9"/>
  <c r="K9" i="9"/>
  <c r="K8" i="9"/>
  <c r="K22" i="9"/>
  <c r="K7" i="9"/>
  <c r="K29" i="9"/>
  <c r="K28" i="9"/>
  <c r="K30" i="9"/>
  <c r="K27" i="9"/>
  <c r="K24" i="9"/>
  <c r="K31" i="9"/>
  <c r="K38" i="9"/>
  <c r="K37" i="9"/>
  <c r="K32" i="9"/>
  <c r="K23" i="9"/>
  <c r="K18" i="9"/>
  <c r="K17" i="9"/>
  <c r="K34" i="9"/>
  <c r="K13" i="9"/>
  <c r="K19" i="9"/>
  <c r="K20" i="9"/>
  <c r="K14" i="9"/>
  <c r="K21" i="9"/>
  <c r="K33" i="9"/>
  <c r="K16" i="9"/>
  <c r="W149" i="9"/>
  <c r="W142" i="9"/>
  <c r="W132" i="9"/>
  <c r="W122" i="9"/>
  <c r="W112" i="9"/>
  <c r="W102" i="9"/>
  <c r="W92" i="9"/>
  <c r="W100" i="9"/>
  <c r="W84" i="9"/>
  <c r="W74" i="9"/>
  <c r="W64" i="9"/>
  <c r="W54" i="9"/>
  <c r="W137" i="9"/>
  <c r="W118" i="9"/>
  <c r="W99" i="9"/>
  <c r="W136" i="9"/>
  <c r="W83" i="9"/>
  <c r="W73" i="9"/>
  <c r="W63" i="9"/>
  <c r="W110" i="9"/>
  <c r="W93" i="9"/>
  <c r="W148" i="9"/>
  <c r="W95" i="9"/>
  <c r="W91" i="9"/>
  <c r="W90" i="9"/>
  <c r="W86" i="9"/>
  <c r="W85" i="9"/>
  <c r="W79" i="9"/>
  <c r="W72" i="9"/>
  <c r="W70" i="9"/>
  <c r="W96" i="9"/>
  <c r="W89" i="9"/>
  <c r="W88" i="9"/>
  <c r="W87" i="9"/>
  <c r="W61" i="9"/>
  <c r="W147" i="9"/>
  <c r="W146" i="9"/>
  <c r="W143" i="9"/>
  <c r="W98" i="9"/>
  <c r="W78" i="9"/>
  <c r="W77" i="9"/>
  <c r="W76" i="9"/>
  <c r="W75" i="9"/>
  <c r="W69" i="9"/>
  <c r="W62" i="9"/>
  <c r="W60" i="9"/>
  <c r="W145" i="9"/>
  <c r="W144" i="9"/>
  <c r="W111" i="9"/>
  <c r="W97" i="9"/>
  <c r="W113" i="9"/>
  <c r="W109" i="9"/>
  <c r="W101" i="9"/>
  <c r="W123" i="9"/>
  <c r="W138" i="9"/>
  <c r="W130" i="9"/>
  <c r="W129" i="9"/>
  <c r="W81" i="9"/>
  <c r="W124" i="9"/>
  <c r="W106" i="9"/>
  <c r="W80" i="9"/>
  <c r="W71" i="9"/>
  <c r="W131" i="9"/>
  <c r="W125" i="9"/>
  <c r="W55" i="9"/>
  <c r="W133" i="9"/>
  <c r="W114" i="9"/>
  <c r="W134" i="9"/>
  <c r="W116" i="9"/>
  <c r="W115" i="9"/>
  <c r="W68" i="9"/>
  <c r="W140" i="9"/>
  <c r="W103" i="9"/>
  <c r="W56" i="9"/>
  <c r="W127" i="9"/>
  <c r="W104" i="9"/>
  <c r="W57" i="9"/>
  <c r="W135" i="9"/>
  <c r="W139" i="9"/>
  <c r="W82" i="9"/>
  <c r="W141" i="9"/>
  <c r="W105" i="9"/>
  <c r="W126" i="9"/>
  <c r="W117" i="9"/>
  <c r="W128" i="9"/>
  <c r="W119" i="9"/>
  <c r="W67" i="9"/>
  <c r="W120" i="9"/>
  <c r="W107" i="9"/>
  <c r="W121" i="9"/>
  <c r="W108" i="9"/>
  <c r="W58" i="9"/>
  <c r="W94" i="9"/>
  <c r="W59" i="9"/>
  <c r="W65" i="9"/>
  <c r="W66" i="9"/>
  <c r="S44" i="9"/>
  <c r="S34" i="9"/>
  <c r="S24" i="9"/>
  <c r="S43" i="9"/>
  <c r="S33" i="9"/>
  <c r="S23" i="9"/>
  <c r="S13" i="9"/>
  <c r="S38" i="9"/>
  <c r="S32" i="9"/>
  <c r="S31" i="9"/>
  <c r="S30" i="9"/>
  <c r="S8" i="9"/>
  <c r="S29" i="9"/>
  <c r="S37" i="9"/>
  <c r="S36" i="9"/>
  <c r="S35" i="9"/>
  <c r="S7" i="9"/>
  <c r="S9" i="9"/>
  <c r="S16" i="9"/>
  <c r="S11" i="9"/>
  <c r="S17" i="9"/>
  <c r="S10" i="9"/>
  <c r="S45" i="9"/>
  <c r="S26" i="9"/>
  <c r="S39" i="9"/>
  <c r="S25" i="9"/>
  <c r="S12" i="9"/>
  <c r="S40" i="9"/>
  <c r="S42" i="9"/>
  <c r="S19" i="9"/>
  <c r="S20" i="9"/>
  <c r="S14" i="9"/>
  <c r="S21" i="9"/>
  <c r="S22" i="9"/>
  <c r="S15" i="9"/>
  <c r="S27" i="9"/>
  <c r="S28" i="9"/>
  <c r="S41" i="9"/>
  <c r="S18" i="9"/>
  <c r="S159" i="9" l="1"/>
  <c r="S195" i="9"/>
  <c r="K170" i="9"/>
  <c r="K182" i="9"/>
  <c r="K189" i="9"/>
  <c r="K164" i="9"/>
  <c r="K180" i="9"/>
  <c r="K194" i="9"/>
  <c r="K195" i="9"/>
  <c r="K177" i="9"/>
  <c r="S174" i="9"/>
  <c r="S194" i="9"/>
  <c r="S184" i="9"/>
  <c r="K173" i="9"/>
  <c r="K191" i="9"/>
  <c r="K166" i="9"/>
  <c r="S185" i="9"/>
  <c r="S173" i="9"/>
  <c r="S190" i="9"/>
  <c r="O166" i="9"/>
  <c r="O194" i="9"/>
  <c r="O164" i="9"/>
  <c r="K192" i="9"/>
  <c r="K196" i="9"/>
  <c r="K186" i="9"/>
  <c r="K160" i="9"/>
  <c r="K176" i="9"/>
  <c r="K187" i="9"/>
  <c r="K179" i="9"/>
  <c r="K175" i="9"/>
  <c r="K188" i="9"/>
  <c r="W175" i="9"/>
  <c r="K169" i="9"/>
  <c r="W189" i="9"/>
  <c r="W166" i="9"/>
  <c r="K185" i="9"/>
  <c r="K167" i="9"/>
  <c r="K181" i="9"/>
  <c r="K162" i="9"/>
  <c r="K184" i="9"/>
  <c r="W180" i="9"/>
  <c r="K159" i="9"/>
  <c r="K171" i="9"/>
  <c r="K165" i="9"/>
  <c r="K183" i="9"/>
  <c r="K161" i="9"/>
  <c r="K172" i="9"/>
  <c r="W191" i="9"/>
  <c r="K168" i="9"/>
  <c r="K163" i="9"/>
  <c r="K178" i="9"/>
  <c r="K190" i="9"/>
  <c r="W165" i="9"/>
  <c r="W190" i="9"/>
  <c r="W176" i="9"/>
  <c r="W170" i="9"/>
  <c r="W195" i="9"/>
  <c r="W163" i="9"/>
  <c r="W177" i="9"/>
  <c r="S193" i="9"/>
  <c r="S176" i="9"/>
  <c r="K174" i="9"/>
  <c r="W184" i="9"/>
  <c r="W179" i="9"/>
  <c r="W167" i="9"/>
  <c r="W161" i="9"/>
  <c r="S172" i="9"/>
  <c r="S181" i="9"/>
  <c r="S171" i="9"/>
  <c r="S160" i="9"/>
  <c r="S161" i="9"/>
  <c r="S175" i="9"/>
  <c r="S189" i="9"/>
  <c r="O173" i="9"/>
  <c r="O174" i="9"/>
  <c r="O163" i="9"/>
  <c r="O196" i="9"/>
  <c r="O191" i="9"/>
  <c r="O167" i="9"/>
  <c r="O183" i="9"/>
  <c r="O184" i="9"/>
  <c r="G170" i="9"/>
  <c r="G169" i="9"/>
  <c r="G163" i="9"/>
  <c r="G190" i="9"/>
  <c r="G183" i="9"/>
  <c r="G166" i="9"/>
  <c r="G175" i="9"/>
  <c r="W168" i="9"/>
  <c r="W194" i="9"/>
  <c r="W186" i="9"/>
  <c r="W185" i="9"/>
  <c r="W196" i="9"/>
  <c r="W160" i="9"/>
  <c r="W169" i="9"/>
  <c r="W171" i="9"/>
  <c r="W174" i="9"/>
  <c r="W164" i="9"/>
  <c r="W192" i="9"/>
  <c r="S192" i="9"/>
  <c r="S168" i="9"/>
  <c r="S167" i="9"/>
  <c r="S183" i="9"/>
  <c r="S166" i="9"/>
  <c r="S182" i="9"/>
  <c r="S163" i="9"/>
  <c r="S164" i="9"/>
  <c r="S187" i="9"/>
  <c r="O181" i="9"/>
  <c r="O188" i="9"/>
  <c r="O169" i="9"/>
  <c r="O168" i="9"/>
  <c r="O193" i="9"/>
  <c r="O186" i="9"/>
  <c r="O192" i="9"/>
  <c r="G193" i="9"/>
  <c r="G176" i="9"/>
  <c r="G194" i="9"/>
  <c r="G167" i="9"/>
  <c r="G177" i="9"/>
  <c r="G179" i="9"/>
  <c r="O162" i="9"/>
  <c r="O182" i="9"/>
  <c r="G161" i="9"/>
  <c r="G180" i="9"/>
  <c r="S179" i="9"/>
  <c r="S165" i="9"/>
  <c r="O179" i="9"/>
  <c r="O170" i="9"/>
  <c r="W181" i="9"/>
  <c r="W187" i="9"/>
  <c r="G195" i="9"/>
  <c r="G181" i="9"/>
  <c r="G171" i="9"/>
  <c r="G168" i="9"/>
  <c r="O159" i="9"/>
  <c r="O189" i="9"/>
  <c r="G188" i="9"/>
  <c r="G185" i="9"/>
  <c r="S186" i="9"/>
  <c r="S162" i="9"/>
  <c r="O161" i="9"/>
  <c r="O171" i="9"/>
  <c r="W172" i="9"/>
  <c r="W188" i="9"/>
  <c r="G162" i="9"/>
  <c r="O178" i="9"/>
  <c r="O172" i="9"/>
  <c r="G160" i="9"/>
  <c r="G173" i="9"/>
  <c r="S191" i="9"/>
  <c r="S180" i="9"/>
  <c r="O160" i="9"/>
  <c r="O190" i="9"/>
  <c r="W182" i="9"/>
  <c r="W173" i="9"/>
  <c r="G196" i="9"/>
  <c r="G182" i="9"/>
  <c r="G178" i="9"/>
  <c r="G186" i="9"/>
  <c r="G165" i="9"/>
  <c r="G191" i="9"/>
  <c r="O177" i="9"/>
  <c r="W183" i="9"/>
  <c r="G172" i="9"/>
  <c r="G174" i="9"/>
  <c r="S178" i="9"/>
  <c r="S169" i="9"/>
  <c r="O180" i="9"/>
  <c r="O175" i="9"/>
  <c r="W178" i="9"/>
  <c r="W193" i="9"/>
  <c r="G184" i="9"/>
  <c r="G192" i="9"/>
  <c r="S177" i="9"/>
  <c r="S188" i="9"/>
  <c r="O176" i="9"/>
  <c r="O185" i="9"/>
  <c r="W159" i="9"/>
  <c r="G187" i="9"/>
  <c r="G189" i="9"/>
  <c r="O165" i="9"/>
  <c r="G164" i="9"/>
  <c r="S196" i="9"/>
  <c r="O187" i="9"/>
  <c r="AH198" i="9"/>
  <c r="AF198" i="9"/>
  <c r="AD198" i="9"/>
  <c r="AA42" i="9"/>
  <c r="AA32" i="9"/>
  <c r="AA41" i="9"/>
  <c r="AA31" i="9"/>
  <c r="AA21" i="9"/>
  <c r="AA11" i="9"/>
  <c r="AA28" i="9"/>
  <c r="AA27" i="9"/>
  <c r="AA26" i="9"/>
  <c r="AA25" i="9"/>
  <c r="AA24" i="9"/>
  <c r="AA23" i="9"/>
  <c r="AA22" i="9"/>
  <c r="AA20" i="9"/>
  <c r="AA40" i="9"/>
  <c r="AA14" i="9"/>
  <c r="AA13" i="9"/>
  <c r="AA12" i="9"/>
  <c r="AA44" i="9"/>
  <c r="AA45" i="9"/>
  <c r="AA43" i="9"/>
  <c r="AA36" i="9"/>
  <c r="AA33" i="9"/>
  <c r="AA17" i="9"/>
  <c r="AA37" i="9"/>
  <c r="AA38" i="9"/>
  <c r="AA39" i="9"/>
  <c r="AA18" i="9"/>
  <c r="AA15" i="9"/>
  <c r="AA34" i="9"/>
  <c r="AA19" i="9"/>
  <c r="AA16" i="9"/>
  <c r="AA30" i="9"/>
  <c r="AA9" i="9"/>
  <c r="AA10" i="9"/>
  <c r="AA35" i="9"/>
  <c r="AA29" i="9"/>
  <c r="AA7" i="9"/>
  <c r="AA8" i="9"/>
  <c r="A154" i="8" l="1"/>
  <c r="A153" i="8"/>
  <c r="A152" i="8"/>
  <c r="A50" i="8"/>
  <c r="A49" i="8"/>
  <c r="A48" i="8"/>
  <c r="A154" i="7"/>
  <c r="A153" i="7"/>
  <c r="A152" i="7"/>
  <c r="A50" i="7"/>
  <c r="A49" i="7"/>
  <c r="A48" i="7"/>
  <c r="A152" i="5"/>
  <c r="A153" i="5"/>
  <c r="A154" i="5"/>
  <c r="A48" i="5"/>
  <c r="A49" i="5"/>
  <c r="A50" i="5"/>
  <c r="W195" i="8"/>
  <c r="V195" i="8"/>
  <c r="R195" i="8"/>
  <c r="P195" i="8"/>
  <c r="K195" i="8"/>
  <c r="G195" i="8"/>
  <c r="C195" i="8"/>
  <c r="A195" i="8"/>
  <c r="O194" i="8"/>
  <c r="Q194" i="8" s="1"/>
  <c r="L194" i="8"/>
  <c r="H194" i="8"/>
  <c r="D194" i="8"/>
  <c r="O193" i="8"/>
  <c r="U193" i="8" s="1"/>
  <c r="L193" i="8"/>
  <c r="H193" i="8"/>
  <c r="D193" i="8"/>
  <c r="O192" i="8"/>
  <c r="L192" i="8"/>
  <c r="H192" i="8"/>
  <c r="D192" i="8"/>
  <c r="O191" i="8"/>
  <c r="L191" i="8"/>
  <c r="H191" i="8"/>
  <c r="D191" i="8"/>
  <c r="O190" i="8"/>
  <c r="U190" i="8" s="1"/>
  <c r="L190" i="8"/>
  <c r="H190" i="8"/>
  <c r="D190" i="8"/>
  <c r="O189" i="8"/>
  <c r="L189" i="8"/>
  <c r="H189" i="8"/>
  <c r="D189" i="8"/>
  <c r="O188" i="8"/>
  <c r="U188" i="8" s="1"/>
  <c r="L188" i="8"/>
  <c r="H188" i="8"/>
  <c r="D188" i="8"/>
  <c r="O187" i="8"/>
  <c r="L187" i="8"/>
  <c r="H187" i="8"/>
  <c r="D187" i="8"/>
  <c r="O186" i="8"/>
  <c r="L186" i="8"/>
  <c r="H186" i="8"/>
  <c r="D186" i="8"/>
  <c r="O185" i="8"/>
  <c r="S185" i="8" s="1"/>
  <c r="L185" i="8"/>
  <c r="H185" i="8"/>
  <c r="D185" i="8"/>
  <c r="O184" i="8"/>
  <c r="U184" i="8" s="1"/>
  <c r="L184" i="8"/>
  <c r="H184" i="8"/>
  <c r="D184" i="8"/>
  <c r="O183" i="8"/>
  <c r="Q183" i="8" s="1"/>
  <c r="L183" i="8"/>
  <c r="H183" i="8"/>
  <c r="D183" i="8"/>
  <c r="O182" i="8"/>
  <c r="Q182" i="8" s="1"/>
  <c r="L182" i="8"/>
  <c r="H182" i="8"/>
  <c r="D182" i="8"/>
  <c r="O181" i="8"/>
  <c r="Q181" i="8" s="1"/>
  <c r="L181" i="8"/>
  <c r="H181" i="8"/>
  <c r="D181" i="8"/>
  <c r="O180" i="8"/>
  <c r="Q180" i="8" s="1"/>
  <c r="L180" i="8"/>
  <c r="H180" i="8"/>
  <c r="D180" i="8"/>
  <c r="O179" i="8"/>
  <c r="U179" i="8" s="1"/>
  <c r="L179" i="8"/>
  <c r="H179" i="8"/>
  <c r="D179" i="8"/>
  <c r="O178" i="8"/>
  <c r="L178" i="8"/>
  <c r="H178" i="8"/>
  <c r="D178" i="8"/>
  <c r="O177" i="8"/>
  <c r="U177" i="8" s="1"/>
  <c r="L177" i="8"/>
  <c r="H177" i="8"/>
  <c r="D177" i="8"/>
  <c r="O176" i="8"/>
  <c r="S176" i="8" s="1"/>
  <c r="L176" i="8"/>
  <c r="H176" i="8"/>
  <c r="D176" i="8"/>
  <c r="O175" i="8"/>
  <c r="S175" i="8" s="1"/>
  <c r="L175" i="8"/>
  <c r="H175" i="8"/>
  <c r="D175" i="8"/>
  <c r="O174" i="8"/>
  <c r="Q174" i="8" s="1"/>
  <c r="L174" i="8"/>
  <c r="H174" i="8"/>
  <c r="D174" i="8"/>
  <c r="O173" i="8"/>
  <c r="U173" i="8" s="1"/>
  <c r="L173" i="8"/>
  <c r="H173" i="8"/>
  <c r="D173" i="8"/>
  <c r="O172" i="8"/>
  <c r="U172" i="8" s="1"/>
  <c r="L172" i="8"/>
  <c r="H172" i="8"/>
  <c r="D172" i="8"/>
  <c r="O171" i="8"/>
  <c r="L171" i="8"/>
  <c r="H171" i="8"/>
  <c r="D171" i="8"/>
  <c r="O170" i="8"/>
  <c r="Q170" i="8" s="1"/>
  <c r="L170" i="8"/>
  <c r="H170" i="8"/>
  <c r="D170" i="8"/>
  <c r="O169" i="8"/>
  <c r="Q169" i="8" s="1"/>
  <c r="L169" i="8"/>
  <c r="H169" i="8"/>
  <c r="D169" i="8"/>
  <c r="O168" i="8"/>
  <c r="U168" i="8" s="1"/>
  <c r="L168" i="8"/>
  <c r="H168" i="8"/>
  <c r="D168" i="8"/>
  <c r="O167" i="8"/>
  <c r="Q167" i="8" s="1"/>
  <c r="L167" i="8"/>
  <c r="H167" i="8"/>
  <c r="D167" i="8"/>
  <c r="O166" i="8"/>
  <c r="U166" i="8" s="1"/>
  <c r="L166" i="8"/>
  <c r="H166" i="8"/>
  <c r="D166" i="8"/>
  <c r="O165" i="8"/>
  <c r="Q165" i="8" s="1"/>
  <c r="L165" i="8"/>
  <c r="H165" i="8"/>
  <c r="D165" i="8"/>
  <c r="O164" i="8"/>
  <c r="U164" i="8" s="1"/>
  <c r="L164" i="8"/>
  <c r="H164" i="8"/>
  <c r="D164" i="8"/>
  <c r="O163" i="8"/>
  <c r="S163" i="8" s="1"/>
  <c r="L163" i="8"/>
  <c r="H163" i="8"/>
  <c r="D163" i="8"/>
  <c r="O162" i="8"/>
  <c r="Q162" i="8" s="1"/>
  <c r="L162" i="8"/>
  <c r="H162" i="8"/>
  <c r="D162" i="8"/>
  <c r="O161" i="8"/>
  <c r="S161" i="8" s="1"/>
  <c r="L161" i="8"/>
  <c r="H161" i="8"/>
  <c r="D161" i="8"/>
  <c r="O160" i="8"/>
  <c r="U160" i="8" s="1"/>
  <c r="L160" i="8"/>
  <c r="H160" i="8"/>
  <c r="D160" i="8"/>
  <c r="O159" i="8"/>
  <c r="U159" i="8" s="1"/>
  <c r="L159" i="8"/>
  <c r="H159" i="8"/>
  <c r="D159" i="8"/>
  <c r="O158" i="8"/>
  <c r="L158" i="8"/>
  <c r="H158" i="8"/>
  <c r="W149" i="8"/>
  <c r="V149" i="8"/>
  <c r="T149" i="8"/>
  <c r="R149" i="8"/>
  <c r="P149" i="8"/>
  <c r="K149" i="8"/>
  <c r="G149" i="8"/>
  <c r="C149" i="8"/>
  <c r="A149" i="8"/>
  <c r="O148" i="8"/>
  <c r="U148" i="8" s="1"/>
  <c r="L148" i="8"/>
  <c r="H148" i="8"/>
  <c r="D148" i="8"/>
  <c r="O147" i="8"/>
  <c r="Q147" i="8" s="1"/>
  <c r="L147" i="8"/>
  <c r="H147" i="8"/>
  <c r="D147" i="8"/>
  <c r="O146" i="8"/>
  <c r="Q146" i="8" s="1"/>
  <c r="L146" i="8"/>
  <c r="H146" i="8"/>
  <c r="D146" i="8"/>
  <c r="O145" i="8"/>
  <c r="S145" i="8" s="1"/>
  <c r="L145" i="8"/>
  <c r="H145" i="8"/>
  <c r="D145" i="8"/>
  <c r="O144" i="8"/>
  <c r="U144" i="8" s="1"/>
  <c r="L144" i="8"/>
  <c r="H144" i="8"/>
  <c r="D144" i="8"/>
  <c r="O143" i="8"/>
  <c r="U143" i="8" s="1"/>
  <c r="L143" i="8"/>
  <c r="H143" i="8"/>
  <c r="D143" i="8"/>
  <c r="O142" i="8"/>
  <c r="Q142" i="8" s="1"/>
  <c r="L142" i="8"/>
  <c r="H142" i="8"/>
  <c r="D142" i="8"/>
  <c r="O141" i="8"/>
  <c r="L141" i="8"/>
  <c r="H141" i="8"/>
  <c r="D141" i="8"/>
  <c r="O140" i="8"/>
  <c r="L140" i="8"/>
  <c r="H140" i="8"/>
  <c r="D140" i="8"/>
  <c r="O139" i="8"/>
  <c r="U139" i="8" s="1"/>
  <c r="L139" i="8"/>
  <c r="H139" i="8"/>
  <c r="D139" i="8"/>
  <c r="O138" i="8"/>
  <c r="U138" i="8" s="1"/>
  <c r="L138" i="8"/>
  <c r="H138" i="8"/>
  <c r="D138" i="8"/>
  <c r="O137" i="8"/>
  <c r="L137" i="8"/>
  <c r="H137" i="8"/>
  <c r="D137" i="8"/>
  <c r="O136" i="8"/>
  <c r="S136" i="8" s="1"/>
  <c r="L136" i="8"/>
  <c r="H136" i="8"/>
  <c r="D136" i="8"/>
  <c r="O135" i="8"/>
  <c r="L135" i="8"/>
  <c r="H135" i="8"/>
  <c r="D135" i="8"/>
  <c r="O134" i="8"/>
  <c r="U134" i="8" s="1"/>
  <c r="L134" i="8"/>
  <c r="H134" i="8"/>
  <c r="D134" i="8"/>
  <c r="O133" i="8"/>
  <c r="Q133" i="8" s="1"/>
  <c r="L133" i="8"/>
  <c r="H133" i="8"/>
  <c r="D133" i="8"/>
  <c r="O132" i="8"/>
  <c r="U132" i="8" s="1"/>
  <c r="L132" i="8"/>
  <c r="H132" i="8"/>
  <c r="D132" i="8"/>
  <c r="O131" i="8"/>
  <c r="U131" i="8" s="1"/>
  <c r="L131" i="8"/>
  <c r="H131" i="8"/>
  <c r="D131" i="8"/>
  <c r="O130" i="8"/>
  <c r="L130" i="8"/>
  <c r="H130" i="8"/>
  <c r="D130" i="8"/>
  <c r="O129" i="8"/>
  <c r="Q129" i="8" s="1"/>
  <c r="L129" i="8"/>
  <c r="H129" i="8"/>
  <c r="D129" i="8"/>
  <c r="O128" i="8"/>
  <c r="U128" i="8" s="1"/>
  <c r="L128" i="8"/>
  <c r="H128" i="8"/>
  <c r="D128" i="8"/>
  <c r="O127" i="8"/>
  <c r="Q127" i="8" s="1"/>
  <c r="L127" i="8"/>
  <c r="H127" i="8"/>
  <c r="D127" i="8"/>
  <c r="O126" i="8"/>
  <c r="U126" i="8" s="1"/>
  <c r="L126" i="8"/>
  <c r="H126" i="8"/>
  <c r="D126" i="8"/>
  <c r="O125" i="8"/>
  <c r="S125" i="8" s="1"/>
  <c r="L125" i="8"/>
  <c r="H125" i="8"/>
  <c r="D125" i="8"/>
  <c r="O124" i="8"/>
  <c r="S124" i="8" s="1"/>
  <c r="L124" i="8"/>
  <c r="H124" i="8"/>
  <c r="D124" i="8"/>
  <c r="O123" i="8"/>
  <c r="U123" i="8" s="1"/>
  <c r="L123" i="8"/>
  <c r="H123" i="8"/>
  <c r="D123" i="8"/>
  <c r="O122" i="8"/>
  <c r="S122" i="8" s="1"/>
  <c r="L122" i="8"/>
  <c r="H122" i="8"/>
  <c r="D122" i="8"/>
  <c r="O121" i="8"/>
  <c r="U121" i="8" s="1"/>
  <c r="L121" i="8"/>
  <c r="H121" i="8"/>
  <c r="D121" i="8"/>
  <c r="O120" i="8"/>
  <c r="Q120" i="8" s="1"/>
  <c r="L120" i="8"/>
  <c r="H120" i="8"/>
  <c r="D120" i="8"/>
  <c r="O119" i="8"/>
  <c r="S119" i="8" s="1"/>
  <c r="L119" i="8"/>
  <c r="H119" i="8"/>
  <c r="D119" i="8"/>
  <c r="O118" i="8"/>
  <c r="U118" i="8" s="1"/>
  <c r="L118" i="8"/>
  <c r="H118" i="8"/>
  <c r="D118" i="8"/>
  <c r="O117" i="8"/>
  <c r="L117" i="8"/>
  <c r="H117" i="8"/>
  <c r="D117" i="8"/>
  <c r="O116" i="8"/>
  <c r="U116" i="8" s="1"/>
  <c r="L116" i="8"/>
  <c r="H116" i="8"/>
  <c r="D116" i="8"/>
  <c r="O115" i="8"/>
  <c r="Q115" i="8" s="1"/>
  <c r="L115" i="8"/>
  <c r="H115" i="8"/>
  <c r="D115" i="8"/>
  <c r="O114" i="8"/>
  <c r="U114" i="8" s="1"/>
  <c r="L114" i="8"/>
  <c r="H114" i="8"/>
  <c r="D114" i="8"/>
  <c r="O113" i="8"/>
  <c r="L113" i="8"/>
  <c r="H113" i="8"/>
  <c r="D113" i="8"/>
  <c r="O112" i="8"/>
  <c r="L112" i="8"/>
  <c r="H112" i="8"/>
  <c r="D112" i="8"/>
  <c r="O111" i="8"/>
  <c r="U111" i="8" s="1"/>
  <c r="L111" i="8"/>
  <c r="H111" i="8"/>
  <c r="D111" i="8"/>
  <c r="O110" i="8"/>
  <c r="L110" i="8"/>
  <c r="H110" i="8"/>
  <c r="D110" i="8"/>
  <c r="O109" i="8"/>
  <c r="Q109" i="8" s="1"/>
  <c r="L109" i="8"/>
  <c r="H109" i="8"/>
  <c r="D109" i="8"/>
  <c r="O108" i="8"/>
  <c r="U108" i="8" s="1"/>
  <c r="L108" i="8"/>
  <c r="H108" i="8"/>
  <c r="D108" i="8"/>
  <c r="O107" i="8"/>
  <c r="Q107" i="8" s="1"/>
  <c r="L107" i="8"/>
  <c r="H107" i="8"/>
  <c r="D107" i="8"/>
  <c r="O106" i="8"/>
  <c r="Q106" i="8" s="1"/>
  <c r="L106" i="8"/>
  <c r="H106" i="8"/>
  <c r="D106" i="8"/>
  <c r="O105" i="8"/>
  <c r="S105" i="8" s="1"/>
  <c r="L105" i="8"/>
  <c r="H105" i="8"/>
  <c r="D105" i="8"/>
  <c r="O104" i="8"/>
  <c r="S104" i="8" s="1"/>
  <c r="L104" i="8"/>
  <c r="H104" i="8"/>
  <c r="D104" i="8"/>
  <c r="O103" i="8"/>
  <c r="L103" i="8"/>
  <c r="H103" i="8"/>
  <c r="D103" i="8"/>
  <c r="O102" i="8"/>
  <c r="Q102" i="8" s="1"/>
  <c r="L102" i="8"/>
  <c r="H102" i="8"/>
  <c r="D102" i="8"/>
  <c r="O101" i="8"/>
  <c r="U101" i="8" s="1"/>
  <c r="L101" i="8"/>
  <c r="H101" i="8"/>
  <c r="D101" i="8"/>
  <c r="O100" i="8"/>
  <c r="Q100" i="8" s="1"/>
  <c r="L100" i="8"/>
  <c r="H100" i="8"/>
  <c r="D100" i="8"/>
  <c r="O99" i="8"/>
  <c r="Q99" i="8" s="1"/>
  <c r="L99" i="8"/>
  <c r="H99" i="8"/>
  <c r="D99" i="8"/>
  <c r="O98" i="8"/>
  <c r="U98" i="8" s="1"/>
  <c r="L98" i="8"/>
  <c r="H98" i="8"/>
  <c r="D98" i="8"/>
  <c r="O97" i="8"/>
  <c r="L97" i="8"/>
  <c r="H97" i="8"/>
  <c r="D97" i="8"/>
  <c r="O96" i="8"/>
  <c r="Q96" i="8" s="1"/>
  <c r="L96" i="8"/>
  <c r="H96" i="8"/>
  <c r="D96" i="8"/>
  <c r="O95" i="8"/>
  <c r="L95" i="8"/>
  <c r="H95" i="8"/>
  <c r="D95" i="8"/>
  <c r="O94" i="8"/>
  <c r="U94" i="8" s="1"/>
  <c r="L94" i="8"/>
  <c r="H94" i="8"/>
  <c r="D94" i="8"/>
  <c r="O93" i="8"/>
  <c r="Q93" i="8" s="1"/>
  <c r="L93" i="8"/>
  <c r="H93" i="8"/>
  <c r="D93" i="8"/>
  <c r="O92" i="8"/>
  <c r="L92" i="8"/>
  <c r="H92" i="8"/>
  <c r="D92" i="8"/>
  <c r="O91" i="8"/>
  <c r="Q91" i="8" s="1"/>
  <c r="L91" i="8"/>
  <c r="H91" i="8"/>
  <c r="D91" i="8"/>
  <c r="O90" i="8"/>
  <c r="U90" i="8" s="1"/>
  <c r="L90" i="8"/>
  <c r="H90" i="8"/>
  <c r="D90" i="8"/>
  <c r="O89" i="8"/>
  <c r="Q89" i="8" s="1"/>
  <c r="L89" i="8"/>
  <c r="H89" i="8"/>
  <c r="D89" i="8"/>
  <c r="O88" i="8"/>
  <c r="S88" i="8" s="1"/>
  <c r="L88" i="8"/>
  <c r="H88" i="8"/>
  <c r="D88" i="8"/>
  <c r="O87" i="8"/>
  <c r="Q87" i="8" s="1"/>
  <c r="L87" i="8"/>
  <c r="H87" i="8"/>
  <c r="D87" i="8"/>
  <c r="O86" i="8"/>
  <c r="Q86" i="8" s="1"/>
  <c r="L86" i="8"/>
  <c r="H86" i="8"/>
  <c r="D86" i="8"/>
  <c r="O85" i="8"/>
  <c r="S85" i="8" s="1"/>
  <c r="L85" i="8"/>
  <c r="H85" i="8"/>
  <c r="D85" i="8"/>
  <c r="O84" i="8"/>
  <c r="U84" i="8" s="1"/>
  <c r="L84" i="8"/>
  <c r="H84" i="8"/>
  <c r="D84" i="8"/>
  <c r="O83" i="8"/>
  <c r="U83" i="8" s="1"/>
  <c r="L83" i="8"/>
  <c r="H83" i="8"/>
  <c r="D83" i="8"/>
  <c r="O82" i="8"/>
  <c r="Q82" i="8" s="1"/>
  <c r="L82" i="8"/>
  <c r="H82" i="8"/>
  <c r="D82" i="8"/>
  <c r="O81" i="8"/>
  <c r="U81" i="8" s="1"/>
  <c r="L81" i="8"/>
  <c r="H81" i="8"/>
  <c r="D81" i="8"/>
  <c r="O80" i="8"/>
  <c r="Q80" i="8" s="1"/>
  <c r="L80" i="8"/>
  <c r="H80" i="8"/>
  <c r="D80" i="8"/>
  <c r="O79" i="8"/>
  <c r="U79" i="8" s="1"/>
  <c r="L79" i="8"/>
  <c r="H79" i="8"/>
  <c r="D79" i="8"/>
  <c r="O78" i="8"/>
  <c r="U78" i="8" s="1"/>
  <c r="L78" i="8"/>
  <c r="H78" i="8"/>
  <c r="D78" i="8"/>
  <c r="O77" i="8"/>
  <c r="L77" i="8"/>
  <c r="H77" i="8"/>
  <c r="D77" i="8"/>
  <c r="O76" i="8"/>
  <c r="S76" i="8" s="1"/>
  <c r="L76" i="8"/>
  <c r="H76" i="8"/>
  <c r="D76" i="8"/>
  <c r="O75" i="8"/>
  <c r="U75" i="8" s="1"/>
  <c r="L75" i="8"/>
  <c r="H75" i="8"/>
  <c r="D75" i="8"/>
  <c r="O74" i="8"/>
  <c r="U74" i="8" s="1"/>
  <c r="L74" i="8"/>
  <c r="H74" i="8"/>
  <c r="D74" i="8"/>
  <c r="O73" i="8"/>
  <c r="U73" i="8" s="1"/>
  <c r="L73" i="8"/>
  <c r="H73" i="8"/>
  <c r="D73" i="8"/>
  <c r="O72" i="8"/>
  <c r="L72" i="8"/>
  <c r="H72" i="8"/>
  <c r="D72" i="8"/>
  <c r="O71" i="8"/>
  <c r="S71" i="8" s="1"/>
  <c r="L71" i="8"/>
  <c r="H71" i="8"/>
  <c r="D71" i="8"/>
  <c r="O70" i="8"/>
  <c r="S70" i="8" s="1"/>
  <c r="L70" i="8"/>
  <c r="H70" i="8"/>
  <c r="D70" i="8"/>
  <c r="O69" i="8"/>
  <c r="Q69" i="8" s="1"/>
  <c r="L69" i="8"/>
  <c r="H69" i="8"/>
  <c r="D69" i="8"/>
  <c r="O68" i="8"/>
  <c r="U68" i="8" s="1"/>
  <c r="L68" i="8"/>
  <c r="H68" i="8"/>
  <c r="D68" i="8"/>
  <c r="O67" i="8"/>
  <c r="Q67" i="8" s="1"/>
  <c r="L67" i="8"/>
  <c r="H67" i="8"/>
  <c r="D67" i="8"/>
  <c r="O66" i="8"/>
  <c r="U66" i="8" s="1"/>
  <c r="L66" i="8"/>
  <c r="H66" i="8"/>
  <c r="D66" i="8"/>
  <c r="O65" i="8"/>
  <c r="S65" i="8" s="1"/>
  <c r="L65" i="8"/>
  <c r="H65" i="8"/>
  <c r="D65" i="8"/>
  <c r="O64" i="8"/>
  <c r="S64" i="8" s="1"/>
  <c r="L64" i="8"/>
  <c r="H64" i="8"/>
  <c r="D64" i="8"/>
  <c r="O63" i="8"/>
  <c r="Q63" i="8" s="1"/>
  <c r="L63" i="8"/>
  <c r="H63" i="8"/>
  <c r="D63" i="8"/>
  <c r="O62" i="8"/>
  <c r="Q62" i="8" s="1"/>
  <c r="L62" i="8"/>
  <c r="H62" i="8"/>
  <c r="D62" i="8"/>
  <c r="O61" i="8"/>
  <c r="U61" i="8" s="1"/>
  <c r="L61" i="8"/>
  <c r="H61" i="8"/>
  <c r="D61" i="8"/>
  <c r="O60" i="8"/>
  <c r="Q60" i="8" s="1"/>
  <c r="L60" i="8"/>
  <c r="H60" i="8"/>
  <c r="D60" i="8"/>
  <c r="O59" i="8"/>
  <c r="U59" i="8" s="1"/>
  <c r="L59" i="8"/>
  <c r="H59" i="8"/>
  <c r="D59" i="8"/>
  <c r="O58" i="8"/>
  <c r="U58" i="8" s="1"/>
  <c r="L58" i="8"/>
  <c r="H58" i="8"/>
  <c r="D58" i="8"/>
  <c r="O57" i="8"/>
  <c r="L57" i="8"/>
  <c r="H57" i="8"/>
  <c r="D57" i="8"/>
  <c r="O56" i="8"/>
  <c r="U56" i="8" s="1"/>
  <c r="L56" i="8"/>
  <c r="H56" i="8"/>
  <c r="D56" i="8"/>
  <c r="O55" i="8"/>
  <c r="U55" i="8" s="1"/>
  <c r="L55" i="8"/>
  <c r="H55" i="8"/>
  <c r="D55" i="8"/>
  <c r="O54" i="8"/>
  <c r="U54" i="8" s="1"/>
  <c r="L54" i="8"/>
  <c r="H54" i="8"/>
  <c r="D54" i="8"/>
  <c r="W45" i="8"/>
  <c r="V45" i="8"/>
  <c r="T45" i="8"/>
  <c r="R45" i="8"/>
  <c r="P45" i="8"/>
  <c r="K45" i="8"/>
  <c r="G45" i="8"/>
  <c r="C45" i="8"/>
  <c r="A45" i="8"/>
  <c r="O44" i="8"/>
  <c r="U44" i="8" s="1"/>
  <c r="L44" i="8"/>
  <c r="H44" i="8"/>
  <c r="O43" i="8"/>
  <c r="S43" i="8" s="1"/>
  <c r="L43" i="8"/>
  <c r="H43" i="8"/>
  <c r="O42" i="8"/>
  <c r="L42" i="8"/>
  <c r="H42" i="8"/>
  <c r="O41" i="8"/>
  <c r="U41" i="8" s="1"/>
  <c r="L41" i="8"/>
  <c r="H41" i="8"/>
  <c r="O40" i="8"/>
  <c r="U40" i="8" s="1"/>
  <c r="L40" i="8"/>
  <c r="H40" i="8"/>
  <c r="O39" i="8"/>
  <c r="U39" i="8" s="1"/>
  <c r="L39" i="8"/>
  <c r="H39" i="8"/>
  <c r="O38" i="8"/>
  <c r="U38" i="8" s="1"/>
  <c r="L38" i="8"/>
  <c r="H38" i="8"/>
  <c r="O37" i="8"/>
  <c r="S37" i="8" s="1"/>
  <c r="L37" i="8"/>
  <c r="H37" i="8"/>
  <c r="O36" i="8"/>
  <c r="Q36" i="8" s="1"/>
  <c r="L36" i="8"/>
  <c r="H36" i="8"/>
  <c r="O35" i="8"/>
  <c r="S35" i="8" s="1"/>
  <c r="L35" i="8"/>
  <c r="H35" i="8"/>
  <c r="O34" i="8"/>
  <c r="Q34" i="8" s="1"/>
  <c r="L34" i="8"/>
  <c r="H34" i="8"/>
  <c r="O33" i="8"/>
  <c r="Q33" i="8" s="1"/>
  <c r="L33" i="8"/>
  <c r="H33" i="8"/>
  <c r="O32" i="8"/>
  <c r="Q32" i="8" s="1"/>
  <c r="L32" i="8"/>
  <c r="H32" i="8"/>
  <c r="O31" i="8"/>
  <c r="U31" i="8" s="1"/>
  <c r="L31" i="8"/>
  <c r="H31" i="8"/>
  <c r="O30" i="8"/>
  <c r="U30" i="8" s="1"/>
  <c r="L30" i="8"/>
  <c r="H30" i="8"/>
  <c r="O29" i="8"/>
  <c r="Q29" i="8" s="1"/>
  <c r="L29" i="8"/>
  <c r="H29" i="8"/>
  <c r="O28" i="8"/>
  <c r="U28" i="8" s="1"/>
  <c r="L28" i="8"/>
  <c r="H28" i="8"/>
  <c r="O27" i="8"/>
  <c r="L27" i="8"/>
  <c r="H27" i="8"/>
  <c r="O26" i="8"/>
  <c r="U26" i="8" s="1"/>
  <c r="L26" i="8"/>
  <c r="H26" i="8"/>
  <c r="O25" i="8"/>
  <c r="Q25" i="8" s="1"/>
  <c r="L25" i="8"/>
  <c r="H25" i="8"/>
  <c r="O24" i="8"/>
  <c r="S24" i="8" s="1"/>
  <c r="L24" i="8"/>
  <c r="H24" i="8"/>
  <c r="O23" i="8"/>
  <c r="S23" i="8" s="1"/>
  <c r="L23" i="8"/>
  <c r="H23" i="8"/>
  <c r="O22" i="8"/>
  <c r="L22" i="8"/>
  <c r="H22" i="8"/>
  <c r="O21" i="8"/>
  <c r="S21" i="8" s="1"/>
  <c r="L21" i="8"/>
  <c r="H21" i="8"/>
  <c r="O20" i="8"/>
  <c r="U20" i="8" s="1"/>
  <c r="L20" i="8"/>
  <c r="H20" i="8"/>
  <c r="O19" i="8"/>
  <c r="U19" i="8" s="1"/>
  <c r="L19" i="8"/>
  <c r="H19" i="8"/>
  <c r="O18" i="8"/>
  <c r="U18" i="8" s="1"/>
  <c r="L18" i="8"/>
  <c r="H18" i="8"/>
  <c r="O17" i="8"/>
  <c r="S17" i="8" s="1"/>
  <c r="L17" i="8"/>
  <c r="H17" i="8"/>
  <c r="O16" i="8"/>
  <c r="Q16" i="8" s="1"/>
  <c r="L16" i="8"/>
  <c r="H16" i="8"/>
  <c r="O15" i="8"/>
  <c r="S15" i="8" s="1"/>
  <c r="L15" i="8"/>
  <c r="H15" i="8"/>
  <c r="O14" i="8"/>
  <c r="Q14" i="8" s="1"/>
  <c r="L14" i="8"/>
  <c r="H14" i="8"/>
  <c r="O13" i="8"/>
  <c r="U13" i="8" s="1"/>
  <c r="L13" i="8"/>
  <c r="H13" i="8"/>
  <c r="O12" i="8"/>
  <c r="Q12" i="8" s="1"/>
  <c r="L12" i="8"/>
  <c r="H12" i="8"/>
  <c r="O11" i="8"/>
  <c r="U11" i="8" s="1"/>
  <c r="L11" i="8"/>
  <c r="H11" i="8"/>
  <c r="O10" i="8"/>
  <c r="S10" i="8" s="1"/>
  <c r="L10" i="8"/>
  <c r="H10" i="8"/>
  <c r="O9" i="8"/>
  <c r="S9" i="8" s="1"/>
  <c r="L9" i="8"/>
  <c r="H9" i="8"/>
  <c r="O8" i="8"/>
  <c r="U8" i="8" s="1"/>
  <c r="L8" i="8"/>
  <c r="H8" i="8"/>
  <c r="O7" i="8"/>
  <c r="S7" i="8" s="1"/>
  <c r="L7" i="8"/>
  <c r="H7" i="8"/>
  <c r="L45" i="8" l="1"/>
  <c r="N18" i="8" s="1"/>
  <c r="D195" i="8"/>
  <c r="F194" i="8" s="1"/>
  <c r="U119" i="8"/>
  <c r="S86" i="8"/>
  <c r="U86" i="8"/>
  <c r="L149" i="8"/>
  <c r="N102" i="8" s="1"/>
  <c r="D45" i="8"/>
  <c r="F39" i="8" s="1"/>
  <c r="U76" i="8"/>
  <c r="S107" i="8"/>
  <c r="Q126" i="8"/>
  <c r="U107" i="8"/>
  <c r="S126" i="8"/>
  <c r="U162" i="8"/>
  <c r="Q119" i="8"/>
  <c r="S170" i="8"/>
  <c r="S109" i="8"/>
  <c r="D149" i="8"/>
  <c r="F64" i="8" s="1"/>
  <c r="U170" i="8"/>
  <c r="U109" i="8"/>
  <c r="S128" i="8"/>
  <c r="S165" i="8"/>
  <c r="A197" i="8"/>
  <c r="U165" i="8"/>
  <c r="S16" i="8"/>
  <c r="U16" i="8"/>
  <c r="U7" i="8"/>
  <c r="S29" i="8"/>
  <c r="U29" i="8"/>
  <c r="U21" i="8"/>
  <c r="U9" i="8"/>
  <c r="Q7" i="8"/>
  <c r="U33" i="8"/>
  <c r="S33" i="8"/>
  <c r="U65" i="8"/>
  <c r="Q84" i="8"/>
  <c r="S84" i="8"/>
  <c r="Q131" i="8"/>
  <c r="U136" i="8"/>
  <c r="U24" i="8"/>
  <c r="Q79" i="8"/>
  <c r="S147" i="8"/>
  <c r="U14" i="8"/>
  <c r="U147" i="8"/>
  <c r="Q58" i="8"/>
  <c r="P197" i="8"/>
  <c r="S58" i="8"/>
  <c r="U103" i="8"/>
  <c r="S103" i="8"/>
  <c r="U124" i="8"/>
  <c r="Q103" i="8"/>
  <c r="Q145" i="8"/>
  <c r="Q43" i="8"/>
  <c r="Q56" i="8"/>
  <c r="S72" i="8"/>
  <c r="U72" i="8"/>
  <c r="Q98" i="8"/>
  <c r="S173" i="8"/>
  <c r="W197" i="8"/>
  <c r="S98" i="8"/>
  <c r="U43" i="8"/>
  <c r="Q88" i="8"/>
  <c r="S36" i="8"/>
  <c r="S31" i="8"/>
  <c r="U36" i="8"/>
  <c r="U88" i="8"/>
  <c r="S141" i="8"/>
  <c r="U141" i="8"/>
  <c r="Q136" i="8"/>
  <c r="Q24" i="8"/>
  <c r="U180" i="8"/>
  <c r="S180" i="8"/>
  <c r="S131" i="8"/>
  <c r="Q27" i="8"/>
  <c r="U27" i="8"/>
  <c r="S27" i="8"/>
  <c r="S79" i="8"/>
  <c r="U105" i="8"/>
  <c r="S14" i="8"/>
  <c r="U63" i="8"/>
  <c r="S63" i="8"/>
  <c r="Q124" i="8"/>
  <c r="U175" i="8"/>
  <c r="U178" i="8"/>
  <c r="S178" i="8"/>
  <c r="Q178" i="8"/>
  <c r="Q122" i="8"/>
  <c r="U122" i="8"/>
  <c r="U145" i="8"/>
  <c r="Q173" i="8"/>
  <c r="U192" i="8"/>
  <c r="S192" i="8"/>
  <c r="V197" i="8"/>
  <c r="S56" i="8"/>
  <c r="Q72" i="8"/>
  <c r="Q143" i="8"/>
  <c r="Q41" i="8"/>
  <c r="S143" i="8"/>
  <c r="S41" i="8"/>
  <c r="U96" i="8"/>
  <c r="S96" i="8"/>
  <c r="Q31" i="8"/>
  <c r="S67" i="8"/>
  <c r="U91" i="8"/>
  <c r="S91" i="8"/>
  <c r="Q141" i="8"/>
  <c r="S162" i="8"/>
  <c r="U182" i="8"/>
  <c r="S182" i="8"/>
  <c r="U10" i="8"/>
  <c r="F40" i="8"/>
  <c r="S44" i="8"/>
  <c r="Q59" i="8"/>
  <c r="Q68" i="8"/>
  <c r="S87" i="8"/>
  <c r="S99" i="8"/>
  <c r="S108" i="8"/>
  <c r="U125" i="8"/>
  <c r="Q144" i="8"/>
  <c r="S146" i="8"/>
  <c r="U185" i="8"/>
  <c r="U37" i="8"/>
  <c r="S59" i="8"/>
  <c r="S68" i="8"/>
  <c r="U87" i="8"/>
  <c r="U99" i="8"/>
  <c r="S106" i="8"/>
  <c r="S144" i="8"/>
  <c r="U146" i="8"/>
  <c r="Q66" i="8"/>
  <c r="U85" i="8"/>
  <c r="U106" i="8"/>
  <c r="S142" i="8"/>
  <c r="Q161" i="8"/>
  <c r="S183" i="8"/>
  <c r="R197" i="8"/>
  <c r="S13" i="8"/>
  <c r="S66" i="8"/>
  <c r="Q73" i="8"/>
  <c r="Q116" i="8"/>
  <c r="Q64" i="8"/>
  <c r="Q71" i="8"/>
  <c r="S73" i="8"/>
  <c r="U104" i="8"/>
  <c r="S116" i="8"/>
  <c r="Q159" i="8"/>
  <c r="U161" i="8"/>
  <c r="U163" i="8"/>
  <c r="Q179" i="8"/>
  <c r="U181" i="8"/>
  <c r="Q11" i="8"/>
  <c r="S159" i="8"/>
  <c r="Q177" i="8"/>
  <c r="Q9" i="8"/>
  <c r="S11" i="8"/>
  <c r="Q21" i="8"/>
  <c r="X149" i="8"/>
  <c r="U62" i="8"/>
  <c r="U64" i="8"/>
  <c r="U71" i="8"/>
  <c r="Q76" i="8"/>
  <c r="S111" i="8"/>
  <c r="S177" i="8"/>
  <c r="S82" i="8"/>
  <c r="S129" i="8"/>
  <c r="Q139" i="8"/>
  <c r="Q190" i="8"/>
  <c r="X45" i="8"/>
  <c r="U82" i="8"/>
  <c r="U129" i="8"/>
  <c r="S139" i="8"/>
  <c r="X195" i="8"/>
  <c r="U176" i="8"/>
  <c r="S190" i="8"/>
  <c r="Y45" i="8"/>
  <c r="H45" i="8" s="1"/>
  <c r="S127" i="8"/>
  <c r="Q148" i="8"/>
  <c r="Q185" i="8"/>
  <c r="Z45" i="8"/>
  <c r="Q44" i="8"/>
  <c r="Q108" i="8"/>
  <c r="U127" i="8"/>
  <c r="S148" i="8"/>
  <c r="Z195" i="8"/>
  <c r="L195" i="8" s="1"/>
  <c r="Q13" i="8"/>
  <c r="Q104" i="8"/>
  <c r="S123" i="8"/>
  <c r="Q163" i="8"/>
  <c r="Q193" i="8"/>
  <c r="U142" i="8"/>
  <c r="S181" i="8"/>
  <c r="U183" i="8"/>
  <c r="S193" i="8"/>
  <c r="U35" i="8"/>
  <c r="S102" i="8"/>
  <c r="S62" i="8"/>
  <c r="U102" i="8"/>
  <c r="Q111" i="8"/>
  <c r="S26" i="8"/>
  <c r="Q128" i="8"/>
  <c r="S55" i="8"/>
  <c r="U12" i="8"/>
  <c r="Y149" i="8"/>
  <c r="H149" i="8" s="1"/>
  <c r="Q61" i="8"/>
  <c r="U70" i="8"/>
  <c r="U95" i="8"/>
  <c r="S95" i="8"/>
  <c r="U97" i="8"/>
  <c r="S97" i="8"/>
  <c r="Q97" i="8"/>
  <c r="Q101" i="8"/>
  <c r="S172" i="8"/>
  <c r="S61" i="8"/>
  <c r="U93" i="8"/>
  <c r="S93" i="8"/>
  <c r="Q95" i="8"/>
  <c r="S101" i="8"/>
  <c r="Q192" i="8"/>
  <c r="S194" i="8"/>
  <c r="U194" i="8"/>
  <c r="S81" i="8"/>
  <c r="Q70" i="8"/>
  <c r="S18" i="8"/>
  <c r="Q20" i="8"/>
  <c r="U22" i="8"/>
  <c r="Q22" i="8"/>
  <c r="S22" i="8"/>
  <c r="S78" i="8"/>
  <c r="U89" i="8"/>
  <c r="U113" i="8"/>
  <c r="S113" i="8"/>
  <c r="S121" i="8"/>
  <c r="S186" i="8"/>
  <c r="Q186" i="8"/>
  <c r="G197" i="8"/>
  <c r="U189" i="8"/>
  <c r="S189" i="8"/>
  <c r="U187" i="8"/>
  <c r="S187" i="8"/>
  <c r="Q38" i="8"/>
  <c r="S140" i="8"/>
  <c r="U140" i="8"/>
  <c r="Q55" i="8"/>
  <c r="Q83" i="8"/>
  <c r="Q18" i="8"/>
  <c r="Q78" i="8"/>
  <c r="S89" i="8"/>
  <c r="U115" i="8"/>
  <c r="S115" i="8"/>
  <c r="Q117" i="8"/>
  <c r="U117" i="8"/>
  <c r="S117" i="8"/>
  <c r="Q121" i="8"/>
  <c r="S20" i="8"/>
  <c r="Q35" i="8"/>
  <c r="O45" i="8"/>
  <c r="C197" i="8"/>
  <c r="S80" i="8"/>
  <c r="U80" i="8"/>
  <c r="Q113" i="8"/>
  <c r="Q123" i="8"/>
  <c r="U186" i="8"/>
  <c r="Q75" i="8"/>
  <c r="U15" i="8"/>
  <c r="Q8" i="8"/>
  <c r="S110" i="8"/>
  <c r="Q110" i="8"/>
  <c r="Q138" i="8"/>
  <c r="O149" i="8"/>
  <c r="U23" i="8"/>
  <c r="U42" i="8"/>
  <c r="S42" i="8"/>
  <c r="Q42" i="8"/>
  <c r="S138" i="8"/>
  <c r="S130" i="8"/>
  <c r="Q130" i="8"/>
  <c r="S132" i="8"/>
  <c r="Q132" i="8"/>
  <c r="Q172" i="8"/>
  <c r="S184" i="8"/>
  <c r="Q184" i="8"/>
  <c r="U135" i="8"/>
  <c r="S135" i="8"/>
  <c r="U137" i="8"/>
  <c r="Q137" i="8"/>
  <c r="S137" i="8"/>
  <c r="U191" i="8"/>
  <c r="Q191" i="8"/>
  <c r="S191" i="8"/>
  <c r="Q15" i="8"/>
  <c r="S32" i="8"/>
  <c r="S90" i="8"/>
  <c r="Q90" i="8"/>
  <c r="Y195" i="8"/>
  <c r="H195" i="8" s="1"/>
  <c r="S75" i="8"/>
  <c r="Q17" i="8"/>
  <c r="Q23" i="8"/>
  <c r="Q81" i="8"/>
  <c r="S112" i="8"/>
  <c r="Q112" i="8"/>
  <c r="S25" i="8"/>
  <c r="U25" i="8"/>
  <c r="Q40" i="8"/>
  <c r="U57" i="8"/>
  <c r="Q57" i="8"/>
  <c r="S57" i="8"/>
  <c r="Q140" i="8"/>
  <c r="S12" i="8"/>
  <c r="S166" i="8"/>
  <c r="Q166" i="8"/>
  <c r="K197" i="8"/>
  <c r="Q26" i="8"/>
  <c r="Q37" i="8"/>
  <c r="U67" i="8"/>
  <c r="U133" i="8"/>
  <c r="S133" i="8"/>
  <c r="Q135" i="8"/>
  <c r="S38" i="8"/>
  <c r="Q189" i="8"/>
  <c r="U32" i="8"/>
  <c r="S92" i="8"/>
  <c r="Q92" i="8"/>
  <c r="Q118" i="8"/>
  <c r="Q187" i="8"/>
  <c r="S8" i="8"/>
  <c r="U112" i="8"/>
  <c r="S83" i="8"/>
  <c r="U158" i="8"/>
  <c r="O195" i="8"/>
  <c r="Q28" i="8"/>
  <c r="S69" i="8"/>
  <c r="Q158" i="8"/>
  <c r="U169" i="8"/>
  <c r="S169" i="8"/>
  <c r="U171" i="8"/>
  <c r="S171" i="8"/>
  <c r="Q171" i="8"/>
  <c r="Q175" i="8"/>
  <c r="U77" i="8"/>
  <c r="Q77" i="8"/>
  <c r="S77" i="8"/>
  <c r="U120" i="8"/>
  <c r="S120" i="8"/>
  <c r="U92" i="8"/>
  <c r="S118" i="8"/>
  <c r="U17" i="8"/>
  <c r="S34" i="8"/>
  <c r="U34" i="8"/>
  <c r="U110" i="8"/>
  <c r="S40" i="8"/>
  <c r="U130" i="8"/>
  <c r="U174" i="8"/>
  <c r="S174" i="8"/>
  <c r="S164" i="8"/>
  <c r="Q164" i="8"/>
  <c r="S28" i="8"/>
  <c r="N32" i="8"/>
  <c r="Z149" i="8"/>
  <c r="S60" i="8"/>
  <c r="U60" i="8"/>
  <c r="U69" i="8"/>
  <c r="S100" i="8"/>
  <c r="U100" i="8"/>
  <c r="S158" i="8"/>
  <c r="U167" i="8"/>
  <c r="S167" i="8"/>
  <c r="Q19" i="8"/>
  <c r="Q39" i="8"/>
  <c r="Q54" i="8"/>
  <c r="Q74" i="8"/>
  <c r="Q94" i="8"/>
  <c r="Q114" i="8"/>
  <c r="Q134" i="8"/>
  <c r="Q168" i="8"/>
  <c r="Q188" i="8"/>
  <c r="S19" i="8"/>
  <c r="S39" i="8"/>
  <c r="S54" i="8"/>
  <c r="S74" i="8"/>
  <c r="S94" i="8"/>
  <c r="S114" i="8"/>
  <c r="S134" i="8"/>
  <c r="S168" i="8"/>
  <c r="S188" i="8"/>
  <c r="Q10" i="8"/>
  <c r="Q30" i="8"/>
  <c r="Q65" i="8"/>
  <c r="Q85" i="8"/>
  <c r="Q105" i="8"/>
  <c r="Q125" i="8"/>
  <c r="Q160" i="8"/>
  <c r="S30" i="8"/>
  <c r="S160" i="8"/>
  <c r="Q176" i="8"/>
  <c r="S179" i="8"/>
  <c r="N115" i="8" l="1"/>
  <c r="N110" i="8"/>
  <c r="N120" i="8"/>
  <c r="N38" i="8"/>
  <c r="N126" i="8"/>
  <c r="N34" i="8"/>
  <c r="N17" i="8"/>
  <c r="N45" i="8"/>
  <c r="N13" i="8"/>
  <c r="N22" i="8"/>
  <c r="N29" i="8"/>
  <c r="N19" i="8"/>
  <c r="N35" i="8"/>
  <c r="N33" i="8"/>
  <c r="N43" i="8"/>
  <c r="N39" i="8"/>
  <c r="N26" i="8"/>
  <c r="N8" i="8"/>
  <c r="N28" i="8"/>
  <c r="N12" i="8"/>
  <c r="N30" i="8"/>
  <c r="N7" i="8"/>
  <c r="N14" i="8"/>
  <c r="N44" i="8"/>
  <c r="N40" i="8"/>
  <c r="N10" i="8"/>
  <c r="N27" i="8"/>
  <c r="N9" i="8"/>
  <c r="N36" i="8"/>
  <c r="N11" i="8"/>
  <c r="N24" i="8"/>
  <c r="N25" i="8"/>
  <c r="N21" i="8"/>
  <c r="N41" i="8"/>
  <c r="N15" i="8"/>
  <c r="N42" i="8"/>
  <c r="N20" i="8"/>
  <c r="N37" i="8"/>
  <c r="N16" i="8"/>
  <c r="N31" i="8"/>
  <c r="N23" i="8"/>
  <c r="N118" i="8"/>
  <c r="F177" i="8"/>
  <c r="F161" i="8"/>
  <c r="F172" i="8"/>
  <c r="F167" i="8"/>
  <c r="F166" i="8"/>
  <c r="F173" i="8"/>
  <c r="N64" i="8"/>
  <c r="N138" i="8"/>
  <c r="N78" i="8"/>
  <c r="F36" i="8"/>
  <c r="F163" i="8"/>
  <c r="F43" i="8"/>
  <c r="F158" i="8"/>
  <c r="F183" i="8"/>
  <c r="F186" i="8"/>
  <c r="F168" i="8"/>
  <c r="N117" i="8"/>
  <c r="N131" i="8"/>
  <c r="N111" i="8"/>
  <c r="F37" i="8"/>
  <c r="F20" i="8"/>
  <c r="N137" i="8"/>
  <c r="F8" i="8"/>
  <c r="N58" i="8"/>
  <c r="N127" i="8"/>
  <c r="N66" i="8"/>
  <c r="F11" i="8"/>
  <c r="N92" i="8"/>
  <c r="F33" i="8"/>
  <c r="F42" i="8"/>
  <c r="F10" i="8"/>
  <c r="F31" i="8"/>
  <c r="N147" i="8"/>
  <c r="F191" i="8"/>
  <c r="F184" i="8"/>
  <c r="F181" i="8"/>
  <c r="F187" i="8"/>
  <c r="F164" i="8"/>
  <c r="F179" i="8"/>
  <c r="F34" i="8"/>
  <c r="F192" i="8"/>
  <c r="F189" i="8"/>
  <c r="F162" i="8"/>
  <c r="F193" i="8"/>
  <c r="F159" i="8"/>
  <c r="F178" i="8"/>
  <c r="F175" i="8"/>
  <c r="F14" i="8"/>
  <c r="F28" i="8"/>
  <c r="N144" i="8"/>
  <c r="F16" i="8"/>
  <c r="N100" i="8"/>
  <c r="N61" i="8"/>
  <c r="N72" i="8"/>
  <c r="N81" i="8"/>
  <c r="N128" i="8"/>
  <c r="N148" i="8"/>
  <c r="N125" i="8"/>
  <c r="N122" i="8"/>
  <c r="N65" i="8"/>
  <c r="N59" i="8"/>
  <c r="N91" i="8"/>
  <c r="N85" i="8"/>
  <c r="F21" i="8"/>
  <c r="N136" i="8"/>
  <c r="F41" i="8"/>
  <c r="N69" i="8"/>
  <c r="F18" i="8"/>
  <c r="N87" i="8"/>
  <c r="N94" i="8"/>
  <c r="N55" i="8"/>
  <c r="N140" i="8"/>
  <c r="N79" i="8"/>
  <c r="N75" i="8"/>
  <c r="N60" i="8"/>
  <c r="N130" i="8"/>
  <c r="N112" i="8"/>
  <c r="N99" i="8"/>
  <c r="N54" i="8"/>
  <c r="N76" i="8"/>
  <c r="N104" i="8"/>
  <c r="N133" i="8"/>
  <c r="N124" i="8"/>
  <c r="N121" i="8"/>
  <c r="N70" i="8"/>
  <c r="N106" i="8"/>
  <c r="N123" i="8"/>
  <c r="N107" i="8"/>
  <c r="N89" i="8"/>
  <c r="F45" i="8"/>
  <c r="F176" i="8"/>
  <c r="F171" i="8"/>
  <c r="F188" i="8"/>
  <c r="F160" i="8"/>
  <c r="F169" i="8"/>
  <c r="F174" i="8"/>
  <c r="F165" i="8"/>
  <c r="F195" i="8"/>
  <c r="F185" i="8"/>
  <c r="N82" i="8"/>
  <c r="N135" i="8"/>
  <c r="N109" i="8"/>
  <c r="F182" i="8"/>
  <c r="F170" i="8"/>
  <c r="F190" i="8"/>
  <c r="N84" i="8"/>
  <c r="N142" i="8"/>
  <c r="N90" i="8"/>
  <c r="F180" i="8"/>
  <c r="F58" i="8"/>
  <c r="F82" i="8"/>
  <c r="F74" i="8"/>
  <c r="N63" i="8"/>
  <c r="N96" i="8"/>
  <c r="F145" i="8"/>
  <c r="F136" i="8"/>
  <c r="N129" i="8"/>
  <c r="N103" i="8"/>
  <c r="N116" i="8"/>
  <c r="N67" i="8"/>
  <c r="N98" i="8"/>
  <c r="N88" i="8"/>
  <c r="N73" i="8"/>
  <c r="N108" i="8"/>
  <c r="N93" i="8"/>
  <c r="N149" i="8"/>
  <c r="F73" i="8"/>
  <c r="F110" i="8"/>
  <c r="F130" i="8"/>
  <c r="F84" i="8"/>
  <c r="F23" i="8"/>
  <c r="F38" i="8"/>
  <c r="F19" i="8"/>
  <c r="N101" i="8"/>
  <c r="N145" i="8"/>
  <c r="F15" i="8"/>
  <c r="N114" i="8"/>
  <c r="F25" i="8"/>
  <c r="F30" i="8"/>
  <c r="N143" i="8"/>
  <c r="N97" i="8"/>
  <c r="N71" i="8"/>
  <c r="N139" i="8"/>
  <c r="N95" i="8"/>
  <c r="N119" i="8"/>
  <c r="N132" i="8"/>
  <c r="N57" i="8"/>
  <c r="N68" i="8"/>
  <c r="N56" i="8"/>
  <c r="F98" i="8"/>
  <c r="F17" i="8"/>
  <c r="N77" i="8"/>
  <c r="N187" i="8"/>
  <c r="N180" i="8"/>
  <c r="N175" i="8"/>
  <c r="N161" i="8"/>
  <c r="N188" i="8"/>
  <c r="N166" i="8"/>
  <c r="N164" i="8"/>
  <c r="N194" i="8"/>
  <c r="F120" i="8"/>
  <c r="F126" i="8"/>
  <c r="F137" i="8"/>
  <c r="N86" i="8"/>
  <c r="N141" i="8"/>
  <c r="N105" i="8"/>
  <c r="N113" i="8"/>
  <c r="N80" i="8"/>
  <c r="N74" i="8"/>
  <c r="F108" i="8"/>
  <c r="F122" i="8"/>
  <c r="F124" i="8"/>
  <c r="F102" i="8"/>
  <c r="N146" i="8"/>
  <c r="N62" i="8"/>
  <c r="N134" i="8"/>
  <c r="F92" i="8"/>
  <c r="F148" i="8"/>
  <c r="F141" i="8"/>
  <c r="F104" i="8"/>
  <c r="F149" i="8"/>
  <c r="F129" i="8"/>
  <c r="N83" i="8"/>
  <c r="Y197" i="8"/>
  <c r="H197" i="8" s="1"/>
  <c r="F86" i="8"/>
  <c r="F94" i="8"/>
  <c r="F62" i="8"/>
  <c r="F143" i="8"/>
  <c r="F76" i="8"/>
  <c r="F75" i="8"/>
  <c r="F60" i="8"/>
  <c r="F116" i="8"/>
  <c r="F12" i="8"/>
  <c r="F22" i="8"/>
  <c r="F32" i="8"/>
  <c r="F7" i="8"/>
  <c r="F24" i="8"/>
  <c r="F13" i="8"/>
  <c r="F29" i="8"/>
  <c r="F35" i="8"/>
  <c r="F44" i="8"/>
  <c r="F26" i="8"/>
  <c r="F27" i="8"/>
  <c r="F9" i="8"/>
  <c r="F128" i="8"/>
  <c r="F138" i="8"/>
  <c r="F112" i="8"/>
  <c r="F93" i="8"/>
  <c r="F144" i="8"/>
  <c r="F142" i="8"/>
  <c r="F77" i="8"/>
  <c r="F132" i="8"/>
  <c r="F113" i="8"/>
  <c r="F61" i="8"/>
  <c r="N186" i="8"/>
  <c r="F146" i="8"/>
  <c r="F106" i="8"/>
  <c r="F69" i="8"/>
  <c r="F133" i="8"/>
  <c r="F81" i="8"/>
  <c r="X197" i="8"/>
  <c r="N159" i="8"/>
  <c r="F97" i="8"/>
  <c r="F118" i="8"/>
  <c r="F89" i="8"/>
  <c r="F70" i="8"/>
  <c r="F101" i="8"/>
  <c r="D197" i="8"/>
  <c r="N178" i="8"/>
  <c r="F78" i="8"/>
  <c r="F66" i="8"/>
  <c r="F109" i="8"/>
  <c r="F90" i="8"/>
  <c r="F121" i="8"/>
  <c r="F125" i="8"/>
  <c r="F114" i="8"/>
  <c r="F88" i="8"/>
  <c r="F139" i="8"/>
  <c r="L197" i="8"/>
  <c r="F68" i="8"/>
  <c r="F79" i="8"/>
  <c r="N158" i="8"/>
  <c r="F135" i="8"/>
  <c r="F83" i="8"/>
  <c r="F134" i="8"/>
  <c r="F99" i="8"/>
  <c r="Z197" i="8"/>
  <c r="F140" i="8"/>
  <c r="F71" i="8"/>
  <c r="F117" i="8"/>
  <c r="F100" i="8"/>
  <c r="F57" i="8"/>
  <c r="F91" i="8"/>
  <c r="F67" i="8"/>
  <c r="F65" i="8"/>
  <c r="F55" i="8"/>
  <c r="F72" i="8"/>
  <c r="F111" i="8"/>
  <c r="F87" i="8"/>
  <c r="F80" i="8"/>
  <c r="F85" i="8"/>
  <c r="F103" i="8"/>
  <c r="F131" i="8"/>
  <c r="F107" i="8"/>
  <c r="F115" i="8"/>
  <c r="F127" i="8"/>
  <c r="F123" i="8"/>
  <c r="F95" i="8"/>
  <c r="F59" i="8"/>
  <c r="F105" i="8"/>
  <c r="F63" i="8"/>
  <c r="F54" i="8"/>
  <c r="F56" i="8"/>
  <c r="F147" i="8"/>
  <c r="F119" i="8"/>
  <c r="F96" i="8"/>
  <c r="N192" i="8"/>
  <c r="N177" i="8"/>
  <c r="N163" i="8"/>
  <c r="N183" i="8"/>
  <c r="N182" i="8"/>
  <c r="N172" i="8"/>
  <c r="N185" i="8"/>
  <c r="N168" i="8"/>
  <c r="N160" i="8"/>
  <c r="N162" i="8"/>
  <c r="N179" i="8"/>
  <c r="N169" i="8"/>
  <c r="N176" i="8"/>
  <c r="N184" i="8"/>
  <c r="N165" i="8"/>
  <c r="N173" i="8"/>
  <c r="N195" i="8"/>
  <c r="N174" i="8"/>
  <c r="N170" i="8"/>
  <c r="N181" i="8"/>
  <c r="N189" i="8"/>
  <c r="N167" i="8"/>
  <c r="N171" i="8"/>
  <c r="N193" i="8"/>
  <c r="N190" i="8"/>
  <c r="N191" i="8"/>
  <c r="J181" i="8"/>
  <c r="J162" i="8"/>
  <c r="J184" i="8"/>
  <c r="J164" i="8"/>
  <c r="J187" i="8"/>
  <c r="J167" i="8"/>
  <c r="J190" i="8"/>
  <c r="J170" i="8"/>
  <c r="J193" i="8"/>
  <c r="J173" i="8"/>
  <c r="J179" i="8"/>
  <c r="J176" i="8"/>
  <c r="J160" i="8"/>
  <c r="J191" i="8"/>
  <c r="J171" i="8"/>
  <c r="J194" i="8"/>
  <c r="J174" i="8"/>
  <c r="J189" i="8"/>
  <c r="J169" i="8"/>
  <c r="J192" i="8"/>
  <c r="J172" i="8"/>
  <c r="J185" i="8"/>
  <c r="J183" i="8"/>
  <c r="J159" i="8"/>
  <c r="J195" i="8"/>
  <c r="J165" i="8"/>
  <c r="J188" i="8"/>
  <c r="J177" i="8"/>
  <c r="J180" i="8"/>
  <c r="J163" i="8"/>
  <c r="J161" i="8"/>
  <c r="J175" i="8"/>
  <c r="J158" i="8"/>
  <c r="J166" i="8"/>
  <c r="J178" i="8"/>
  <c r="J168" i="8"/>
  <c r="J186" i="8"/>
  <c r="J182" i="8"/>
  <c r="J147" i="8"/>
  <c r="J127" i="8"/>
  <c r="J107" i="8"/>
  <c r="J87" i="8"/>
  <c r="J67" i="8"/>
  <c r="J130" i="8"/>
  <c r="J110" i="8"/>
  <c r="J90" i="8"/>
  <c r="J70" i="8"/>
  <c r="J65" i="8"/>
  <c r="J133" i="8"/>
  <c r="J113" i="8"/>
  <c r="J93" i="8"/>
  <c r="J73" i="8"/>
  <c r="J85" i="8"/>
  <c r="J136" i="8"/>
  <c r="J116" i="8"/>
  <c r="J96" i="8"/>
  <c r="J76" i="8"/>
  <c r="J56" i="8"/>
  <c r="J139" i="8"/>
  <c r="J119" i="8"/>
  <c r="J99" i="8"/>
  <c r="J79" i="8"/>
  <c r="J59" i="8"/>
  <c r="J145" i="8"/>
  <c r="J125" i="8"/>
  <c r="J105" i="8"/>
  <c r="J142" i="8"/>
  <c r="J122" i="8"/>
  <c r="J102" i="8"/>
  <c r="J82" i="8"/>
  <c r="J62" i="8"/>
  <c r="J137" i="8"/>
  <c r="J117" i="8"/>
  <c r="J97" i="8"/>
  <c r="J77" i="8"/>
  <c r="J57" i="8"/>
  <c r="J149" i="8"/>
  <c r="J140" i="8"/>
  <c r="J120" i="8"/>
  <c r="J100" i="8"/>
  <c r="J135" i="8"/>
  <c r="J115" i="8"/>
  <c r="J95" i="8"/>
  <c r="J75" i="8"/>
  <c r="J55" i="8"/>
  <c r="J138" i="8"/>
  <c r="J118" i="8"/>
  <c r="J98" i="8"/>
  <c r="J106" i="8"/>
  <c r="J92" i="8"/>
  <c r="J109" i="8"/>
  <c r="J80" i="8"/>
  <c r="J148" i="8"/>
  <c r="J91" i="8"/>
  <c r="J74" i="8"/>
  <c r="J72" i="8"/>
  <c r="J132" i="8"/>
  <c r="J128" i="8"/>
  <c r="J134" i="8"/>
  <c r="J68" i="8"/>
  <c r="J126" i="8"/>
  <c r="J124" i="8"/>
  <c r="J104" i="8"/>
  <c r="J64" i="8"/>
  <c r="J94" i="8"/>
  <c r="J88" i="8"/>
  <c r="J60" i="8"/>
  <c r="J123" i="8"/>
  <c r="J89" i="8"/>
  <c r="J108" i="8"/>
  <c r="J71" i="8"/>
  <c r="J111" i="8"/>
  <c r="J103" i="8"/>
  <c r="J146" i="8"/>
  <c r="J101" i="8"/>
  <c r="J61" i="8"/>
  <c r="J83" i="8"/>
  <c r="J81" i="8"/>
  <c r="J114" i="8"/>
  <c r="J143" i="8"/>
  <c r="J131" i="8"/>
  <c r="J129" i="8"/>
  <c r="J86" i="8"/>
  <c r="J69" i="8"/>
  <c r="J141" i="8"/>
  <c r="J63" i="8"/>
  <c r="J66" i="8"/>
  <c r="J84" i="8"/>
  <c r="J58" i="8"/>
  <c r="J54" i="8"/>
  <c r="J112" i="8"/>
  <c r="J121" i="8"/>
  <c r="J78" i="8"/>
  <c r="J144" i="8"/>
  <c r="S45" i="8"/>
  <c r="Q45" i="8"/>
  <c r="O197" i="8"/>
  <c r="U45" i="8"/>
  <c r="U149" i="8"/>
  <c r="S149" i="8"/>
  <c r="Q149" i="8"/>
  <c r="U195" i="8"/>
  <c r="S195" i="8"/>
  <c r="Q195" i="8"/>
  <c r="J32" i="8"/>
  <c r="J12" i="8"/>
  <c r="J35" i="8"/>
  <c r="J15" i="8"/>
  <c r="J38" i="8"/>
  <c r="J18" i="8"/>
  <c r="J30" i="8"/>
  <c r="J41" i="8"/>
  <c r="J21" i="8"/>
  <c r="J44" i="8"/>
  <c r="J24" i="8"/>
  <c r="J10" i="8"/>
  <c r="J27" i="8"/>
  <c r="J7" i="8"/>
  <c r="J42" i="8"/>
  <c r="J22" i="8"/>
  <c r="J40" i="8"/>
  <c r="J20" i="8"/>
  <c r="J45" i="8"/>
  <c r="J17" i="8"/>
  <c r="J14" i="8"/>
  <c r="J25" i="8"/>
  <c r="J36" i="8"/>
  <c r="J23" i="8"/>
  <c r="J37" i="8"/>
  <c r="J29" i="8"/>
  <c r="J13" i="8"/>
  <c r="J28" i="8"/>
  <c r="J9" i="8"/>
  <c r="J31" i="8"/>
  <c r="J8" i="8"/>
  <c r="J16" i="8"/>
  <c r="J34" i="8"/>
  <c r="J19" i="8"/>
  <c r="J43" i="8"/>
  <c r="J39" i="8"/>
  <c r="J26" i="8"/>
  <c r="J11" i="8"/>
  <c r="J33" i="8"/>
  <c r="U197" i="8" l="1"/>
  <c r="S197" i="8"/>
  <c r="Q197" i="8"/>
  <c r="W195" i="7" l="1"/>
  <c r="V195" i="7"/>
  <c r="T195" i="7"/>
  <c r="R195" i="7"/>
  <c r="P195" i="7"/>
  <c r="K195" i="7"/>
  <c r="L195" i="7" s="1"/>
  <c r="N169" i="7" s="1"/>
  <c r="G195" i="7"/>
  <c r="C195" i="7"/>
  <c r="A195" i="7"/>
  <c r="O194" i="7"/>
  <c r="U194" i="7" s="1"/>
  <c r="L194" i="7"/>
  <c r="H194" i="7"/>
  <c r="D194" i="7"/>
  <c r="O193" i="7"/>
  <c r="S193" i="7" s="1"/>
  <c r="L193" i="7"/>
  <c r="H193" i="7"/>
  <c r="D193" i="7"/>
  <c r="O192" i="7"/>
  <c r="U192" i="7" s="1"/>
  <c r="L192" i="7"/>
  <c r="H192" i="7"/>
  <c r="D192" i="7"/>
  <c r="O191" i="7"/>
  <c r="L191" i="7"/>
  <c r="H191" i="7"/>
  <c r="D191" i="7"/>
  <c r="O190" i="7"/>
  <c r="U190" i="7" s="1"/>
  <c r="L190" i="7"/>
  <c r="H190" i="7"/>
  <c r="D190" i="7"/>
  <c r="O189" i="7"/>
  <c r="U189" i="7" s="1"/>
  <c r="L189" i="7"/>
  <c r="H189" i="7"/>
  <c r="D189" i="7"/>
  <c r="O188" i="7"/>
  <c r="Q188" i="7" s="1"/>
  <c r="L188" i="7"/>
  <c r="H188" i="7"/>
  <c r="D188" i="7"/>
  <c r="O187" i="7"/>
  <c r="S187" i="7" s="1"/>
  <c r="L187" i="7"/>
  <c r="H187" i="7"/>
  <c r="D187" i="7"/>
  <c r="O186" i="7"/>
  <c r="U186" i="7" s="1"/>
  <c r="L186" i="7"/>
  <c r="H186" i="7"/>
  <c r="D186" i="7"/>
  <c r="O185" i="7"/>
  <c r="S185" i="7" s="1"/>
  <c r="L185" i="7"/>
  <c r="H185" i="7"/>
  <c r="D185" i="7"/>
  <c r="O184" i="7"/>
  <c r="Q184" i="7" s="1"/>
  <c r="L184" i="7"/>
  <c r="H184" i="7"/>
  <c r="D184" i="7"/>
  <c r="O183" i="7"/>
  <c r="U183" i="7" s="1"/>
  <c r="L183" i="7"/>
  <c r="H183" i="7"/>
  <c r="D183" i="7"/>
  <c r="O182" i="7"/>
  <c r="L182" i="7"/>
  <c r="H182" i="7"/>
  <c r="D182" i="7"/>
  <c r="O181" i="7"/>
  <c r="U181" i="7" s="1"/>
  <c r="L181" i="7"/>
  <c r="H181" i="7"/>
  <c r="D181" i="7"/>
  <c r="O180" i="7"/>
  <c r="S180" i="7" s="1"/>
  <c r="L180" i="7"/>
  <c r="H180" i="7"/>
  <c r="D180" i="7"/>
  <c r="O179" i="7"/>
  <c r="U179" i="7" s="1"/>
  <c r="L179" i="7"/>
  <c r="H179" i="7"/>
  <c r="D179" i="7"/>
  <c r="O178" i="7"/>
  <c r="L178" i="7"/>
  <c r="H178" i="7"/>
  <c r="D178" i="7"/>
  <c r="O177" i="7"/>
  <c r="S177" i="7" s="1"/>
  <c r="L177" i="7"/>
  <c r="H177" i="7"/>
  <c r="D177" i="7"/>
  <c r="O176" i="7"/>
  <c r="Q176" i="7" s="1"/>
  <c r="L176" i="7"/>
  <c r="H176" i="7"/>
  <c r="D176" i="7"/>
  <c r="O175" i="7"/>
  <c r="S175" i="7" s="1"/>
  <c r="L175" i="7"/>
  <c r="H175" i="7"/>
  <c r="D175" i="7"/>
  <c r="O174" i="7"/>
  <c r="U174" i="7" s="1"/>
  <c r="L174" i="7"/>
  <c r="H174" i="7"/>
  <c r="D174" i="7"/>
  <c r="O173" i="7"/>
  <c r="S173" i="7" s="1"/>
  <c r="L173" i="7"/>
  <c r="H173" i="7"/>
  <c r="D173" i="7"/>
  <c r="O172" i="7"/>
  <c r="U172" i="7" s="1"/>
  <c r="L172" i="7"/>
  <c r="H172" i="7"/>
  <c r="D172" i="7"/>
  <c r="O171" i="7"/>
  <c r="L171" i="7"/>
  <c r="H171" i="7"/>
  <c r="D171" i="7"/>
  <c r="O170" i="7"/>
  <c r="U170" i="7" s="1"/>
  <c r="L170" i="7"/>
  <c r="H170" i="7"/>
  <c r="D170" i="7"/>
  <c r="O169" i="7"/>
  <c r="U169" i="7" s="1"/>
  <c r="L169" i="7"/>
  <c r="H169" i="7"/>
  <c r="D169" i="7"/>
  <c r="O168" i="7"/>
  <c r="Q168" i="7" s="1"/>
  <c r="L168" i="7"/>
  <c r="H168" i="7"/>
  <c r="D168" i="7"/>
  <c r="O167" i="7"/>
  <c r="U167" i="7" s="1"/>
  <c r="L167" i="7"/>
  <c r="H167" i="7"/>
  <c r="D167" i="7"/>
  <c r="O166" i="7"/>
  <c r="U166" i="7" s="1"/>
  <c r="L166" i="7"/>
  <c r="H166" i="7"/>
  <c r="D166" i="7"/>
  <c r="O165" i="7"/>
  <c r="Q165" i="7" s="1"/>
  <c r="L165" i="7"/>
  <c r="H165" i="7"/>
  <c r="D165" i="7"/>
  <c r="O164" i="7"/>
  <c r="U164" i="7" s="1"/>
  <c r="L164" i="7"/>
  <c r="H164" i="7"/>
  <c r="D164" i="7"/>
  <c r="O163" i="7"/>
  <c r="L163" i="7"/>
  <c r="H163" i="7"/>
  <c r="D163" i="7"/>
  <c r="O162" i="7"/>
  <c r="S162" i="7" s="1"/>
  <c r="L162" i="7"/>
  <c r="H162" i="7"/>
  <c r="D162" i="7"/>
  <c r="O161" i="7"/>
  <c r="S161" i="7" s="1"/>
  <c r="L161" i="7"/>
  <c r="H161" i="7"/>
  <c r="D161" i="7"/>
  <c r="O160" i="7"/>
  <c r="U160" i="7" s="1"/>
  <c r="L160" i="7"/>
  <c r="H160" i="7"/>
  <c r="D160" i="7"/>
  <c r="O159" i="7"/>
  <c r="U159" i="7" s="1"/>
  <c r="L159" i="7"/>
  <c r="H159" i="7"/>
  <c r="D159" i="7"/>
  <c r="O158" i="7"/>
  <c r="L158" i="7"/>
  <c r="H158" i="7"/>
  <c r="D158" i="7"/>
  <c r="W149" i="7"/>
  <c r="V149" i="7"/>
  <c r="T149" i="7"/>
  <c r="R149" i="7"/>
  <c r="P149" i="7"/>
  <c r="K149" i="7"/>
  <c r="G149" i="7"/>
  <c r="C149" i="7"/>
  <c r="A149" i="7"/>
  <c r="O148" i="7"/>
  <c r="Q148" i="7" s="1"/>
  <c r="L148" i="7"/>
  <c r="H148" i="7"/>
  <c r="D148" i="7"/>
  <c r="O147" i="7"/>
  <c r="U147" i="7" s="1"/>
  <c r="L147" i="7"/>
  <c r="H147" i="7"/>
  <c r="D147" i="7"/>
  <c r="O146" i="7"/>
  <c r="U146" i="7" s="1"/>
  <c r="L146" i="7"/>
  <c r="H146" i="7"/>
  <c r="D146" i="7"/>
  <c r="O145" i="7"/>
  <c r="L145" i="7"/>
  <c r="H145" i="7"/>
  <c r="D145" i="7"/>
  <c r="O144" i="7"/>
  <c r="U144" i="7" s="1"/>
  <c r="L144" i="7"/>
  <c r="H144" i="7"/>
  <c r="D144" i="7"/>
  <c r="O143" i="7"/>
  <c r="S143" i="7" s="1"/>
  <c r="L143" i="7"/>
  <c r="H143" i="7"/>
  <c r="D143" i="7"/>
  <c r="O142" i="7"/>
  <c r="U142" i="7" s="1"/>
  <c r="L142" i="7"/>
  <c r="H142" i="7"/>
  <c r="D142" i="7"/>
  <c r="O141" i="7"/>
  <c r="S141" i="7" s="1"/>
  <c r="L141" i="7"/>
  <c r="H141" i="7"/>
  <c r="D141" i="7"/>
  <c r="O140" i="7"/>
  <c r="L140" i="7"/>
  <c r="H140" i="7"/>
  <c r="D140" i="7"/>
  <c r="O139" i="7"/>
  <c r="U139" i="7" s="1"/>
  <c r="L139" i="7"/>
  <c r="H139" i="7"/>
  <c r="D139" i="7"/>
  <c r="O138" i="7"/>
  <c r="Q138" i="7" s="1"/>
  <c r="L138" i="7"/>
  <c r="H138" i="7"/>
  <c r="D138" i="7"/>
  <c r="O137" i="7"/>
  <c r="U137" i="7" s="1"/>
  <c r="L137" i="7"/>
  <c r="H137" i="7"/>
  <c r="D137" i="7"/>
  <c r="O136" i="7"/>
  <c r="Q136" i="7" s="1"/>
  <c r="L136" i="7"/>
  <c r="H136" i="7"/>
  <c r="D136" i="7"/>
  <c r="O135" i="7"/>
  <c r="Q135" i="7" s="1"/>
  <c r="L135" i="7"/>
  <c r="H135" i="7"/>
  <c r="D135" i="7"/>
  <c r="O134" i="7"/>
  <c r="U134" i="7" s="1"/>
  <c r="L134" i="7"/>
  <c r="H134" i="7"/>
  <c r="D134" i="7"/>
  <c r="O133" i="7"/>
  <c r="Q133" i="7" s="1"/>
  <c r="L133" i="7"/>
  <c r="H133" i="7"/>
  <c r="D133" i="7"/>
  <c r="O132" i="7"/>
  <c r="S132" i="7" s="1"/>
  <c r="L132" i="7"/>
  <c r="H132" i="7"/>
  <c r="D132" i="7"/>
  <c r="O131" i="7"/>
  <c r="Q131" i="7" s="1"/>
  <c r="L131" i="7"/>
  <c r="H131" i="7"/>
  <c r="D131" i="7"/>
  <c r="O130" i="7"/>
  <c r="U130" i="7" s="1"/>
  <c r="L130" i="7"/>
  <c r="H130" i="7"/>
  <c r="D130" i="7"/>
  <c r="O129" i="7"/>
  <c r="Q129" i="7" s="1"/>
  <c r="L129" i="7"/>
  <c r="H129" i="7"/>
  <c r="D129" i="7"/>
  <c r="O128" i="7"/>
  <c r="U128" i="7" s="1"/>
  <c r="L128" i="7"/>
  <c r="H128" i="7"/>
  <c r="D128" i="7"/>
  <c r="O127" i="7"/>
  <c r="Q127" i="7" s="1"/>
  <c r="L127" i="7"/>
  <c r="H127" i="7"/>
  <c r="D127" i="7"/>
  <c r="O126" i="7"/>
  <c r="U126" i="7" s="1"/>
  <c r="L126" i="7"/>
  <c r="H126" i="7"/>
  <c r="D126" i="7"/>
  <c r="O125" i="7"/>
  <c r="L125" i="7"/>
  <c r="H125" i="7"/>
  <c r="D125" i="7"/>
  <c r="O124" i="7"/>
  <c r="Q124" i="7" s="1"/>
  <c r="L124" i="7"/>
  <c r="H124" i="7"/>
  <c r="D124" i="7"/>
  <c r="O123" i="7"/>
  <c r="L123" i="7"/>
  <c r="H123" i="7"/>
  <c r="D123" i="7"/>
  <c r="O122" i="7"/>
  <c r="U122" i="7" s="1"/>
  <c r="L122" i="7"/>
  <c r="H122" i="7"/>
  <c r="D122" i="7"/>
  <c r="O121" i="7"/>
  <c r="L121" i="7"/>
  <c r="H121" i="7"/>
  <c r="D121" i="7"/>
  <c r="O120" i="7"/>
  <c r="L120" i="7"/>
  <c r="H120" i="7"/>
  <c r="D120" i="7"/>
  <c r="O119" i="7"/>
  <c r="S119" i="7" s="1"/>
  <c r="L119" i="7"/>
  <c r="H119" i="7"/>
  <c r="D119" i="7"/>
  <c r="O118" i="7"/>
  <c r="U118" i="7" s="1"/>
  <c r="L118" i="7"/>
  <c r="H118" i="7"/>
  <c r="D118" i="7"/>
  <c r="O117" i="7"/>
  <c r="U117" i="7" s="1"/>
  <c r="L117" i="7"/>
  <c r="H117" i="7"/>
  <c r="D117" i="7"/>
  <c r="O116" i="7"/>
  <c r="Q116" i="7" s="1"/>
  <c r="L116" i="7"/>
  <c r="H116" i="7"/>
  <c r="D116" i="7"/>
  <c r="O115" i="7"/>
  <c r="Q115" i="7" s="1"/>
  <c r="L115" i="7"/>
  <c r="H115" i="7"/>
  <c r="D115" i="7"/>
  <c r="O114" i="7"/>
  <c r="U114" i="7" s="1"/>
  <c r="L114" i="7"/>
  <c r="H114" i="7"/>
  <c r="D114" i="7"/>
  <c r="O113" i="7"/>
  <c r="S113" i="7" s="1"/>
  <c r="L113" i="7"/>
  <c r="H113" i="7"/>
  <c r="D113" i="7"/>
  <c r="O112" i="7"/>
  <c r="U112" i="7" s="1"/>
  <c r="L112" i="7"/>
  <c r="H112" i="7"/>
  <c r="D112" i="7"/>
  <c r="O111" i="7"/>
  <c r="Q111" i="7" s="1"/>
  <c r="L111" i="7"/>
  <c r="H111" i="7"/>
  <c r="D111" i="7"/>
  <c r="O110" i="7"/>
  <c r="U110" i="7" s="1"/>
  <c r="L110" i="7"/>
  <c r="H110" i="7"/>
  <c r="D110" i="7"/>
  <c r="O109" i="7"/>
  <c r="Q109" i="7" s="1"/>
  <c r="L109" i="7"/>
  <c r="H109" i="7"/>
  <c r="D109" i="7"/>
  <c r="O108" i="7"/>
  <c r="Q108" i="7" s="1"/>
  <c r="L108" i="7"/>
  <c r="H108" i="7"/>
  <c r="D108" i="7"/>
  <c r="O107" i="7"/>
  <c r="U107" i="7" s="1"/>
  <c r="L107" i="7"/>
  <c r="H107" i="7"/>
  <c r="D107" i="7"/>
  <c r="O106" i="7"/>
  <c r="U106" i="7" s="1"/>
  <c r="L106" i="7"/>
  <c r="H106" i="7"/>
  <c r="D106" i="7"/>
  <c r="O105" i="7"/>
  <c r="L105" i="7"/>
  <c r="H105" i="7"/>
  <c r="D105" i="7"/>
  <c r="O104" i="7"/>
  <c r="U104" i="7" s="1"/>
  <c r="L104" i="7"/>
  <c r="H104" i="7"/>
  <c r="D104" i="7"/>
  <c r="O103" i="7"/>
  <c r="S103" i="7" s="1"/>
  <c r="L103" i="7"/>
  <c r="H103" i="7"/>
  <c r="D103" i="7"/>
  <c r="O102" i="7"/>
  <c r="L102" i="7"/>
  <c r="H102" i="7"/>
  <c r="D102" i="7"/>
  <c r="O101" i="7"/>
  <c r="U101" i="7" s="1"/>
  <c r="L101" i="7"/>
  <c r="H101" i="7"/>
  <c r="D101" i="7"/>
  <c r="O100" i="7"/>
  <c r="S100" i="7" s="1"/>
  <c r="L100" i="7"/>
  <c r="H100" i="7"/>
  <c r="D100" i="7"/>
  <c r="O99" i="7"/>
  <c r="Q99" i="7" s="1"/>
  <c r="L99" i="7"/>
  <c r="H99" i="7"/>
  <c r="D99" i="7"/>
  <c r="O98" i="7"/>
  <c r="L98" i="7"/>
  <c r="H98" i="7"/>
  <c r="D98" i="7"/>
  <c r="O97" i="7"/>
  <c r="U97" i="7" s="1"/>
  <c r="L97" i="7"/>
  <c r="H97" i="7"/>
  <c r="D97" i="7"/>
  <c r="O96" i="7"/>
  <c r="S96" i="7" s="1"/>
  <c r="L96" i="7"/>
  <c r="H96" i="7"/>
  <c r="D96" i="7"/>
  <c r="O95" i="7"/>
  <c r="Q95" i="7" s="1"/>
  <c r="L95" i="7"/>
  <c r="H95" i="7"/>
  <c r="D95" i="7"/>
  <c r="O94" i="7"/>
  <c r="U94" i="7" s="1"/>
  <c r="L94" i="7"/>
  <c r="H94" i="7"/>
  <c r="D94" i="7"/>
  <c r="O93" i="7"/>
  <c r="U93" i="7" s="1"/>
  <c r="L93" i="7"/>
  <c r="H93" i="7"/>
  <c r="D93" i="7"/>
  <c r="O92" i="7"/>
  <c r="U92" i="7" s="1"/>
  <c r="L92" i="7"/>
  <c r="H92" i="7"/>
  <c r="D92" i="7"/>
  <c r="O91" i="7"/>
  <c r="Q91" i="7" s="1"/>
  <c r="L91" i="7"/>
  <c r="H91" i="7"/>
  <c r="D91" i="7"/>
  <c r="O90" i="7"/>
  <c r="Q90" i="7" s="1"/>
  <c r="L90" i="7"/>
  <c r="H90" i="7"/>
  <c r="D90" i="7"/>
  <c r="O89" i="7"/>
  <c r="S89" i="7" s="1"/>
  <c r="L89" i="7"/>
  <c r="H89" i="7"/>
  <c r="D89" i="7"/>
  <c r="O88" i="7"/>
  <c r="S88" i="7" s="1"/>
  <c r="L88" i="7"/>
  <c r="H88" i="7"/>
  <c r="D88" i="7"/>
  <c r="O87" i="7"/>
  <c r="U87" i="7" s="1"/>
  <c r="L87" i="7"/>
  <c r="H87" i="7"/>
  <c r="D87" i="7"/>
  <c r="O86" i="7"/>
  <c r="U86" i="7" s="1"/>
  <c r="L86" i="7"/>
  <c r="H86" i="7"/>
  <c r="D86" i="7"/>
  <c r="O85" i="7"/>
  <c r="Q85" i="7" s="1"/>
  <c r="L85" i="7"/>
  <c r="H85" i="7"/>
  <c r="D85" i="7"/>
  <c r="O84" i="7"/>
  <c r="U84" i="7" s="1"/>
  <c r="L84" i="7"/>
  <c r="H84" i="7"/>
  <c r="D84" i="7"/>
  <c r="O83" i="7"/>
  <c r="S83" i="7" s="1"/>
  <c r="L83" i="7"/>
  <c r="H83" i="7"/>
  <c r="D83" i="7"/>
  <c r="O82" i="7"/>
  <c r="L82" i="7"/>
  <c r="H82" i="7"/>
  <c r="D82" i="7"/>
  <c r="O81" i="7"/>
  <c r="Q81" i="7" s="1"/>
  <c r="L81" i="7"/>
  <c r="H81" i="7"/>
  <c r="D81" i="7"/>
  <c r="O80" i="7"/>
  <c r="L80" i="7"/>
  <c r="H80" i="7"/>
  <c r="D80" i="7"/>
  <c r="O79" i="7"/>
  <c r="S79" i="7" s="1"/>
  <c r="L79" i="7"/>
  <c r="H79" i="7"/>
  <c r="D79" i="7"/>
  <c r="O78" i="7"/>
  <c r="Q78" i="7" s="1"/>
  <c r="L78" i="7"/>
  <c r="H78" i="7"/>
  <c r="D78" i="7"/>
  <c r="O77" i="7"/>
  <c r="U77" i="7" s="1"/>
  <c r="L77" i="7"/>
  <c r="H77" i="7"/>
  <c r="D77" i="7"/>
  <c r="O76" i="7"/>
  <c r="Q76" i="7" s="1"/>
  <c r="L76" i="7"/>
  <c r="H76" i="7"/>
  <c r="D76" i="7"/>
  <c r="O75" i="7"/>
  <c r="U75" i="7" s="1"/>
  <c r="L75" i="7"/>
  <c r="H75" i="7"/>
  <c r="D75" i="7"/>
  <c r="O74" i="7"/>
  <c r="U74" i="7" s="1"/>
  <c r="L74" i="7"/>
  <c r="H74" i="7"/>
  <c r="D74" i="7"/>
  <c r="O73" i="7"/>
  <c r="U73" i="7" s="1"/>
  <c r="L73" i="7"/>
  <c r="H73" i="7"/>
  <c r="D73" i="7"/>
  <c r="O72" i="7"/>
  <c r="U72" i="7" s="1"/>
  <c r="L72" i="7"/>
  <c r="H72" i="7"/>
  <c r="D72" i="7"/>
  <c r="O71" i="7"/>
  <c r="Q71" i="7" s="1"/>
  <c r="L71" i="7"/>
  <c r="H71" i="7"/>
  <c r="D71" i="7"/>
  <c r="O70" i="7"/>
  <c r="U70" i="7" s="1"/>
  <c r="L70" i="7"/>
  <c r="H70" i="7"/>
  <c r="D70" i="7"/>
  <c r="O69" i="7"/>
  <c r="Q69" i="7" s="1"/>
  <c r="L69" i="7"/>
  <c r="H69" i="7"/>
  <c r="D69" i="7"/>
  <c r="O68" i="7"/>
  <c r="S68" i="7" s="1"/>
  <c r="L68" i="7"/>
  <c r="H68" i="7"/>
  <c r="D68" i="7"/>
  <c r="O67" i="7"/>
  <c r="U67" i="7" s="1"/>
  <c r="L67" i="7"/>
  <c r="H67" i="7"/>
  <c r="D67" i="7"/>
  <c r="O66" i="7"/>
  <c r="U66" i="7" s="1"/>
  <c r="L66" i="7"/>
  <c r="H66" i="7"/>
  <c r="D66" i="7"/>
  <c r="O65" i="7"/>
  <c r="L65" i="7"/>
  <c r="H65" i="7"/>
  <c r="D65" i="7"/>
  <c r="O64" i="7"/>
  <c r="U64" i="7" s="1"/>
  <c r="L64" i="7"/>
  <c r="H64" i="7"/>
  <c r="D64" i="7"/>
  <c r="O63" i="7"/>
  <c r="S63" i="7" s="1"/>
  <c r="L63" i="7"/>
  <c r="H63" i="7"/>
  <c r="D63" i="7"/>
  <c r="O62" i="7"/>
  <c r="L62" i="7"/>
  <c r="H62" i="7"/>
  <c r="D62" i="7"/>
  <c r="O61" i="7"/>
  <c r="L61" i="7"/>
  <c r="H61" i="7"/>
  <c r="D61" i="7"/>
  <c r="O60" i="7"/>
  <c r="Q60" i="7" s="1"/>
  <c r="L60" i="7"/>
  <c r="H60" i="7"/>
  <c r="D60" i="7"/>
  <c r="O59" i="7"/>
  <c r="Q59" i="7" s="1"/>
  <c r="L59" i="7"/>
  <c r="H59" i="7"/>
  <c r="D59" i="7"/>
  <c r="O58" i="7"/>
  <c r="U58" i="7" s="1"/>
  <c r="L58" i="7"/>
  <c r="H58" i="7"/>
  <c r="D58" i="7"/>
  <c r="O57" i="7"/>
  <c r="U57" i="7" s="1"/>
  <c r="L57" i="7"/>
  <c r="H57" i="7"/>
  <c r="D57" i="7"/>
  <c r="O56" i="7"/>
  <c r="U56" i="7" s="1"/>
  <c r="L56" i="7"/>
  <c r="H56" i="7"/>
  <c r="D56" i="7"/>
  <c r="O55" i="7"/>
  <c r="S55" i="7" s="1"/>
  <c r="L55" i="7"/>
  <c r="H55" i="7"/>
  <c r="D55" i="7"/>
  <c r="O54" i="7"/>
  <c r="U54" i="7" s="1"/>
  <c r="L54" i="7"/>
  <c r="H54" i="7"/>
  <c r="D54" i="7"/>
  <c r="W45" i="7"/>
  <c r="V45" i="7"/>
  <c r="T45" i="7"/>
  <c r="R45" i="7"/>
  <c r="P45" i="7"/>
  <c r="K45" i="7"/>
  <c r="G45" i="7"/>
  <c r="C45" i="7"/>
  <c r="A45" i="7"/>
  <c r="O44" i="7"/>
  <c r="L44" i="7"/>
  <c r="H44" i="7"/>
  <c r="D44" i="7"/>
  <c r="O43" i="7"/>
  <c r="Q43" i="7" s="1"/>
  <c r="L43" i="7"/>
  <c r="H43" i="7"/>
  <c r="D43" i="7"/>
  <c r="O42" i="7"/>
  <c r="Q42" i="7" s="1"/>
  <c r="L42" i="7"/>
  <c r="H42" i="7"/>
  <c r="D42" i="7"/>
  <c r="O41" i="7"/>
  <c r="U41" i="7" s="1"/>
  <c r="L41" i="7"/>
  <c r="H41" i="7"/>
  <c r="D41" i="7"/>
  <c r="O40" i="7"/>
  <c r="Q40" i="7" s="1"/>
  <c r="L40" i="7"/>
  <c r="H40" i="7"/>
  <c r="D40" i="7"/>
  <c r="O39" i="7"/>
  <c r="U39" i="7" s="1"/>
  <c r="L39" i="7"/>
  <c r="H39" i="7"/>
  <c r="D39" i="7"/>
  <c r="O38" i="7"/>
  <c r="U38" i="7" s="1"/>
  <c r="L38" i="7"/>
  <c r="H38" i="7"/>
  <c r="D38" i="7"/>
  <c r="O37" i="7"/>
  <c r="U37" i="7" s="1"/>
  <c r="L37" i="7"/>
  <c r="H37" i="7"/>
  <c r="D37" i="7"/>
  <c r="O36" i="7"/>
  <c r="S36" i="7" s="1"/>
  <c r="L36" i="7"/>
  <c r="H36" i="7"/>
  <c r="D36" i="7"/>
  <c r="O35" i="7"/>
  <c r="S35" i="7" s="1"/>
  <c r="L35" i="7"/>
  <c r="H35" i="7"/>
  <c r="D35" i="7"/>
  <c r="O34" i="7"/>
  <c r="U34" i="7" s="1"/>
  <c r="L34" i="7"/>
  <c r="H34" i="7"/>
  <c r="D34" i="7"/>
  <c r="O33" i="7"/>
  <c r="L33" i="7"/>
  <c r="H33" i="7"/>
  <c r="D33" i="7"/>
  <c r="O32" i="7"/>
  <c r="Q32" i="7" s="1"/>
  <c r="L32" i="7"/>
  <c r="H32" i="7"/>
  <c r="D32" i="7"/>
  <c r="O31" i="7"/>
  <c r="S31" i="7" s="1"/>
  <c r="L31" i="7"/>
  <c r="H31" i="7"/>
  <c r="D31" i="7"/>
  <c r="O30" i="7"/>
  <c r="U30" i="7" s="1"/>
  <c r="L30" i="7"/>
  <c r="H30" i="7"/>
  <c r="D30" i="7"/>
  <c r="O29" i="7"/>
  <c r="Q29" i="7" s="1"/>
  <c r="L29" i="7"/>
  <c r="H29" i="7"/>
  <c r="D29" i="7"/>
  <c r="O28" i="7"/>
  <c r="L28" i="7"/>
  <c r="H28" i="7"/>
  <c r="D28" i="7"/>
  <c r="O27" i="7"/>
  <c r="L27" i="7"/>
  <c r="D27" i="7"/>
  <c r="O26" i="7"/>
  <c r="U26" i="7" s="1"/>
  <c r="L26" i="7"/>
  <c r="H26" i="7"/>
  <c r="D26" i="7"/>
  <c r="O25" i="7"/>
  <c r="S25" i="7" s="1"/>
  <c r="L25" i="7"/>
  <c r="H25" i="7"/>
  <c r="D25" i="7"/>
  <c r="O24" i="7"/>
  <c r="L24" i="7"/>
  <c r="H24" i="7"/>
  <c r="D24" i="7"/>
  <c r="O23" i="7"/>
  <c r="U23" i="7" s="1"/>
  <c r="L23" i="7"/>
  <c r="H23" i="7"/>
  <c r="D23" i="7"/>
  <c r="O22" i="7"/>
  <c r="Q22" i="7" s="1"/>
  <c r="L22" i="7"/>
  <c r="H22" i="7"/>
  <c r="D22" i="7"/>
  <c r="O21" i="7"/>
  <c r="Q21" i="7" s="1"/>
  <c r="L21" i="7"/>
  <c r="H21" i="7"/>
  <c r="D21" i="7"/>
  <c r="O20" i="7"/>
  <c r="U20" i="7" s="1"/>
  <c r="L20" i="7"/>
  <c r="H20" i="7"/>
  <c r="D20" i="7"/>
  <c r="O19" i="7"/>
  <c r="U19" i="7" s="1"/>
  <c r="L19" i="7"/>
  <c r="H19" i="7"/>
  <c r="D19" i="7"/>
  <c r="O18" i="7"/>
  <c r="S18" i="7" s="1"/>
  <c r="L18" i="7"/>
  <c r="H18" i="7"/>
  <c r="D18" i="7"/>
  <c r="O17" i="7"/>
  <c r="U17" i="7" s="1"/>
  <c r="L17" i="7"/>
  <c r="H17" i="7"/>
  <c r="D17" i="7"/>
  <c r="O16" i="7"/>
  <c r="S16" i="7" s="1"/>
  <c r="L16" i="7"/>
  <c r="H16" i="7"/>
  <c r="D16" i="7"/>
  <c r="O15" i="7"/>
  <c r="Q15" i="7" s="1"/>
  <c r="L15" i="7"/>
  <c r="H15" i="7"/>
  <c r="D15" i="7"/>
  <c r="O14" i="7"/>
  <c r="Q14" i="7" s="1"/>
  <c r="L14" i="7"/>
  <c r="H14" i="7"/>
  <c r="D14" i="7"/>
  <c r="O13" i="7"/>
  <c r="Q13" i="7" s="1"/>
  <c r="L13" i="7"/>
  <c r="H13" i="7"/>
  <c r="D13" i="7"/>
  <c r="O12" i="7"/>
  <c r="Q12" i="7" s="1"/>
  <c r="L12" i="7"/>
  <c r="H12" i="7"/>
  <c r="D12" i="7"/>
  <c r="O11" i="7"/>
  <c r="U11" i="7" s="1"/>
  <c r="L11" i="7"/>
  <c r="H11" i="7"/>
  <c r="D11" i="7"/>
  <c r="O10" i="7"/>
  <c r="Q10" i="7" s="1"/>
  <c r="L10" i="7"/>
  <c r="H10" i="7"/>
  <c r="D10" i="7"/>
  <c r="O9" i="7"/>
  <c r="L9" i="7"/>
  <c r="H9" i="7"/>
  <c r="D9" i="7"/>
  <c r="O8" i="7"/>
  <c r="U8" i="7" s="1"/>
  <c r="L8" i="7"/>
  <c r="H8" i="7"/>
  <c r="D8" i="7"/>
  <c r="O7" i="7"/>
  <c r="L7" i="7"/>
  <c r="H7" i="7"/>
  <c r="D7" i="7"/>
  <c r="S12" i="7" l="1"/>
  <c r="U12" i="7"/>
  <c r="U96" i="7"/>
  <c r="Q18" i="7"/>
  <c r="U18" i="7"/>
  <c r="N189" i="7"/>
  <c r="U79" i="7"/>
  <c r="Q96" i="7"/>
  <c r="Q79" i="7"/>
  <c r="U168" i="7"/>
  <c r="S99" i="7"/>
  <c r="U99" i="7"/>
  <c r="S168" i="7"/>
  <c r="U185" i="7"/>
  <c r="D195" i="7"/>
  <c r="F192" i="7" s="1"/>
  <c r="U71" i="7"/>
  <c r="U55" i="7"/>
  <c r="U25" i="7"/>
  <c r="D45" i="7"/>
  <c r="F19" i="7" s="1"/>
  <c r="Q23" i="7"/>
  <c r="Q37" i="7"/>
  <c r="Q119" i="7"/>
  <c r="S130" i="7"/>
  <c r="U119" i="7"/>
  <c r="Q57" i="7"/>
  <c r="S90" i="7"/>
  <c r="Q117" i="7"/>
  <c r="U187" i="7"/>
  <c r="S56" i="7"/>
  <c r="S57" i="7"/>
  <c r="Q68" i="7"/>
  <c r="U90" i="7"/>
  <c r="S117" i="7"/>
  <c r="U113" i="7"/>
  <c r="S146" i="7"/>
  <c r="Q54" i="7"/>
  <c r="Q130" i="7"/>
  <c r="U173" i="7"/>
  <c r="C197" i="7"/>
  <c r="Q55" i="7"/>
  <c r="U68" i="7"/>
  <c r="U108" i="7"/>
  <c r="S106" i="7"/>
  <c r="Q187" i="7"/>
  <c r="Q185" i="7"/>
  <c r="S21" i="7"/>
  <c r="U35" i="7"/>
  <c r="Z149" i="7"/>
  <c r="L149" i="7" s="1"/>
  <c r="U162" i="7"/>
  <c r="U21" i="7"/>
  <c r="Q193" i="7"/>
  <c r="U135" i="7"/>
  <c r="U59" i="7"/>
  <c r="R197" i="7"/>
  <c r="U193" i="7"/>
  <c r="S108" i="7"/>
  <c r="S59" i="7"/>
  <c r="S111" i="7"/>
  <c r="S133" i="7"/>
  <c r="Q83" i="7"/>
  <c r="S167" i="7"/>
  <c r="Q192" i="7"/>
  <c r="U36" i="7"/>
  <c r="Q93" i="7"/>
  <c r="U116" i="7"/>
  <c r="U138" i="7"/>
  <c r="Q30" i="7"/>
  <c r="S32" i="7"/>
  <c r="Q41" i="7"/>
  <c r="Q58" i="7"/>
  <c r="Q70" i="7"/>
  <c r="Q72" i="7"/>
  <c r="U81" i="7"/>
  <c r="S91" i="7"/>
  <c r="S136" i="7"/>
  <c r="Q174" i="7"/>
  <c r="S176" i="7"/>
  <c r="S186" i="7"/>
  <c r="U188" i="7"/>
  <c r="S30" i="7"/>
  <c r="U32" i="7"/>
  <c r="S41" i="7"/>
  <c r="Q56" i="7"/>
  <c r="S58" i="7"/>
  <c r="S70" i="7"/>
  <c r="U91" i="7"/>
  <c r="U136" i="7"/>
  <c r="Q146" i="7"/>
  <c r="S174" i="7"/>
  <c r="U176" i="7"/>
  <c r="Q38" i="7"/>
  <c r="S38" i="7"/>
  <c r="Q104" i="7"/>
  <c r="S95" i="7"/>
  <c r="S104" i="7"/>
  <c r="U133" i="7"/>
  <c r="S169" i="7"/>
  <c r="Q194" i="7"/>
  <c r="S15" i="7"/>
  <c r="S131" i="7"/>
  <c r="U165" i="7"/>
  <c r="S190" i="7"/>
  <c r="U148" i="7"/>
  <c r="Q11" i="7"/>
  <c r="Q39" i="7"/>
  <c r="Q66" i="7"/>
  <c r="Q77" i="7"/>
  <c r="Q110" i="7"/>
  <c r="A197" i="7"/>
  <c r="Q170" i="7"/>
  <c r="Y149" i="7"/>
  <c r="H149" i="7" s="1"/>
  <c r="S116" i="7"/>
  <c r="U95" i="7"/>
  <c r="S93" i="7"/>
  <c r="S39" i="7"/>
  <c r="X149" i="7"/>
  <c r="S66" i="7"/>
  <c r="S77" i="7"/>
  <c r="S110" i="7"/>
  <c r="D149" i="7"/>
  <c r="F127" i="7" s="1"/>
  <c r="S170" i="7"/>
  <c r="Q19" i="7"/>
  <c r="S183" i="7"/>
  <c r="Q167" i="7"/>
  <c r="Q36" i="7"/>
  <c r="U76" i="7"/>
  <c r="S97" i="7"/>
  <c r="U83" i="7"/>
  <c r="U131" i="7"/>
  <c r="S148" i="7"/>
  <c r="Q35" i="7"/>
  <c r="Q103" i="7"/>
  <c r="Q67" i="7"/>
  <c r="S17" i="7"/>
  <c r="S67" i="7"/>
  <c r="S78" i="7"/>
  <c r="Q88" i="7"/>
  <c r="Q118" i="7"/>
  <c r="U78" i="7"/>
  <c r="S118" i="7"/>
  <c r="S192" i="7"/>
  <c r="U15" i="7"/>
  <c r="S165" i="7"/>
  <c r="Q186" i="7"/>
  <c r="U103" i="7"/>
  <c r="Q190" i="7"/>
  <c r="S10" i="7"/>
  <c r="S19" i="7"/>
  <c r="S76" i="7"/>
  <c r="Q97" i="7"/>
  <c r="Q169" i="7"/>
  <c r="U88" i="7"/>
  <c r="S138" i="7"/>
  <c r="Q73" i="7"/>
  <c r="Q101" i="7"/>
  <c r="Q128" i="7"/>
  <c r="Q139" i="7"/>
  <c r="U10" i="7"/>
  <c r="S129" i="7"/>
  <c r="S81" i="7"/>
  <c r="S73" i="7"/>
  <c r="S101" i="7"/>
  <c r="Q113" i="7"/>
  <c r="S128" i="7"/>
  <c r="Q137" i="7"/>
  <c r="S139" i="7"/>
  <c r="T197" i="7"/>
  <c r="Q173" i="7"/>
  <c r="V197" i="7"/>
  <c r="Q17" i="7"/>
  <c r="U111" i="7"/>
  <c r="S194" i="7"/>
  <c r="W197" i="7"/>
  <c r="U129" i="7"/>
  <c r="S188" i="7"/>
  <c r="U31" i="7"/>
  <c r="S71" i="7"/>
  <c r="S135" i="7"/>
  <c r="S137" i="7"/>
  <c r="U175" i="7"/>
  <c r="N180" i="7"/>
  <c r="U28" i="7"/>
  <c r="S28" i="7"/>
  <c r="Q28" i="7"/>
  <c r="G197" i="7"/>
  <c r="O45" i="7"/>
  <c r="Q45" i="7" s="1"/>
  <c r="Q112" i="7"/>
  <c r="S112" i="7"/>
  <c r="N161" i="7"/>
  <c r="U163" i="7"/>
  <c r="S163" i="7"/>
  <c r="Q163" i="7"/>
  <c r="Q89" i="7"/>
  <c r="S121" i="7"/>
  <c r="U121" i="7"/>
  <c r="Q121" i="7"/>
  <c r="Q161" i="7"/>
  <c r="S43" i="7"/>
  <c r="U61" i="7"/>
  <c r="S61" i="7"/>
  <c r="U89" i="7"/>
  <c r="U9" i="7"/>
  <c r="S9" i="7"/>
  <c r="Q9" i="7"/>
  <c r="U43" i="7"/>
  <c r="Q61" i="7"/>
  <c r="P197" i="7"/>
  <c r="Y45" i="7"/>
  <c r="H45" i="7" s="1"/>
  <c r="S22" i="7"/>
  <c r="Q31" i="7"/>
  <c r="S159" i="7"/>
  <c r="S164" i="7"/>
  <c r="Q26" i="7"/>
  <c r="U82" i="7"/>
  <c r="S82" i="7"/>
  <c r="Q82" i="7"/>
  <c r="S26" i="7"/>
  <c r="U80" i="7"/>
  <c r="Q80" i="7"/>
  <c r="U24" i="7"/>
  <c r="S24" i="7"/>
  <c r="Q24" i="7"/>
  <c r="K197" i="7"/>
  <c r="S80" i="7"/>
  <c r="U161" i="7"/>
  <c r="Q159" i="7"/>
  <c r="U22" i="7"/>
  <c r="Q84" i="7"/>
  <c r="Q164" i="7"/>
  <c r="S84" i="7"/>
  <c r="S123" i="7"/>
  <c r="U123" i="7"/>
  <c r="Q123" i="7"/>
  <c r="U7" i="7"/>
  <c r="S7" i="7"/>
  <c r="N184" i="7"/>
  <c r="N164" i="7"/>
  <c r="N187" i="7"/>
  <c r="N167" i="7"/>
  <c r="N190" i="7"/>
  <c r="N170" i="7"/>
  <c r="N193" i="7"/>
  <c r="N173" i="7"/>
  <c r="N176" i="7"/>
  <c r="N182" i="7"/>
  <c r="N163" i="7"/>
  <c r="N185" i="7"/>
  <c r="N165" i="7"/>
  <c r="N191" i="7"/>
  <c r="N171" i="7"/>
  <c r="N159" i="7"/>
  <c r="N177" i="7"/>
  <c r="N166" i="7"/>
  <c r="N195" i="7"/>
  <c r="N192" i="7"/>
  <c r="N174" i="7"/>
  <c r="N183" i="7"/>
  <c r="N181" i="7"/>
  <c r="N179" i="7"/>
  <c r="N172" i="7"/>
  <c r="N188" i="7"/>
  <c r="N175" i="7"/>
  <c r="N162" i="7"/>
  <c r="N160" i="7"/>
  <c r="N158" i="7"/>
  <c r="N186" i="7"/>
  <c r="N168" i="7"/>
  <c r="Q33" i="7"/>
  <c r="U33" i="7"/>
  <c r="U98" i="7"/>
  <c r="S98" i="7"/>
  <c r="Q107" i="7"/>
  <c r="Q98" i="7"/>
  <c r="Q75" i="7"/>
  <c r="N178" i="7"/>
  <c r="S75" i="7"/>
  <c r="U105" i="7"/>
  <c r="S105" i="7"/>
  <c r="U178" i="7"/>
  <c r="S178" i="7"/>
  <c r="Q178" i="7"/>
  <c r="Q105" i="7"/>
  <c r="X45" i="7"/>
  <c r="S54" i="7"/>
  <c r="O149" i="7"/>
  <c r="S171" i="7"/>
  <c r="Q171" i="7"/>
  <c r="U171" i="7"/>
  <c r="Q7" i="7"/>
  <c r="S33" i="7"/>
  <c r="S107" i="7"/>
  <c r="Z45" i="7"/>
  <c r="L45" i="7" s="1"/>
  <c r="N194" i="7"/>
  <c r="Q141" i="7"/>
  <c r="S127" i="7"/>
  <c r="Q166" i="7"/>
  <c r="U180" i="7"/>
  <c r="Q189" i="7"/>
  <c r="S14" i="7"/>
  <c r="S40" i="7"/>
  <c r="U63" i="7"/>
  <c r="U65" i="7"/>
  <c r="S65" i="7"/>
  <c r="S86" i="7"/>
  <c r="S109" i="7"/>
  <c r="U127" i="7"/>
  <c r="U132" i="7"/>
  <c r="U141" i="7"/>
  <c r="U143" i="7"/>
  <c r="U145" i="7"/>
  <c r="S145" i="7"/>
  <c r="Q145" i="7"/>
  <c r="Q147" i="7"/>
  <c r="S166" i="7"/>
  <c r="S184" i="7"/>
  <c r="S189" i="7"/>
  <c r="S191" i="7"/>
  <c r="Q191" i="7"/>
  <c r="U14" i="7"/>
  <c r="Q16" i="7"/>
  <c r="U40" i="7"/>
  <c r="Q65" i="7"/>
  <c r="U100" i="7"/>
  <c r="Q100" i="7"/>
  <c r="U102" i="7"/>
  <c r="S102" i="7"/>
  <c r="Q102" i="7"/>
  <c r="U109" i="7"/>
  <c r="S147" i="7"/>
  <c r="U184" i="7"/>
  <c r="U191" i="7"/>
  <c r="U16" i="7"/>
  <c r="Q132" i="7"/>
  <c r="Q180" i="7"/>
  <c r="Q63" i="7"/>
  <c r="Q86" i="7"/>
  <c r="S134" i="7"/>
  <c r="Q134" i="7"/>
  <c r="Q143" i="7"/>
  <c r="U182" i="7"/>
  <c r="Q182" i="7"/>
  <c r="S182" i="7"/>
  <c r="U158" i="7"/>
  <c r="Q158" i="7"/>
  <c r="S11" i="7"/>
  <c r="S23" i="7"/>
  <c r="S37" i="7"/>
  <c r="S42" i="7"/>
  <c r="S72" i="7"/>
  <c r="S158" i="7"/>
  <c r="Q162" i="7"/>
  <c r="Q175" i="7"/>
  <c r="Q25" i="7"/>
  <c r="U42" i="7"/>
  <c r="U44" i="7"/>
  <c r="S44" i="7"/>
  <c r="Q44" i="7"/>
  <c r="S74" i="7"/>
  <c r="Q74" i="7"/>
  <c r="Q106" i="7"/>
  <c r="X195" i="7"/>
  <c r="U125" i="7"/>
  <c r="Q125" i="7"/>
  <c r="S125" i="7"/>
  <c r="U27" i="7"/>
  <c r="S27" i="7"/>
  <c r="U120" i="7"/>
  <c r="Q120" i="7"/>
  <c r="Y195" i="7"/>
  <c r="H195" i="7" s="1"/>
  <c r="Q20" i="7"/>
  <c r="U62" i="7"/>
  <c r="S62" i="7"/>
  <c r="Q62" i="7"/>
  <c r="S124" i="7"/>
  <c r="U140" i="7"/>
  <c r="Q140" i="7"/>
  <c r="Q172" i="7"/>
  <c r="Q181" i="7"/>
  <c r="S8" i="7"/>
  <c r="S20" i="7"/>
  <c r="S29" i="7"/>
  <c r="Q34" i="7"/>
  <c r="Q64" i="7"/>
  <c r="U69" i="7"/>
  <c r="Q87" i="7"/>
  <c r="Q92" i="7"/>
  <c r="S115" i="7"/>
  <c r="U124" i="7"/>
  <c r="Q126" i="7"/>
  <c r="S140" i="7"/>
  <c r="Q144" i="7"/>
  <c r="S172" i="7"/>
  <c r="S181" i="7"/>
  <c r="S120" i="7"/>
  <c r="U177" i="7"/>
  <c r="Q177" i="7"/>
  <c r="U60" i="7"/>
  <c r="S69" i="7"/>
  <c r="U29" i="7"/>
  <c r="S34" i="7"/>
  <c r="S64" i="7"/>
  <c r="S87" i="7"/>
  <c r="S92" i="7"/>
  <c r="U115" i="7"/>
  <c r="S126" i="7"/>
  <c r="S144" i="7"/>
  <c r="Q183" i="7"/>
  <c r="S114" i="7"/>
  <c r="Q114" i="7"/>
  <c r="S13" i="7"/>
  <c r="Q27" i="7"/>
  <c r="S60" i="7"/>
  <c r="U85" i="7"/>
  <c r="S85" i="7"/>
  <c r="Z195" i="7"/>
  <c r="Q8" i="7"/>
  <c r="U13" i="7"/>
  <c r="S94" i="7"/>
  <c r="Q94" i="7"/>
  <c r="O195" i="7"/>
  <c r="Q122" i="7"/>
  <c r="Q142" i="7"/>
  <c r="Q160" i="7"/>
  <c r="Q179" i="7"/>
  <c r="S122" i="7"/>
  <c r="S142" i="7"/>
  <c r="S160" i="7"/>
  <c r="S179" i="7"/>
  <c r="F133" i="7" l="1"/>
  <c r="F66" i="7"/>
  <c r="F163" i="7"/>
  <c r="F160" i="7"/>
  <c r="F64" i="7"/>
  <c r="F84" i="7"/>
  <c r="F178" i="7"/>
  <c r="F188" i="7"/>
  <c r="F10" i="7"/>
  <c r="F171" i="7"/>
  <c r="F189" i="7"/>
  <c r="F9" i="7"/>
  <c r="F33" i="7"/>
  <c r="F44" i="7"/>
  <c r="F158" i="7"/>
  <c r="F185" i="7"/>
  <c r="F34" i="7"/>
  <c r="F166" i="7"/>
  <c r="F35" i="7"/>
  <c r="F177" i="7"/>
  <c r="F45" i="7"/>
  <c r="F194" i="7"/>
  <c r="F159" i="7"/>
  <c r="F26" i="7"/>
  <c r="F29" i="7"/>
  <c r="F175" i="7"/>
  <c r="F173" i="7"/>
  <c r="F38" i="7"/>
  <c r="F23" i="7"/>
  <c r="F164" i="7"/>
  <c r="F22" i="7"/>
  <c r="F172" i="7"/>
  <c r="F161" i="7"/>
  <c r="F43" i="7"/>
  <c r="F42" i="7"/>
  <c r="F165" i="7"/>
  <c r="F184" i="7"/>
  <c r="F181" i="7"/>
  <c r="F20" i="7"/>
  <c r="F25" i="7"/>
  <c r="F31" i="7"/>
  <c r="F30" i="7"/>
  <c r="F174" i="7"/>
  <c r="F8" i="7"/>
  <c r="F41" i="7"/>
  <c r="F24" i="7"/>
  <c r="F169" i="7"/>
  <c r="F36" i="7"/>
  <c r="F27" i="7"/>
  <c r="F40" i="7"/>
  <c r="F182" i="7"/>
  <c r="F21" i="7"/>
  <c r="F187" i="7"/>
  <c r="F15" i="7"/>
  <c r="F167" i="7"/>
  <c r="F180" i="7"/>
  <c r="F11" i="7"/>
  <c r="F16" i="7"/>
  <c r="F162" i="7"/>
  <c r="F17" i="7"/>
  <c r="F37" i="7"/>
  <c r="F12" i="7"/>
  <c r="F195" i="7"/>
  <c r="F18" i="7"/>
  <c r="F191" i="7"/>
  <c r="F85" i="7"/>
  <c r="F176" i="7"/>
  <c r="F190" i="7"/>
  <c r="F54" i="7"/>
  <c r="F39" i="7"/>
  <c r="F186" i="7"/>
  <c r="F14" i="7"/>
  <c r="F170" i="7"/>
  <c r="F80" i="7"/>
  <c r="F183" i="7"/>
  <c r="F13" i="7"/>
  <c r="F32" i="7"/>
  <c r="F179" i="7"/>
  <c r="F119" i="7"/>
  <c r="F193" i="7"/>
  <c r="F28" i="7"/>
  <c r="F104" i="7"/>
  <c r="F129" i="7"/>
  <c r="F100" i="7"/>
  <c r="F135" i="7"/>
  <c r="F7" i="7"/>
  <c r="F168" i="7"/>
  <c r="F108" i="7"/>
  <c r="F67" i="7"/>
  <c r="F106" i="7"/>
  <c r="F103" i="7"/>
  <c r="F92" i="7"/>
  <c r="F126" i="7"/>
  <c r="F94" i="7"/>
  <c r="F99" i="7"/>
  <c r="F101" i="7"/>
  <c r="F82" i="7"/>
  <c r="F83" i="7"/>
  <c r="F110" i="7"/>
  <c r="D197" i="7"/>
  <c r="F71" i="7"/>
  <c r="F79" i="7"/>
  <c r="F97" i="7"/>
  <c r="F117" i="7"/>
  <c r="F76" i="7"/>
  <c r="F98" i="7"/>
  <c r="F144" i="7"/>
  <c r="F56" i="7"/>
  <c r="F140" i="7"/>
  <c r="F147" i="7"/>
  <c r="F57" i="7"/>
  <c r="F125" i="7"/>
  <c r="F62" i="7"/>
  <c r="F86" i="7"/>
  <c r="F128" i="7"/>
  <c r="F146" i="7"/>
  <c r="F58" i="7"/>
  <c r="F78" i="7"/>
  <c r="F131" i="7"/>
  <c r="F59" i="7"/>
  <c r="F96" i="7"/>
  <c r="F118" i="7"/>
  <c r="F124" i="7"/>
  <c r="F91" i="7"/>
  <c r="F81" i="7"/>
  <c r="F121" i="7"/>
  <c r="F102" i="7"/>
  <c r="F90" i="7"/>
  <c r="F122" i="7"/>
  <c r="F149" i="7"/>
  <c r="F105" i="7"/>
  <c r="F116" i="7"/>
  <c r="F138" i="7"/>
  <c r="F143" i="7"/>
  <c r="F61" i="7"/>
  <c r="F123" i="7"/>
  <c r="F60" i="7"/>
  <c r="F112" i="7"/>
  <c r="F136" i="7"/>
  <c r="F55" i="7"/>
  <c r="F65" i="7"/>
  <c r="F69" i="7"/>
  <c r="F130" i="7"/>
  <c r="F73" i="7"/>
  <c r="F75" i="7"/>
  <c r="F134" i="7"/>
  <c r="F74" i="7"/>
  <c r="F148" i="7"/>
  <c r="F93" i="7"/>
  <c r="F95" i="7"/>
  <c r="F89" i="7"/>
  <c r="F132" i="7"/>
  <c r="F77" i="7"/>
  <c r="F120" i="7"/>
  <c r="F137" i="7"/>
  <c r="F113" i="7"/>
  <c r="F115" i="7"/>
  <c r="F87" i="7"/>
  <c r="F107" i="7"/>
  <c r="F111" i="7"/>
  <c r="F145" i="7"/>
  <c r="F72" i="7"/>
  <c r="F88" i="7"/>
  <c r="F139" i="7"/>
  <c r="F70" i="7"/>
  <c r="F114" i="7"/>
  <c r="F63" i="7"/>
  <c r="F68" i="7"/>
  <c r="F142" i="7"/>
  <c r="F141" i="7"/>
  <c r="F109" i="7"/>
  <c r="X197" i="7"/>
  <c r="Y197" i="7"/>
  <c r="H197" i="7" s="1"/>
  <c r="U149" i="7"/>
  <c r="Q149" i="7"/>
  <c r="S149" i="7"/>
  <c r="J141" i="7"/>
  <c r="J121" i="7"/>
  <c r="J101" i="7"/>
  <c r="J81" i="7"/>
  <c r="J61" i="7"/>
  <c r="J144" i="7"/>
  <c r="J124" i="7"/>
  <c r="J104" i="7"/>
  <c r="J84" i="7"/>
  <c r="J64" i="7"/>
  <c r="J147" i="7"/>
  <c r="J127" i="7"/>
  <c r="J107" i="7"/>
  <c r="J87" i="7"/>
  <c r="J67" i="7"/>
  <c r="J133" i="7"/>
  <c r="J130" i="7"/>
  <c r="J110" i="7"/>
  <c r="J90" i="7"/>
  <c r="J70" i="7"/>
  <c r="J139" i="7"/>
  <c r="J119" i="7"/>
  <c r="J99" i="7"/>
  <c r="J79" i="7"/>
  <c r="J59" i="7"/>
  <c r="J142" i="7"/>
  <c r="J122" i="7"/>
  <c r="J102" i="7"/>
  <c r="J82" i="7"/>
  <c r="J148" i="7"/>
  <c r="J128" i="7"/>
  <c r="J108" i="7"/>
  <c r="J88" i="7"/>
  <c r="J68" i="7"/>
  <c r="J112" i="7"/>
  <c r="J105" i="7"/>
  <c r="J73" i="7"/>
  <c r="J146" i="7"/>
  <c r="J78" i="7"/>
  <c r="J71" i="7"/>
  <c r="J57" i="7"/>
  <c r="J137" i="7"/>
  <c r="J96" i="7"/>
  <c r="J103" i="7"/>
  <c r="J66" i="7"/>
  <c r="J94" i="7"/>
  <c r="J89" i="7"/>
  <c r="J117" i="7"/>
  <c r="J135" i="7"/>
  <c r="J140" i="7"/>
  <c r="J126" i="7"/>
  <c r="J92" i="7"/>
  <c r="J85" i="7"/>
  <c r="J62" i="7"/>
  <c r="J115" i="7"/>
  <c r="J76" i="7"/>
  <c r="J149" i="7"/>
  <c r="J120" i="7"/>
  <c r="J113" i="7"/>
  <c r="J74" i="7"/>
  <c r="J69" i="7"/>
  <c r="J60" i="7"/>
  <c r="J111" i="7"/>
  <c r="J72" i="7"/>
  <c r="J136" i="7"/>
  <c r="J100" i="7"/>
  <c r="J95" i="7"/>
  <c r="J65" i="7"/>
  <c r="J58" i="7"/>
  <c r="J131" i="7"/>
  <c r="J97" i="7"/>
  <c r="J83" i="7"/>
  <c r="J55" i="7"/>
  <c r="J138" i="7"/>
  <c r="J106" i="7"/>
  <c r="J118" i="7"/>
  <c r="J145" i="7"/>
  <c r="J129" i="7"/>
  <c r="J134" i="7"/>
  <c r="J123" i="7"/>
  <c r="J93" i="7"/>
  <c r="J132" i="7"/>
  <c r="J143" i="7"/>
  <c r="J116" i="7"/>
  <c r="J56" i="7"/>
  <c r="J125" i="7"/>
  <c r="J86" i="7"/>
  <c r="J54" i="7"/>
  <c r="J77" i="7"/>
  <c r="J109" i="7"/>
  <c r="J63" i="7"/>
  <c r="J75" i="7"/>
  <c r="J80" i="7"/>
  <c r="J98" i="7"/>
  <c r="J91" i="7"/>
  <c r="J114" i="7"/>
  <c r="Z197" i="7"/>
  <c r="L197" i="7" s="1"/>
  <c r="N147" i="7"/>
  <c r="N127" i="7"/>
  <c r="N107" i="7"/>
  <c r="N87" i="7"/>
  <c r="N67" i="7"/>
  <c r="N130" i="7"/>
  <c r="N110" i="7"/>
  <c r="N90" i="7"/>
  <c r="N70" i="7"/>
  <c r="N133" i="7"/>
  <c r="N113" i="7"/>
  <c r="N93" i="7"/>
  <c r="N73" i="7"/>
  <c r="N139" i="7"/>
  <c r="N119" i="7"/>
  <c r="N136" i="7"/>
  <c r="N116" i="7"/>
  <c r="N96" i="7"/>
  <c r="N76" i="7"/>
  <c r="N56" i="7"/>
  <c r="N145" i="7"/>
  <c r="N125" i="7"/>
  <c r="N105" i="7"/>
  <c r="N85" i="7"/>
  <c r="N65" i="7"/>
  <c r="N148" i="7"/>
  <c r="N128" i="7"/>
  <c r="N108" i="7"/>
  <c r="N88" i="7"/>
  <c r="N134" i="7"/>
  <c r="N114" i="7"/>
  <c r="N94" i="7"/>
  <c r="N74" i="7"/>
  <c r="N54" i="7"/>
  <c r="N89" i="7"/>
  <c r="N115" i="7"/>
  <c r="N143" i="7"/>
  <c r="N117" i="7"/>
  <c r="N103" i="7"/>
  <c r="N66" i="7"/>
  <c r="N144" i="7"/>
  <c r="N142" i="7"/>
  <c r="N140" i="7"/>
  <c r="N126" i="7"/>
  <c r="N99" i="7"/>
  <c r="N92" i="7"/>
  <c r="N62" i="7"/>
  <c r="N146" i="7"/>
  <c r="N101" i="7"/>
  <c r="N78" i="7"/>
  <c r="N71" i="7"/>
  <c r="N57" i="7"/>
  <c r="N135" i="7"/>
  <c r="N64" i="7"/>
  <c r="N149" i="7"/>
  <c r="N124" i="7"/>
  <c r="N122" i="7"/>
  <c r="N120" i="7"/>
  <c r="N69" i="7"/>
  <c r="N60" i="7"/>
  <c r="N131" i="7"/>
  <c r="N97" i="7"/>
  <c r="N83" i="7"/>
  <c r="N55" i="7"/>
  <c r="N138" i="7"/>
  <c r="N106" i="7"/>
  <c r="N81" i="7"/>
  <c r="N77" i="7"/>
  <c r="N118" i="7"/>
  <c r="N111" i="7"/>
  <c r="N79" i="7"/>
  <c r="N72" i="7"/>
  <c r="N129" i="7"/>
  <c r="N104" i="7"/>
  <c r="N102" i="7"/>
  <c r="N100" i="7"/>
  <c r="N95" i="7"/>
  <c r="N58" i="7"/>
  <c r="N84" i="7"/>
  <c r="N132" i="7"/>
  <c r="N86" i="7"/>
  <c r="N109" i="7"/>
  <c r="N75" i="7"/>
  <c r="N98" i="7"/>
  <c r="N141" i="7"/>
  <c r="N82" i="7"/>
  <c r="N59" i="7"/>
  <c r="N68" i="7"/>
  <c r="N61" i="7"/>
  <c r="N137" i="7"/>
  <c r="N91" i="7"/>
  <c r="N121" i="7"/>
  <c r="N80" i="7"/>
  <c r="N63" i="7"/>
  <c r="N123" i="7"/>
  <c r="N112" i="7"/>
  <c r="N29" i="7"/>
  <c r="N9" i="7"/>
  <c r="N32" i="7"/>
  <c r="N12" i="7"/>
  <c r="N35" i="7"/>
  <c r="N15" i="7"/>
  <c r="N38" i="7"/>
  <c r="N18" i="7"/>
  <c r="N27" i="7"/>
  <c r="N7" i="7"/>
  <c r="N36" i="7"/>
  <c r="N16" i="7"/>
  <c r="N31" i="7"/>
  <c r="N22" i="7"/>
  <c r="N34" i="7"/>
  <c r="N39" i="7"/>
  <c r="N8" i="7"/>
  <c r="N17" i="7"/>
  <c r="N10" i="7"/>
  <c r="N41" i="7"/>
  <c r="N20" i="7"/>
  <c r="N13" i="7"/>
  <c r="N44" i="7"/>
  <c r="N25" i="7"/>
  <c r="N42" i="7"/>
  <c r="N37" i="7"/>
  <c r="N23" i="7"/>
  <c r="N11" i="7"/>
  <c r="N30" i="7"/>
  <c r="N21" i="7"/>
  <c r="N33" i="7"/>
  <c r="N26" i="7"/>
  <c r="N40" i="7"/>
  <c r="N14" i="7"/>
  <c r="N19" i="7"/>
  <c r="N28" i="7"/>
  <c r="N45" i="7"/>
  <c r="N24" i="7"/>
  <c r="N43" i="7"/>
  <c r="J178" i="7"/>
  <c r="J159" i="7"/>
  <c r="J181" i="7"/>
  <c r="J162" i="7"/>
  <c r="J184" i="7"/>
  <c r="J164" i="7"/>
  <c r="J187" i="7"/>
  <c r="J167" i="7"/>
  <c r="J190" i="7"/>
  <c r="J170" i="7"/>
  <c r="J176" i="7"/>
  <c r="J179" i="7"/>
  <c r="J160" i="7"/>
  <c r="J185" i="7"/>
  <c r="J165" i="7"/>
  <c r="J169" i="7"/>
  <c r="J182" i="7"/>
  <c r="J161" i="7"/>
  <c r="J195" i="7"/>
  <c r="J192" i="7"/>
  <c r="J174" i="7"/>
  <c r="J183" i="7"/>
  <c r="J177" i="7"/>
  <c r="J172" i="7"/>
  <c r="J188" i="7"/>
  <c r="J168" i="7"/>
  <c r="J191" i="7"/>
  <c r="J193" i="7"/>
  <c r="J175" i="7"/>
  <c r="J158" i="7"/>
  <c r="J186" i="7"/>
  <c r="J166" i="7"/>
  <c r="J194" i="7"/>
  <c r="J189" i="7"/>
  <c r="J180" i="7"/>
  <c r="J171" i="7"/>
  <c r="J173" i="7"/>
  <c r="J163" i="7"/>
  <c r="U195" i="7"/>
  <c r="S195" i="7"/>
  <c r="Q195" i="7"/>
  <c r="U45" i="7"/>
  <c r="S45" i="7"/>
  <c r="O197" i="7"/>
  <c r="J43" i="7"/>
  <c r="J23" i="7"/>
  <c r="J26" i="7"/>
  <c r="J29" i="7"/>
  <c r="J9" i="7"/>
  <c r="J32" i="7"/>
  <c r="J12" i="7"/>
  <c r="J41" i="7"/>
  <c r="J21" i="7"/>
  <c r="J30" i="7"/>
  <c r="J10" i="7"/>
  <c r="J24" i="7"/>
  <c r="J17" i="7"/>
  <c r="J15" i="7"/>
  <c r="J16" i="7"/>
  <c r="J36" i="7"/>
  <c r="J31" i="7"/>
  <c r="J22" i="7"/>
  <c r="J34" i="7"/>
  <c r="J39" i="7"/>
  <c r="J27" i="7"/>
  <c r="J20" i="7"/>
  <c r="J8" i="7"/>
  <c r="J13" i="7"/>
  <c r="J37" i="7"/>
  <c r="J11" i="7"/>
  <c r="J44" i="7"/>
  <c r="J25" i="7"/>
  <c r="J18" i="7"/>
  <c r="J42" i="7"/>
  <c r="J19" i="7"/>
  <c r="J28" i="7"/>
  <c r="J40" i="7"/>
  <c r="J38" i="7"/>
  <c r="J14" i="7"/>
  <c r="J35" i="7"/>
  <c r="J45" i="7"/>
  <c r="J33" i="7"/>
  <c r="J7" i="7"/>
  <c r="U197" i="7" l="1"/>
  <c r="S197" i="7"/>
  <c r="Q197" i="7"/>
  <c r="A154" i="3" l="1"/>
  <c r="A153" i="3"/>
  <c r="A152" i="3"/>
  <c r="A49" i="3"/>
  <c r="A50" i="3"/>
  <c r="A48" i="3"/>
  <c r="R195" i="5" l="1"/>
  <c r="P195" i="5"/>
  <c r="O195" i="5"/>
  <c r="N195" i="5"/>
  <c r="M195" i="5"/>
  <c r="L195" i="5"/>
  <c r="J195" i="5"/>
  <c r="I195" i="5"/>
  <c r="H195" i="5"/>
  <c r="G195" i="5"/>
  <c r="F195" i="5"/>
  <c r="E195" i="5"/>
  <c r="D195" i="5"/>
  <c r="C195" i="5"/>
  <c r="A195" i="5"/>
  <c r="K194" i="5"/>
  <c r="K193" i="5"/>
  <c r="K192" i="5"/>
  <c r="K191" i="5"/>
  <c r="K190" i="5"/>
  <c r="K189" i="5"/>
  <c r="K188" i="5"/>
  <c r="K187" i="5"/>
  <c r="K186" i="5"/>
  <c r="K185" i="5"/>
  <c r="K184" i="5"/>
  <c r="K183" i="5"/>
  <c r="K182" i="5"/>
  <c r="K181" i="5"/>
  <c r="K180" i="5"/>
  <c r="K179" i="5"/>
  <c r="K178" i="5"/>
  <c r="K177" i="5"/>
  <c r="K176" i="5"/>
  <c r="K175" i="5"/>
  <c r="K174" i="5"/>
  <c r="K173" i="5"/>
  <c r="K172" i="5"/>
  <c r="K171" i="5"/>
  <c r="K170" i="5"/>
  <c r="K169" i="5"/>
  <c r="K168" i="5"/>
  <c r="K167" i="5"/>
  <c r="K166" i="5"/>
  <c r="K165" i="5"/>
  <c r="K164" i="5"/>
  <c r="K163" i="5"/>
  <c r="K162" i="5"/>
  <c r="K161" i="5"/>
  <c r="K160" i="5"/>
  <c r="K159" i="5"/>
  <c r="K158" i="5"/>
  <c r="R149" i="5"/>
  <c r="P149" i="5"/>
  <c r="O149" i="5"/>
  <c r="N149" i="5"/>
  <c r="M149" i="5"/>
  <c r="L149" i="5"/>
  <c r="J149" i="5"/>
  <c r="I149" i="5"/>
  <c r="H149" i="5"/>
  <c r="G149" i="5"/>
  <c r="F149" i="5"/>
  <c r="E149" i="5"/>
  <c r="D149" i="5"/>
  <c r="C149" i="5"/>
  <c r="A149" i="5"/>
  <c r="Q148" i="5"/>
  <c r="K148" i="5"/>
  <c r="Q147" i="5"/>
  <c r="K147" i="5"/>
  <c r="Q146" i="5"/>
  <c r="K146" i="5"/>
  <c r="Q145" i="5"/>
  <c r="K145" i="5"/>
  <c r="Q144" i="5"/>
  <c r="K144" i="5"/>
  <c r="Q143" i="5"/>
  <c r="K143" i="5"/>
  <c r="Q142" i="5"/>
  <c r="K142" i="5"/>
  <c r="Q141" i="5"/>
  <c r="K141" i="5"/>
  <c r="Q140" i="5"/>
  <c r="K140" i="5"/>
  <c r="Q139" i="5"/>
  <c r="K139" i="5"/>
  <c r="Q138" i="5"/>
  <c r="K138" i="5"/>
  <c r="Q137" i="5"/>
  <c r="K137" i="5"/>
  <c r="Q136" i="5"/>
  <c r="K136" i="5"/>
  <c r="Q135" i="5"/>
  <c r="K135" i="5"/>
  <c r="Q134" i="5"/>
  <c r="K134" i="5"/>
  <c r="Q133" i="5"/>
  <c r="K133" i="5"/>
  <c r="Q132" i="5"/>
  <c r="K132" i="5"/>
  <c r="Q131" i="5"/>
  <c r="K131" i="5"/>
  <c r="Q130" i="5"/>
  <c r="K130" i="5"/>
  <c r="Q129" i="5"/>
  <c r="K129" i="5"/>
  <c r="Q128" i="5"/>
  <c r="K128" i="5"/>
  <c r="Q127" i="5"/>
  <c r="K127" i="5"/>
  <c r="Q126" i="5"/>
  <c r="K126" i="5"/>
  <c r="Q125" i="5"/>
  <c r="K125" i="5"/>
  <c r="Q124" i="5"/>
  <c r="K124" i="5"/>
  <c r="Q123" i="5"/>
  <c r="K123" i="5"/>
  <c r="Q122" i="5"/>
  <c r="K122" i="5"/>
  <c r="Q121" i="5"/>
  <c r="K121" i="5"/>
  <c r="Q120" i="5"/>
  <c r="K120" i="5"/>
  <c r="Q119" i="5"/>
  <c r="K119" i="5"/>
  <c r="Q118" i="5"/>
  <c r="K118" i="5"/>
  <c r="Q117" i="5"/>
  <c r="K117" i="5"/>
  <c r="Q116" i="5"/>
  <c r="K116" i="5"/>
  <c r="Q115" i="5"/>
  <c r="K115" i="5"/>
  <c r="Q114" i="5"/>
  <c r="K114" i="5"/>
  <c r="Q113" i="5"/>
  <c r="K113" i="5"/>
  <c r="Q112" i="5"/>
  <c r="K112" i="5"/>
  <c r="Q111" i="5"/>
  <c r="K111" i="5"/>
  <c r="Q110" i="5"/>
  <c r="K110" i="5"/>
  <c r="Q109" i="5"/>
  <c r="K109" i="5"/>
  <c r="Q108" i="5"/>
  <c r="K108" i="5"/>
  <c r="Q107" i="5"/>
  <c r="K107" i="5"/>
  <c r="Q106" i="5"/>
  <c r="K106" i="5"/>
  <c r="Q105" i="5"/>
  <c r="K105" i="5"/>
  <c r="Q104" i="5"/>
  <c r="K104" i="5"/>
  <c r="Q103" i="5"/>
  <c r="K103" i="5"/>
  <c r="Q102" i="5"/>
  <c r="K102" i="5"/>
  <c r="Q101" i="5"/>
  <c r="K101" i="5"/>
  <c r="Q100" i="5"/>
  <c r="K100" i="5"/>
  <c r="Q99" i="5"/>
  <c r="K99" i="5"/>
  <c r="Q98" i="5"/>
  <c r="K98" i="5"/>
  <c r="Q97" i="5"/>
  <c r="K97" i="5"/>
  <c r="Q96" i="5"/>
  <c r="K96" i="5"/>
  <c r="Q95" i="5"/>
  <c r="K95" i="5"/>
  <c r="Q94" i="5"/>
  <c r="K94" i="5"/>
  <c r="Q93" i="5"/>
  <c r="K93" i="5"/>
  <c r="Q92" i="5"/>
  <c r="K92" i="5"/>
  <c r="Q91" i="5"/>
  <c r="K91" i="5"/>
  <c r="Q90" i="5"/>
  <c r="K90" i="5"/>
  <c r="Q89" i="5"/>
  <c r="K89" i="5"/>
  <c r="Q88" i="5"/>
  <c r="K88" i="5"/>
  <c r="Q87" i="5"/>
  <c r="K87" i="5"/>
  <c r="Q86" i="5"/>
  <c r="K86" i="5"/>
  <c r="Q85" i="5"/>
  <c r="K85" i="5"/>
  <c r="Q84" i="5"/>
  <c r="K84" i="5"/>
  <c r="Q83" i="5"/>
  <c r="K83" i="5"/>
  <c r="Q82" i="5"/>
  <c r="K82" i="5"/>
  <c r="Q81" i="5"/>
  <c r="K81" i="5"/>
  <c r="Q80" i="5"/>
  <c r="K80" i="5"/>
  <c r="Q79" i="5"/>
  <c r="K79" i="5"/>
  <c r="Q78" i="5"/>
  <c r="K78" i="5"/>
  <c r="Q77" i="5"/>
  <c r="K77" i="5"/>
  <c r="Q76" i="5"/>
  <c r="K76" i="5"/>
  <c r="Q75" i="5"/>
  <c r="K75" i="5"/>
  <c r="Q74" i="5"/>
  <c r="K74" i="5"/>
  <c r="Q73" i="5"/>
  <c r="K73" i="5"/>
  <c r="Q72" i="5"/>
  <c r="K72" i="5"/>
  <c r="Q71" i="5"/>
  <c r="K71" i="5"/>
  <c r="Q70" i="5"/>
  <c r="K70" i="5"/>
  <c r="Q69" i="5"/>
  <c r="K69" i="5"/>
  <c r="Q68" i="5"/>
  <c r="K68" i="5"/>
  <c r="Q67" i="5"/>
  <c r="K67" i="5"/>
  <c r="Q66" i="5"/>
  <c r="K66" i="5"/>
  <c r="Q65" i="5"/>
  <c r="K65" i="5"/>
  <c r="Q64" i="5"/>
  <c r="K64" i="5"/>
  <c r="Q63" i="5"/>
  <c r="K63" i="5"/>
  <c r="Q62" i="5"/>
  <c r="K62" i="5"/>
  <c r="Q61" i="5"/>
  <c r="K61" i="5"/>
  <c r="Q60" i="5"/>
  <c r="K60" i="5"/>
  <c r="Q59" i="5"/>
  <c r="K59" i="5"/>
  <c r="Q58" i="5"/>
  <c r="K58" i="5"/>
  <c r="Q57" i="5"/>
  <c r="K57" i="5"/>
  <c r="Q56" i="5"/>
  <c r="K56" i="5"/>
  <c r="Q55" i="5"/>
  <c r="K55" i="5"/>
  <c r="Q54" i="5"/>
  <c r="K54" i="5"/>
  <c r="R45" i="5"/>
  <c r="P45" i="5"/>
  <c r="O45" i="5"/>
  <c r="N45" i="5"/>
  <c r="M45" i="5"/>
  <c r="L45" i="5"/>
  <c r="J45" i="5"/>
  <c r="I45" i="5"/>
  <c r="H45" i="5"/>
  <c r="G45" i="5"/>
  <c r="F45" i="5"/>
  <c r="E45" i="5"/>
  <c r="D45" i="5"/>
  <c r="C45" i="5"/>
  <c r="A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J197" i="5" l="1"/>
  <c r="M197" i="5"/>
  <c r="N197" i="5"/>
  <c r="A197" i="5"/>
  <c r="C197" i="5"/>
  <c r="D197" i="5"/>
  <c r="Q149" i="5"/>
  <c r="K45" i="5"/>
  <c r="F197" i="5"/>
  <c r="K195" i="5"/>
  <c r="Q45" i="5"/>
  <c r="G197" i="5"/>
  <c r="Q195" i="5"/>
  <c r="E197" i="5"/>
  <c r="H197" i="5"/>
  <c r="I197" i="5"/>
  <c r="P197" i="5"/>
  <c r="K149" i="5"/>
  <c r="L197" i="5"/>
  <c r="O197" i="5"/>
  <c r="R197" i="5"/>
  <c r="K197" i="5" l="1"/>
  <c r="Q197" i="5"/>
  <c r="A154" i="4"/>
  <c r="A153" i="4"/>
  <c r="A152" i="4"/>
  <c r="A50" i="4"/>
  <c r="A49" i="4"/>
  <c r="A48" i="4"/>
  <c r="J7" i="4"/>
  <c r="Q195" i="4"/>
  <c r="P195" i="4"/>
  <c r="O195" i="4"/>
  <c r="M195" i="4"/>
  <c r="L195" i="4"/>
  <c r="K195" i="4"/>
  <c r="I195" i="4"/>
  <c r="H195" i="4"/>
  <c r="G195" i="4"/>
  <c r="A195" i="4"/>
  <c r="N194" i="4"/>
  <c r="J194" i="4"/>
  <c r="F194" i="4"/>
  <c r="N193" i="4"/>
  <c r="J193" i="4"/>
  <c r="F193" i="4"/>
  <c r="N192" i="4"/>
  <c r="J192" i="4"/>
  <c r="F192" i="4"/>
  <c r="N191" i="4"/>
  <c r="J191" i="4"/>
  <c r="F191" i="4"/>
  <c r="N190" i="4"/>
  <c r="J190" i="4"/>
  <c r="F190" i="4"/>
  <c r="N189" i="4"/>
  <c r="J189" i="4"/>
  <c r="F189" i="4"/>
  <c r="N188" i="4"/>
  <c r="J188" i="4"/>
  <c r="F188" i="4"/>
  <c r="N187" i="4"/>
  <c r="J187" i="4"/>
  <c r="F187" i="4"/>
  <c r="N186" i="4"/>
  <c r="J186" i="4"/>
  <c r="F186" i="4"/>
  <c r="N185" i="4"/>
  <c r="J185" i="4"/>
  <c r="F185" i="4"/>
  <c r="N184" i="4"/>
  <c r="J184" i="4"/>
  <c r="F184" i="4"/>
  <c r="N183" i="4"/>
  <c r="J183" i="4"/>
  <c r="F183" i="4"/>
  <c r="N182" i="4"/>
  <c r="J182" i="4"/>
  <c r="F182" i="4"/>
  <c r="N181" i="4"/>
  <c r="J181" i="4"/>
  <c r="F181" i="4"/>
  <c r="N180" i="4"/>
  <c r="J180" i="4"/>
  <c r="F180" i="4"/>
  <c r="N179" i="4"/>
  <c r="J179" i="4"/>
  <c r="F179" i="4"/>
  <c r="N178" i="4"/>
  <c r="J178" i="4"/>
  <c r="F178" i="4"/>
  <c r="N177" i="4"/>
  <c r="J177" i="4"/>
  <c r="F177" i="4"/>
  <c r="N176" i="4"/>
  <c r="J176" i="4"/>
  <c r="F176" i="4"/>
  <c r="N175" i="4"/>
  <c r="J175" i="4"/>
  <c r="F175" i="4"/>
  <c r="N174" i="4"/>
  <c r="J174" i="4"/>
  <c r="F174" i="4"/>
  <c r="N173" i="4"/>
  <c r="J173" i="4"/>
  <c r="F173" i="4"/>
  <c r="N172" i="4"/>
  <c r="J172" i="4"/>
  <c r="F172" i="4"/>
  <c r="N171" i="4"/>
  <c r="J171" i="4"/>
  <c r="F171" i="4"/>
  <c r="N170" i="4"/>
  <c r="J170" i="4"/>
  <c r="F170" i="4"/>
  <c r="N169" i="4"/>
  <c r="J169" i="4"/>
  <c r="F169" i="4"/>
  <c r="N168" i="4"/>
  <c r="J168" i="4"/>
  <c r="F168" i="4"/>
  <c r="N167" i="4"/>
  <c r="J167" i="4"/>
  <c r="F167" i="4"/>
  <c r="N166" i="4"/>
  <c r="J166" i="4"/>
  <c r="F166" i="4"/>
  <c r="N165" i="4"/>
  <c r="J165" i="4"/>
  <c r="F165" i="4"/>
  <c r="N164" i="4"/>
  <c r="J164" i="4"/>
  <c r="F164" i="4"/>
  <c r="N163" i="4"/>
  <c r="J163" i="4"/>
  <c r="F163" i="4"/>
  <c r="N162" i="4"/>
  <c r="J162" i="4"/>
  <c r="F162" i="4"/>
  <c r="N161" i="4"/>
  <c r="J161" i="4"/>
  <c r="F161" i="4"/>
  <c r="N160" i="4"/>
  <c r="J160" i="4"/>
  <c r="F160" i="4"/>
  <c r="N159" i="4"/>
  <c r="J159" i="4"/>
  <c r="F159" i="4"/>
  <c r="N158" i="4"/>
  <c r="J158" i="4"/>
  <c r="F158" i="4"/>
  <c r="Q149" i="4"/>
  <c r="P149" i="4"/>
  <c r="O149" i="4"/>
  <c r="M149" i="4"/>
  <c r="L149" i="4"/>
  <c r="K149" i="4"/>
  <c r="I149" i="4"/>
  <c r="H149" i="4"/>
  <c r="G149" i="4"/>
  <c r="E149" i="4"/>
  <c r="D149" i="4"/>
  <c r="C149" i="4"/>
  <c r="A149" i="4"/>
  <c r="N148" i="4"/>
  <c r="J148" i="4"/>
  <c r="F148" i="4"/>
  <c r="N147" i="4"/>
  <c r="J147" i="4"/>
  <c r="F147" i="4"/>
  <c r="N146" i="4"/>
  <c r="J146" i="4"/>
  <c r="F146" i="4"/>
  <c r="N145" i="4"/>
  <c r="J145" i="4"/>
  <c r="F145" i="4"/>
  <c r="N144" i="4"/>
  <c r="J144" i="4"/>
  <c r="F144" i="4"/>
  <c r="N143" i="4"/>
  <c r="J143" i="4"/>
  <c r="F143" i="4"/>
  <c r="N142" i="4"/>
  <c r="J142" i="4"/>
  <c r="F142" i="4"/>
  <c r="N141" i="4"/>
  <c r="J141" i="4"/>
  <c r="F141" i="4"/>
  <c r="N140" i="4"/>
  <c r="J140" i="4"/>
  <c r="F140" i="4"/>
  <c r="N139" i="4"/>
  <c r="J139" i="4"/>
  <c r="F139" i="4"/>
  <c r="N138" i="4"/>
  <c r="J138" i="4"/>
  <c r="F138" i="4"/>
  <c r="N137" i="4"/>
  <c r="J137" i="4"/>
  <c r="F137" i="4"/>
  <c r="N136" i="4"/>
  <c r="J136" i="4"/>
  <c r="F136" i="4"/>
  <c r="N135" i="4"/>
  <c r="J135" i="4"/>
  <c r="F135" i="4"/>
  <c r="N134" i="4"/>
  <c r="J134" i="4"/>
  <c r="F134" i="4"/>
  <c r="N133" i="4"/>
  <c r="J133" i="4"/>
  <c r="F133" i="4"/>
  <c r="N132" i="4"/>
  <c r="J132" i="4"/>
  <c r="F132" i="4"/>
  <c r="N131" i="4"/>
  <c r="J131" i="4"/>
  <c r="F131" i="4"/>
  <c r="N130" i="4"/>
  <c r="J130" i="4"/>
  <c r="F130" i="4"/>
  <c r="N129" i="4"/>
  <c r="J129" i="4"/>
  <c r="F129" i="4"/>
  <c r="N128" i="4"/>
  <c r="J128" i="4"/>
  <c r="F128" i="4"/>
  <c r="N127" i="4"/>
  <c r="J127" i="4"/>
  <c r="F127" i="4"/>
  <c r="N126" i="4"/>
  <c r="J126" i="4"/>
  <c r="F126" i="4"/>
  <c r="N125" i="4"/>
  <c r="J125" i="4"/>
  <c r="F125" i="4"/>
  <c r="N124" i="4"/>
  <c r="J124" i="4"/>
  <c r="F124" i="4"/>
  <c r="N123" i="4"/>
  <c r="J123" i="4"/>
  <c r="F123" i="4"/>
  <c r="N122" i="4"/>
  <c r="J122" i="4"/>
  <c r="F122" i="4"/>
  <c r="N121" i="4"/>
  <c r="J121" i="4"/>
  <c r="F121" i="4"/>
  <c r="N120" i="4"/>
  <c r="J120" i="4"/>
  <c r="F120" i="4"/>
  <c r="N119" i="4"/>
  <c r="J119" i="4"/>
  <c r="F119" i="4"/>
  <c r="N118" i="4"/>
  <c r="J118" i="4"/>
  <c r="F118" i="4"/>
  <c r="N117" i="4"/>
  <c r="J117" i="4"/>
  <c r="F117" i="4"/>
  <c r="N116" i="4"/>
  <c r="J116" i="4"/>
  <c r="F116" i="4"/>
  <c r="N115" i="4"/>
  <c r="J115" i="4"/>
  <c r="F115" i="4"/>
  <c r="N114" i="4"/>
  <c r="J114" i="4"/>
  <c r="F114" i="4"/>
  <c r="N113" i="4"/>
  <c r="J113" i="4"/>
  <c r="F113" i="4"/>
  <c r="N112" i="4"/>
  <c r="J112" i="4"/>
  <c r="F112" i="4"/>
  <c r="N111" i="4"/>
  <c r="J111" i="4"/>
  <c r="F111" i="4"/>
  <c r="N110" i="4"/>
  <c r="J110" i="4"/>
  <c r="F110" i="4"/>
  <c r="N109" i="4"/>
  <c r="J109" i="4"/>
  <c r="F109" i="4"/>
  <c r="N108" i="4"/>
  <c r="J108" i="4"/>
  <c r="F108" i="4"/>
  <c r="N107" i="4"/>
  <c r="J107" i="4"/>
  <c r="F107" i="4"/>
  <c r="N106" i="4"/>
  <c r="J106" i="4"/>
  <c r="F106" i="4"/>
  <c r="N105" i="4"/>
  <c r="J105" i="4"/>
  <c r="F105" i="4"/>
  <c r="N104" i="4"/>
  <c r="J104" i="4"/>
  <c r="F104" i="4"/>
  <c r="N103" i="4"/>
  <c r="J103" i="4"/>
  <c r="F103" i="4"/>
  <c r="N102" i="4"/>
  <c r="J102" i="4"/>
  <c r="F102" i="4"/>
  <c r="N101" i="4"/>
  <c r="J101" i="4"/>
  <c r="F101" i="4"/>
  <c r="N100" i="4"/>
  <c r="J100" i="4"/>
  <c r="F100" i="4"/>
  <c r="N99" i="4"/>
  <c r="J99" i="4"/>
  <c r="F99" i="4"/>
  <c r="N98" i="4"/>
  <c r="J98" i="4"/>
  <c r="F98" i="4"/>
  <c r="N97" i="4"/>
  <c r="J97" i="4"/>
  <c r="F97" i="4"/>
  <c r="N96" i="4"/>
  <c r="J96" i="4"/>
  <c r="F96" i="4"/>
  <c r="N95" i="4"/>
  <c r="J95" i="4"/>
  <c r="F95" i="4"/>
  <c r="N94" i="4"/>
  <c r="J94" i="4"/>
  <c r="F94" i="4"/>
  <c r="N93" i="4"/>
  <c r="J93" i="4"/>
  <c r="F93" i="4"/>
  <c r="N92" i="4"/>
  <c r="J92" i="4"/>
  <c r="F92" i="4"/>
  <c r="N91" i="4"/>
  <c r="J91" i="4"/>
  <c r="F91" i="4"/>
  <c r="N90" i="4"/>
  <c r="J90" i="4"/>
  <c r="F90" i="4"/>
  <c r="N89" i="4"/>
  <c r="J89" i="4"/>
  <c r="F89" i="4"/>
  <c r="N88" i="4"/>
  <c r="J88" i="4"/>
  <c r="F88" i="4"/>
  <c r="N87" i="4"/>
  <c r="J87" i="4"/>
  <c r="F87" i="4"/>
  <c r="N86" i="4"/>
  <c r="J86" i="4"/>
  <c r="F86" i="4"/>
  <c r="N85" i="4"/>
  <c r="J85" i="4"/>
  <c r="F85" i="4"/>
  <c r="N84" i="4"/>
  <c r="J84" i="4"/>
  <c r="F84" i="4"/>
  <c r="N83" i="4"/>
  <c r="J83" i="4"/>
  <c r="F83" i="4"/>
  <c r="N82" i="4"/>
  <c r="J82" i="4"/>
  <c r="F82" i="4"/>
  <c r="N81" i="4"/>
  <c r="J81" i="4"/>
  <c r="F81" i="4"/>
  <c r="N80" i="4"/>
  <c r="J80" i="4"/>
  <c r="F80" i="4"/>
  <c r="N79" i="4"/>
  <c r="J79" i="4"/>
  <c r="F79" i="4"/>
  <c r="N78" i="4"/>
  <c r="J78" i="4"/>
  <c r="F78" i="4"/>
  <c r="N77" i="4"/>
  <c r="J77" i="4"/>
  <c r="F77" i="4"/>
  <c r="N76" i="4"/>
  <c r="J76" i="4"/>
  <c r="F76" i="4"/>
  <c r="N75" i="4"/>
  <c r="J75" i="4"/>
  <c r="F75" i="4"/>
  <c r="N74" i="4"/>
  <c r="J74" i="4"/>
  <c r="F74" i="4"/>
  <c r="N73" i="4"/>
  <c r="J73" i="4"/>
  <c r="F73" i="4"/>
  <c r="N72" i="4"/>
  <c r="J72" i="4"/>
  <c r="F72" i="4"/>
  <c r="N71" i="4"/>
  <c r="J71" i="4"/>
  <c r="F71" i="4"/>
  <c r="N70" i="4"/>
  <c r="J70" i="4"/>
  <c r="F70" i="4"/>
  <c r="N69" i="4"/>
  <c r="J69" i="4"/>
  <c r="F69" i="4"/>
  <c r="N68" i="4"/>
  <c r="J68" i="4"/>
  <c r="F68" i="4"/>
  <c r="N67" i="4"/>
  <c r="J67" i="4"/>
  <c r="F67" i="4"/>
  <c r="N66" i="4"/>
  <c r="J66" i="4"/>
  <c r="F66" i="4"/>
  <c r="N65" i="4"/>
  <c r="J65" i="4"/>
  <c r="F65" i="4"/>
  <c r="N64" i="4"/>
  <c r="J64" i="4"/>
  <c r="F64" i="4"/>
  <c r="N63" i="4"/>
  <c r="J63" i="4"/>
  <c r="F63" i="4"/>
  <c r="N62" i="4"/>
  <c r="J62" i="4"/>
  <c r="F62" i="4"/>
  <c r="N61" i="4"/>
  <c r="J61" i="4"/>
  <c r="F61" i="4"/>
  <c r="N60" i="4"/>
  <c r="J60" i="4"/>
  <c r="F60" i="4"/>
  <c r="N59" i="4"/>
  <c r="J59" i="4"/>
  <c r="F59" i="4"/>
  <c r="N58" i="4"/>
  <c r="J58" i="4"/>
  <c r="F58" i="4"/>
  <c r="N57" i="4"/>
  <c r="J57" i="4"/>
  <c r="F57" i="4"/>
  <c r="N56" i="4"/>
  <c r="J56" i="4"/>
  <c r="F56" i="4"/>
  <c r="N55" i="4"/>
  <c r="J55" i="4"/>
  <c r="F55" i="4"/>
  <c r="N54" i="4"/>
  <c r="J54" i="4"/>
  <c r="F54" i="4"/>
  <c r="Q45" i="4"/>
  <c r="P45" i="4"/>
  <c r="O45" i="4"/>
  <c r="M45" i="4"/>
  <c r="L45" i="4"/>
  <c r="K45" i="4"/>
  <c r="I45" i="4"/>
  <c r="H45" i="4"/>
  <c r="G45" i="4"/>
  <c r="E45" i="4"/>
  <c r="D45" i="4"/>
  <c r="C45" i="4"/>
  <c r="A45" i="4"/>
  <c r="N44" i="4"/>
  <c r="J44" i="4"/>
  <c r="F44" i="4"/>
  <c r="N43" i="4"/>
  <c r="J43" i="4"/>
  <c r="F43" i="4"/>
  <c r="N42" i="4"/>
  <c r="J42" i="4"/>
  <c r="F42" i="4"/>
  <c r="N41" i="4"/>
  <c r="J41" i="4"/>
  <c r="F41" i="4"/>
  <c r="N40" i="4"/>
  <c r="J40" i="4"/>
  <c r="F40" i="4"/>
  <c r="N39" i="4"/>
  <c r="J39" i="4"/>
  <c r="F39" i="4"/>
  <c r="N38" i="4"/>
  <c r="J38" i="4"/>
  <c r="F38" i="4"/>
  <c r="N37" i="4"/>
  <c r="J37" i="4"/>
  <c r="F37" i="4"/>
  <c r="N36" i="4"/>
  <c r="J36" i="4"/>
  <c r="F36" i="4"/>
  <c r="N35" i="4"/>
  <c r="J35" i="4"/>
  <c r="F35" i="4"/>
  <c r="N34" i="4"/>
  <c r="J34" i="4"/>
  <c r="F34" i="4"/>
  <c r="N33" i="4"/>
  <c r="J33" i="4"/>
  <c r="F33" i="4"/>
  <c r="N32" i="4"/>
  <c r="J32" i="4"/>
  <c r="F32" i="4"/>
  <c r="N31" i="4"/>
  <c r="J31" i="4"/>
  <c r="F31" i="4"/>
  <c r="N30" i="4"/>
  <c r="J30" i="4"/>
  <c r="F30" i="4"/>
  <c r="N29" i="4"/>
  <c r="J29" i="4"/>
  <c r="F29" i="4"/>
  <c r="N28" i="4"/>
  <c r="J28" i="4"/>
  <c r="F28" i="4"/>
  <c r="N27" i="4"/>
  <c r="J27" i="4"/>
  <c r="F27" i="4"/>
  <c r="N26" i="4"/>
  <c r="J26" i="4"/>
  <c r="F26" i="4"/>
  <c r="N25" i="4"/>
  <c r="J25" i="4"/>
  <c r="F25" i="4"/>
  <c r="N24" i="4"/>
  <c r="J24" i="4"/>
  <c r="F24" i="4"/>
  <c r="N23" i="4"/>
  <c r="J23" i="4"/>
  <c r="F23" i="4"/>
  <c r="N22" i="4"/>
  <c r="J22" i="4"/>
  <c r="F22" i="4"/>
  <c r="N21" i="4"/>
  <c r="J21" i="4"/>
  <c r="F21" i="4"/>
  <c r="N20" i="4"/>
  <c r="J20" i="4"/>
  <c r="F20" i="4"/>
  <c r="N19" i="4"/>
  <c r="J19" i="4"/>
  <c r="F19" i="4"/>
  <c r="N18" i="4"/>
  <c r="J18" i="4"/>
  <c r="F18" i="4"/>
  <c r="N17" i="4"/>
  <c r="J17" i="4"/>
  <c r="F17" i="4"/>
  <c r="N16" i="4"/>
  <c r="J16" i="4"/>
  <c r="F16" i="4"/>
  <c r="N15" i="4"/>
  <c r="J15" i="4"/>
  <c r="F15" i="4"/>
  <c r="N14" i="4"/>
  <c r="J14" i="4"/>
  <c r="F14" i="4"/>
  <c r="N13" i="4"/>
  <c r="J13" i="4"/>
  <c r="F13" i="4"/>
  <c r="N12" i="4"/>
  <c r="J12" i="4"/>
  <c r="F12" i="4"/>
  <c r="N11" i="4"/>
  <c r="J11" i="4"/>
  <c r="F11" i="4"/>
  <c r="N10" i="4"/>
  <c r="J10" i="4"/>
  <c r="F10" i="4"/>
  <c r="N9" i="4"/>
  <c r="J9" i="4"/>
  <c r="F9" i="4"/>
  <c r="N8" i="4"/>
  <c r="J8" i="4"/>
  <c r="F8" i="4"/>
  <c r="N7" i="4"/>
  <c r="F7" i="4"/>
  <c r="R18" i="4" l="1"/>
  <c r="R38" i="4"/>
  <c r="R56" i="4"/>
  <c r="R116" i="4"/>
  <c r="R173" i="4"/>
  <c r="R193" i="4"/>
  <c r="R13" i="4"/>
  <c r="R11" i="4"/>
  <c r="R69" i="4"/>
  <c r="R186" i="4"/>
  <c r="R91" i="4"/>
  <c r="R111" i="4"/>
  <c r="R131" i="4"/>
  <c r="R168" i="4"/>
  <c r="R188" i="4"/>
  <c r="R9" i="4"/>
  <c r="R29" i="4"/>
  <c r="R184" i="4"/>
  <c r="R30" i="4"/>
  <c r="R165" i="4"/>
  <c r="R185" i="4"/>
  <c r="R70" i="4"/>
  <c r="R110" i="4"/>
  <c r="R167" i="4"/>
  <c r="R187" i="4"/>
  <c r="R27" i="4"/>
  <c r="R85" i="4"/>
  <c r="R105" i="4"/>
  <c r="R125" i="4"/>
  <c r="R145" i="4"/>
  <c r="R59" i="4"/>
  <c r="R79" i="4"/>
  <c r="R99" i="4"/>
  <c r="R119" i="4"/>
  <c r="R23" i="4"/>
  <c r="R61" i="4"/>
  <c r="R101" i="4"/>
  <c r="R178" i="4"/>
  <c r="R25" i="4"/>
  <c r="R103" i="4"/>
  <c r="R123" i="4"/>
  <c r="R161" i="4"/>
  <c r="R15" i="4"/>
  <c r="R35" i="4"/>
  <c r="R73" i="4"/>
  <c r="R93" i="4"/>
  <c r="R113" i="4"/>
  <c r="R190" i="4"/>
  <c r="R10" i="4"/>
  <c r="R40" i="4"/>
  <c r="R129" i="4"/>
  <c r="R22" i="4"/>
  <c r="R42" i="4"/>
  <c r="R60" i="4"/>
  <c r="R39" i="4"/>
  <c r="R57" i="4"/>
  <c r="R77" i="4"/>
  <c r="R97" i="4"/>
  <c r="R137" i="4"/>
  <c r="R58" i="4"/>
  <c r="R78" i="4"/>
  <c r="R98" i="4"/>
  <c r="R138" i="4"/>
  <c r="R37" i="4"/>
  <c r="R95" i="4"/>
  <c r="R135" i="4"/>
  <c r="R26" i="4"/>
  <c r="R64" i="4"/>
  <c r="R84" i="4"/>
  <c r="R124" i="4"/>
  <c r="R144" i="4"/>
  <c r="R34" i="4"/>
  <c r="R169" i="4"/>
  <c r="R8" i="4"/>
  <c r="R28" i="4"/>
  <c r="R66" i="4"/>
  <c r="R126" i="4"/>
  <c r="R146" i="4"/>
  <c r="R170" i="4"/>
  <c r="R177" i="4"/>
  <c r="R54" i="4"/>
  <c r="R74" i="4"/>
  <c r="R114" i="4"/>
  <c r="R171" i="4"/>
  <c r="R24" i="4"/>
  <c r="R160" i="4"/>
  <c r="R179" i="4"/>
  <c r="R192" i="4"/>
  <c r="R162" i="4"/>
  <c r="H197" i="4"/>
  <c r="K197" i="4"/>
  <c r="R14" i="4"/>
  <c r="R21" i="4"/>
  <c r="R72" i="4"/>
  <c r="R112" i="4"/>
  <c r="R132" i="4"/>
  <c r="R163" i="4"/>
  <c r="R89" i="4"/>
  <c r="R100" i="4"/>
  <c r="R120" i="4"/>
  <c r="R140" i="4"/>
  <c r="R16" i="4"/>
  <c r="R36" i="4"/>
  <c r="R67" i="4"/>
  <c r="R107" i="4"/>
  <c r="R127" i="4"/>
  <c r="R142" i="4"/>
  <c r="R180" i="4"/>
  <c r="R139" i="4"/>
  <c r="R175" i="4"/>
  <c r="R12" i="4"/>
  <c r="R44" i="4"/>
  <c r="R55" i="4"/>
  <c r="R68" i="4"/>
  <c r="R87" i="4"/>
  <c r="R94" i="4"/>
  <c r="R194" i="4"/>
  <c r="R92" i="4"/>
  <c r="R17" i="4"/>
  <c r="R19" i="4"/>
  <c r="R32" i="4"/>
  <c r="R62" i="4"/>
  <c r="R88" i="4"/>
  <c r="R108" i="4"/>
  <c r="R147" i="4"/>
  <c r="R176" i="4"/>
  <c r="R182" i="4"/>
  <c r="C197" i="4"/>
  <c r="D197" i="4"/>
  <c r="R82" i="4"/>
  <c r="R102" i="4"/>
  <c r="R115" i="4"/>
  <c r="R134" i="4"/>
  <c r="R141" i="4"/>
  <c r="R7" i="4"/>
  <c r="R20" i="4"/>
  <c r="R33" i="4"/>
  <c r="R63" i="4"/>
  <c r="R76" i="4"/>
  <c r="R109" i="4"/>
  <c r="R122" i="4"/>
  <c r="R148" i="4"/>
  <c r="R159" i="4"/>
  <c r="R164" i="4"/>
  <c r="R183" i="4"/>
  <c r="R104" i="4"/>
  <c r="R117" i="4"/>
  <c r="R172" i="4"/>
  <c r="F45" i="4"/>
  <c r="R41" i="4"/>
  <c r="R75" i="4"/>
  <c r="R81" i="4"/>
  <c r="R128" i="4"/>
  <c r="R189" i="4"/>
  <c r="M197" i="4"/>
  <c r="P197" i="4"/>
  <c r="F195" i="4"/>
  <c r="N45" i="4"/>
  <c r="Q197" i="4"/>
  <c r="R106" i="4"/>
  <c r="R158" i="4"/>
  <c r="L197" i="4"/>
  <c r="O197" i="4"/>
  <c r="R31" i="4"/>
  <c r="R65" i="4"/>
  <c r="R71" i="4"/>
  <c r="R118" i="4"/>
  <c r="N195" i="4"/>
  <c r="R174" i="4"/>
  <c r="R43" i="4"/>
  <c r="F149" i="4"/>
  <c r="R83" i="4"/>
  <c r="R130" i="4"/>
  <c r="R136" i="4"/>
  <c r="J195" i="4"/>
  <c r="R90" i="4"/>
  <c r="R96" i="4"/>
  <c r="R143" i="4"/>
  <c r="R181" i="4"/>
  <c r="N149" i="4"/>
  <c r="A197" i="4"/>
  <c r="E197" i="4"/>
  <c r="R121" i="4"/>
  <c r="I197" i="4"/>
  <c r="G197" i="4"/>
  <c r="R80" i="4"/>
  <c r="R86" i="4"/>
  <c r="R133" i="4"/>
  <c r="R166" i="4"/>
  <c r="J149" i="4"/>
  <c r="J45" i="4"/>
  <c r="R191" i="4"/>
  <c r="R45" i="4" l="1"/>
  <c r="R195" i="4"/>
  <c r="R149" i="4"/>
  <c r="J197" i="4"/>
  <c r="F197" i="4"/>
  <c r="N197" i="4"/>
  <c r="R197" i="4" l="1"/>
  <c r="A50" i="2"/>
  <c r="A49" i="2"/>
  <c r="A48" i="2"/>
  <c r="A154" i="2"/>
  <c r="A153" i="2"/>
  <c r="A152" i="2"/>
  <c r="M7" i="3"/>
  <c r="Q195" i="3" l="1"/>
  <c r="P195" i="3"/>
  <c r="O195" i="3"/>
  <c r="N195" i="3"/>
  <c r="A195" i="3"/>
  <c r="R194" i="3"/>
  <c r="M194" i="3"/>
  <c r="R193" i="3"/>
  <c r="M193" i="3"/>
  <c r="R192" i="3"/>
  <c r="M192" i="3"/>
  <c r="R191" i="3"/>
  <c r="M191" i="3"/>
  <c r="R190" i="3"/>
  <c r="M190" i="3"/>
  <c r="R189" i="3"/>
  <c r="M189" i="3"/>
  <c r="R188" i="3"/>
  <c r="M188" i="3"/>
  <c r="R187" i="3"/>
  <c r="M187" i="3"/>
  <c r="R186" i="3"/>
  <c r="M186" i="3"/>
  <c r="R185" i="3"/>
  <c r="M185" i="3"/>
  <c r="R184" i="3"/>
  <c r="M184" i="3"/>
  <c r="R183" i="3"/>
  <c r="M183" i="3"/>
  <c r="R182" i="3"/>
  <c r="M182" i="3"/>
  <c r="R181" i="3"/>
  <c r="M181" i="3"/>
  <c r="R180" i="3"/>
  <c r="M180" i="3"/>
  <c r="R179" i="3"/>
  <c r="M179" i="3"/>
  <c r="R178" i="3"/>
  <c r="M178" i="3"/>
  <c r="R177" i="3"/>
  <c r="M177" i="3"/>
  <c r="R176" i="3"/>
  <c r="M176" i="3"/>
  <c r="R175" i="3"/>
  <c r="M175" i="3"/>
  <c r="R174" i="3"/>
  <c r="M174" i="3"/>
  <c r="R173" i="3"/>
  <c r="M173" i="3"/>
  <c r="R172" i="3"/>
  <c r="M172" i="3"/>
  <c r="R171" i="3"/>
  <c r="M171" i="3"/>
  <c r="R170" i="3"/>
  <c r="M170" i="3"/>
  <c r="R169" i="3"/>
  <c r="M169" i="3"/>
  <c r="R168" i="3"/>
  <c r="M168" i="3"/>
  <c r="R167" i="3"/>
  <c r="M167" i="3"/>
  <c r="R166" i="3"/>
  <c r="M166" i="3"/>
  <c r="R165" i="3"/>
  <c r="M165" i="3"/>
  <c r="R164" i="3"/>
  <c r="M164" i="3"/>
  <c r="R163" i="3"/>
  <c r="M163" i="3"/>
  <c r="R162" i="3"/>
  <c r="M162" i="3"/>
  <c r="R161" i="3"/>
  <c r="M161" i="3"/>
  <c r="R160" i="3"/>
  <c r="M160" i="3"/>
  <c r="R159" i="3"/>
  <c r="M159" i="3"/>
  <c r="R158" i="3"/>
  <c r="M158" i="3"/>
  <c r="Q149" i="3"/>
  <c r="P149" i="3"/>
  <c r="O149" i="3"/>
  <c r="N149" i="3"/>
  <c r="L149" i="3"/>
  <c r="K149" i="3"/>
  <c r="J149" i="3"/>
  <c r="I149" i="3"/>
  <c r="H149" i="3"/>
  <c r="G149" i="3"/>
  <c r="F149" i="3"/>
  <c r="E149" i="3"/>
  <c r="D149" i="3"/>
  <c r="C149" i="3"/>
  <c r="A149" i="3"/>
  <c r="R148" i="3"/>
  <c r="M148" i="3"/>
  <c r="R147" i="3"/>
  <c r="M147" i="3"/>
  <c r="R146" i="3"/>
  <c r="M146" i="3"/>
  <c r="R145" i="3"/>
  <c r="M145" i="3"/>
  <c r="R144" i="3"/>
  <c r="M144" i="3"/>
  <c r="R143" i="3"/>
  <c r="M143" i="3"/>
  <c r="R142" i="3"/>
  <c r="M142" i="3"/>
  <c r="R141" i="3"/>
  <c r="M141" i="3"/>
  <c r="R140" i="3"/>
  <c r="M140" i="3"/>
  <c r="R139" i="3"/>
  <c r="M139" i="3"/>
  <c r="R138" i="3"/>
  <c r="M138" i="3"/>
  <c r="R137" i="3"/>
  <c r="M137" i="3"/>
  <c r="R136" i="3"/>
  <c r="M136" i="3"/>
  <c r="R135" i="3"/>
  <c r="M135" i="3"/>
  <c r="R134" i="3"/>
  <c r="M134" i="3"/>
  <c r="R133" i="3"/>
  <c r="M133" i="3"/>
  <c r="R132" i="3"/>
  <c r="M132" i="3"/>
  <c r="R131" i="3"/>
  <c r="M131" i="3"/>
  <c r="R130" i="3"/>
  <c r="M130" i="3"/>
  <c r="R129" i="3"/>
  <c r="M129" i="3"/>
  <c r="R128" i="3"/>
  <c r="M128" i="3"/>
  <c r="R127" i="3"/>
  <c r="M127" i="3"/>
  <c r="R126" i="3"/>
  <c r="M126" i="3"/>
  <c r="R125" i="3"/>
  <c r="M125" i="3"/>
  <c r="R124" i="3"/>
  <c r="M124" i="3"/>
  <c r="R123" i="3"/>
  <c r="M123" i="3"/>
  <c r="R122" i="3"/>
  <c r="M122" i="3"/>
  <c r="R121" i="3"/>
  <c r="M121" i="3"/>
  <c r="R120" i="3"/>
  <c r="M120" i="3"/>
  <c r="R119" i="3"/>
  <c r="M119" i="3"/>
  <c r="R118" i="3"/>
  <c r="M118" i="3"/>
  <c r="R117" i="3"/>
  <c r="M117" i="3"/>
  <c r="R116" i="3"/>
  <c r="M116" i="3"/>
  <c r="R115" i="3"/>
  <c r="M115" i="3"/>
  <c r="R114" i="3"/>
  <c r="M114" i="3"/>
  <c r="R113" i="3"/>
  <c r="M113" i="3"/>
  <c r="R112" i="3"/>
  <c r="M112" i="3"/>
  <c r="R111" i="3"/>
  <c r="M111" i="3"/>
  <c r="R110" i="3"/>
  <c r="M110" i="3"/>
  <c r="R109" i="3"/>
  <c r="M109" i="3"/>
  <c r="R108" i="3"/>
  <c r="M108" i="3"/>
  <c r="R107" i="3"/>
  <c r="M107" i="3"/>
  <c r="R106" i="3"/>
  <c r="M106" i="3"/>
  <c r="R105" i="3"/>
  <c r="M105" i="3"/>
  <c r="R104" i="3"/>
  <c r="M104" i="3"/>
  <c r="R103" i="3"/>
  <c r="M103" i="3"/>
  <c r="R102" i="3"/>
  <c r="M102" i="3"/>
  <c r="R101" i="3"/>
  <c r="M101" i="3"/>
  <c r="R100" i="3"/>
  <c r="M100" i="3"/>
  <c r="R99" i="3"/>
  <c r="M99" i="3"/>
  <c r="R98" i="3"/>
  <c r="M98" i="3"/>
  <c r="R97" i="3"/>
  <c r="M97" i="3"/>
  <c r="R96" i="3"/>
  <c r="M96" i="3"/>
  <c r="R95" i="3"/>
  <c r="M95" i="3"/>
  <c r="R94" i="3"/>
  <c r="M94" i="3"/>
  <c r="R93" i="3"/>
  <c r="M93" i="3"/>
  <c r="R92" i="3"/>
  <c r="M92" i="3"/>
  <c r="R91" i="3"/>
  <c r="M91" i="3"/>
  <c r="R90" i="3"/>
  <c r="M90" i="3"/>
  <c r="R89" i="3"/>
  <c r="M89" i="3"/>
  <c r="R88" i="3"/>
  <c r="M88" i="3"/>
  <c r="R87" i="3"/>
  <c r="M87" i="3"/>
  <c r="R86" i="3"/>
  <c r="M86" i="3"/>
  <c r="R85" i="3"/>
  <c r="M85" i="3"/>
  <c r="R84" i="3"/>
  <c r="M84" i="3"/>
  <c r="R83" i="3"/>
  <c r="M83" i="3"/>
  <c r="R82" i="3"/>
  <c r="M82" i="3"/>
  <c r="R81" i="3"/>
  <c r="M81" i="3"/>
  <c r="R80" i="3"/>
  <c r="M80" i="3"/>
  <c r="R79" i="3"/>
  <c r="M79" i="3"/>
  <c r="R78" i="3"/>
  <c r="M78" i="3"/>
  <c r="R77" i="3"/>
  <c r="M77" i="3"/>
  <c r="R76" i="3"/>
  <c r="M76" i="3"/>
  <c r="R75" i="3"/>
  <c r="M75" i="3"/>
  <c r="R74" i="3"/>
  <c r="M74" i="3"/>
  <c r="R73" i="3"/>
  <c r="M73" i="3"/>
  <c r="R72" i="3"/>
  <c r="M72" i="3"/>
  <c r="R71" i="3"/>
  <c r="M71" i="3"/>
  <c r="R70" i="3"/>
  <c r="M70" i="3"/>
  <c r="R69" i="3"/>
  <c r="M69" i="3"/>
  <c r="R68" i="3"/>
  <c r="M68" i="3"/>
  <c r="R67" i="3"/>
  <c r="M67" i="3"/>
  <c r="R66" i="3"/>
  <c r="M66" i="3"/>
  <c r="R65" i="3"/>
  <c r="M65" i="3"/>
  <c r="R64" i="3"/>
  <c r="M64" i="3"/>
  <c r="R63" i="3"/>
  <c r="M63" i="3"/>
  <c r="R62" i="3"/>
  <c r="M62" i="3"/>
  <c r="R61" i="3"/>
  <c r="M61" i="3"/>
  <c r="R60" i="3"/>
  <c r="M60" i="3"/>
  <c r="R59" i="3"/>
  <c r="M59" i="3"/>
  <c r="R58" i="3"/>
  <c r="M58" i="3"/>
  <c r="R57" i="3"/>
  <c r="M57" i="3"/>
  <c r="R56" i="3"/>
  <c r="M56" i="3"/>
  <c r="R55" i="3"/>
  <c r="M55" i="3"/>
  <c r="R54" i="3"/>
  <c r="M54" i="3"/>
  <c r="Q45" i="3"/>
  <c r="P45" i="3"/>
  <c r="O45" i="3"/>
  <c r="N45" i="3"/>
  <c r="L45" i="3"/>
  <c r="K45" i="3"/>
  <c r="J45" i="3"/>
  <c r="I45" i="3"/>
  <c r="H45" i="3"/>
  <c r="G45" i="3"/>
  <c r="F45" i="3"/>
  <c r="E45" i="3"/>
  <c r="D45" i="3"/>
  <c r="C45" i="3"/>
  <c r="A45" i="3"/>
  <c r="R44" i="3"/>
  <c r="M44" i="3"/>
  <c r="R43" i="3"/>
  <c r="M43" i="3"/>
  <c r="R42" i="3"/>
  <c r="M42" i="3"/>
  <c r="R41" i="3"/>
  <c r="M41" i="3"/>
  <c r="R40" i="3"/>
  <c r="M40" i="3"/>
  <c r="R39" i="3"/>
  <c r="M39" i="3"/>
  <c r="R38" i="3"/>
  <c r="M38" i="3"/>
  <c r="R37" i="3"/>
  <c r="M37" i="3"/>
  <c r="R36" i="3"/>
  <c r="M36" i="3"/>
  <c r="R35" i="3"/>
  <c r="M35" i="3"/>
  <c r="R34" i="3"/>
  <c r="M34" i="3"/>
  <c r="R33" i="3"/>
  <c r="M33" i="3"/>
  <c r="R32" i="3"/>
  <c r="M32" i="3"/>
  <c r="R31" i="3"/>
  <c r="M31" i="3"/>
  <c r="R30" i="3"/>
  <c r="M30" i="3"/>
  <c r="R29" i="3"/>
  <c r="M29" i="3"/>
  <c r="R28" i="3"/>
  <c r="M28" i="3"/>
  <c r="R27" i="3"/>
  <c r="M27" i="3"/>
  <c r="R26" i="3"/>
  <c r="M26" i="3"/>
  <c r="R25" i="3"/>
  <c r="M25" i="3"/>
  <c r="R24" i="3"/>
  <c r="M24" i="3"/>
  <c r="R23" i="3"/>
  <c r="M23" i="3"/>
  <c r="R22" i="3"/>
  <c r="M22" i="3"/>
  <c r="R21" i="3"/>
  <c r="M21" i="3"/>
  <c r="R20" i="3"/>
  <c r="M20" i="3"/>
  <c r="R19" i="3"/>
  <c r="M19" i="3"/>
  <c r="R18" i="3"/>
  <c r="M18" i="3"/>
  <c r="R17" i="3"/>
  <c r="M17" i="3"/>
  <c r="R16" i="3"/>
  <c r="M16" i="3"/>
  <c r="R15" i="3"/>
  <c r="M15" i="3"/>
  <c r="R14" i="3"/>
  <c r="M14" i="3"/>
  <c r="R13" i="3"/>
  <c r="M13" i="3"/>
  <c r="R12" i="3"/>
  <c r="M12" i="3"/>
  <c r="R11" i="3"/>
  <c r="M11" i="3"/>
  <c r="R10" i="3"/>
  <c r="M10" i="3"/>
  <c r="R9" i="3"/>
  <c r="M9" i="3"/>
  <c r="R8" i="3"/>
  <c r="M8" i="3"/>
  <c r="R7" i="3"/>
  <c r="S165" i="3" l="1"/>
  <c r="S185" i="3"/>
  <c r="S18" i="3"/>
  <c r="S28" i="3"/>
  <c r="S38" i="3"/>
  <c r="S161" i="3"/>
  <c r="S70" i="3"/>
  <c r="S130" i="3"/>
  <c r="S13" i="3"/>
  <c r="S9" i="3"/>
  <c r="S19" i="3"/>
  <c r="S29" i="3"/>
  <c r="S182" i="3"/>
  <c r="S11" i="3"/>
  <c r="S180" i="3"/>
  <c r="S190" i="3"/>
  <c r="S163" i="3"/>
  <c r="S173" i="3"/>
  <c r="S183" i="3"/>
  <c r="S193" i="3"/>
  <c r="S91" i="3"/>
  <c r="S101" i="3"/>
  <c r="S111" i="3"/>
  <c r="S131" i="3"/>
  <c r="S141" i="3"/>
  <c r="S23" i="3"/>
  <c r="S41" i="3"/>
  <c r="S33" i="3"/>
  <c r="S73" i="3"/>
  <c r="S83" i="3"/>
  <c r="S93" i="3"/>
  <c r="S113" i="3"/>
  <c r="S123" i="3"/>
  <c r="S133" i="3"/>
  <c r="S143" i="3"/>
  <c r="S16" i="3"/>
  <c r="S36" i="3"/>
  <c r="S167" i="3"/>
  <c r="S187" i="3"/>
  <c r="S64" i="3"/>
  <c r="S74" i="3"/>
  <c r="S84" i="3"/>
  <c r="S104" i="3"/>
  <c r="S114" i="3"/>
  <c r="S134" i="3"/>
  <c r="S144" i="3"/>
  <c r="S57" i="3"/>
  <c r="S67" i="3"/>
  <c r="S97" i="3"/>
  <c r="S127" i="3"/>
  <c r="S137" i="3"/>
  <c r="S168" i="3"/>
  <c r="S189" i="3"/>
  <c r="S56" i="3"/>
  <c r="S66" i="3"/>
  <c r="S96" i="3"/>
  <c r="S116" i="3"/>
  <c r="S126" i="3"/>
  <c r="S55" i="3"/>
  <c r="S65" i="3"/>
  <c r="S75" i="3"/>
  <c r="S85" i="3"/>
  <c r="S95" i="3"/>
  <c r="S105" i="3"/>
  <c r="S115" i="3"/>
  <c r="S135" i="3"/>
  <c r="S145" i="3"/>
  <c r="S166" i="3"/>
  <c r="S117" i="3"/>
  <c r="S58" i="3"/>
  <c r="S68" i="3"/>
  <c r="S88" i="3"/>
  <c r="S98" i="3"/>
  <c r="S108" i="3"/>
  <c r="S118" i="3"/>
  <c r="S128" i="3"/>
  <c r="S69" i="3"/>
  <c r="S89" i="3"/>
  <c r="S109" i="3"/>
  <c r="S129" i="3"/>
  <c r="S171" i="3"/>
  <c r="S191" i="3"/>
  <c r="S20" i="3"/>
  <c r="S72" i="3"/>
  <c r="S92" i="3"/>
  <c r="S132" i="3"/>
  <c r="S22" i="3"/>
  <c r="S42" i="3"/>
  <c r="S184" i="3"/>
  <c r="S194" i="3"/>
  <c r="S14" i="3"/>
  <c r="S34" i="3"/>
  <c r="Q197" i="3"/>
  <c r="S15" i="3"/>
  <c r="A197" i="3"/>
  <c r="P197" i="3"/>
  <c r="S27" i="3"/>
  <c r="S37" i="3"/>
  <c r="S142" i="3"/>
  <c r="D197" i="3"/>
  <c r="S174" i="3"/>
  <c r="S125" i="3"/>
  <c r="F197" i="3"/>
  <c r="S175" i="3"/>
  <c r="S17" i="3"/>
  <c r="G197" i="3"/>
  <c r="S78" i="3"/>
  <c r="S136" i="3"/>
  <c r="S146" i="3"/>
  <c r="S186" i="3"/>
  <c r="S170" i="3"/>
  <c r="S112" i="3"/>
  <c r="S192" i="3"/>
  <c r="C197" i="3"/>
  <c r="S59" i="3"/>
  <c r="E197" i="3"/>
  <c r="S39" i="3"/>
  <c r="K197" i="3"/>
  <c r="S10" i="3"/>
  <c r="S40" i="3"/>
  <c r="L197" i="3"/>
  <c r="S61" i="3"/>
  <c r="S71" i="3"/>
  <c r="S80" i="3"/>
  <c r="S138" i="3"/>
  <c r="S188" i="3"/>
  <c r="S43" i="3"/>
  <c r="J197" i="3"/>
  <c r="S81" i="3"/>
  <c r="S110" i="3"/>
  <c r="S122" i="3"/>
  <c r="S120" i="3"/>
  <c r="N197" i="3"/>
  <c r="S164" i="3"/>
  <c r="S172" i="3"/>
  <c r="S181" i="3"/>
  <c r="S99" i="3"/>
  <c r="R45" i="3"/>
  <c r="S12" i="3"/>
  <c r="S102" i="3"/>
  <c r="S119" i="3"/>
  <c r="S100" i="3"/>
  <c r="S21" i="3"/>
  <c r="S30" i="3"/>
  <c r="H197" i="3"/>
  <c r="S76" i="3"/>
  <c r="S94" i="3"/>
  <c r="S103" i="3"/>
  <c r="S147" i="3"/>
  <c r="M195" i="3"/>
  <c r="S82" i="3"/>
  <c r="R195" i="3"/>
  <c r="S44" i="3"/>
  <c r="I197" i="3"/>
  <c r="S31" i="3"/>
  <c r="S77" i="3"/>
  <c r="S86" i="3"/>
  <c r="S121" i="3"/>
  <c r="S148" i="3"/>
  <c r="S159" i="3"/>
  <c r="S32" i="3"/>
  <c r="S87" i="3"/>
  <c r="S139" i="3"/>
  <c r="S160" i="3"/>
  <c r="S176" i="3"/>
  <c r="S140" i="3"/>
  <c r="R149" i="3"/>
  <c r="S177" i="3"/>
  <c r="S26" i="3"/>
  <c r="O197" i="3"/>
  <c r="M45" i="3"/>
  <c r="S24" i="3"/>
  <c r="S79" i="3"/>
  <c r="S106" i="3"/>
  <c r="S124" i="3"/>
  <c r="S169" i="3"/>
  <c r="S178" i="3"/>
  <c r="S25" i="3"/>
  <c r="S62" i="3"/>
  <c r="S162" i="3"/>
  <c r="S8" i="3"/>
  <c r="S35" i="3"/>
  <c r="S54" i="3"/>
  <c r="S63" i="3"/>
  <c r="S90" i="3"/>
  <c r="S107" i="3"/>
  <c r="S179" i="3"/>
  <c r="M149" i="3"/>
  <c r="S60" i="3"/>
  <c r="S158" i="3"/>
  <c r="S7" i="3"/>
  <c r="R197" i="3" l="1"/>
  <c r="S45" i="3"/>
  <c r="S195" i="3"/>
  <c r="S149" i="3"/>
  <c r="M197" i="3"/>
  <c r="S197" i="3" l="1"/>
  <c r="P195" i="2"/>
  <c r="M195" i="2"/>
  <c r="K195" i="2"/>
  <c r="J195" i="2"/>
  <c r="I195" i="2"/>
  <c r="H195" i="2"/>
  <c r="F195" i="2"/>
  <c r="E195" i="2"/>
  <c r="D195" i="2"/>
  <c r="C195" i="2"/>
  <c r="A195" i="2"/>
  <c r="L194" i="2"/>
  <c r="G194" i="2"/>
  <c r="N194" i="2" s="1"/>
  <c r="O194" i="2" s="1"/>
  <c r="L193" i="2"/>
  <c r="G193" i="2"/>
  <c r="N193" i="2" s="1"/>
  <c r="O193" i="2" s="1"/>
  <c r="L192" i="2"/>
  <c r="G192" i="2"/>
  <c r="N192" i="2" s="1"/>
  <c r="O192" i="2" s="1"/>
  <c r="L191" i="2"/>
  <c r="G191" i="2"/>
  <c r="N191" i="2" s="1"/>
  <c r="O191" i="2" s="1"/>
  <c r="L190" i="2"/>
  <c r="G190" i="2"/>
  <c r="N190" i="2" s="1"/>
  <c r="O190" i="2" s="1"/>
  <c r="L189" i="2"/>
  <c r="G189" i="2"/>
  <c r="N189" i="2" s="1"/>
  <c r="O189" i="2" s="1"/>
  <c r="L188" i="2"/>
  <c r="G188" i="2"/>
  <c r="N188" i="2" s="1"/>
  <c r="O188" i="2" s="1"/>
  <c r="L187" i="2"/>
  <c r="G187" i="2"/>
  <c r="N187" i="2" s="1"/>
  <c r="O187" i="2" s="1"/>
  <c r="L186" i="2"/>
  <c r="G186" i="2"/>
  <c r="N186" i="2" s="1"/>
  <c r="O186" i="2" s="1"/>
  <c r="L185" i="2"/>
  <c r="G185" i="2"/>
  <c r="N185" i="2" s="1"/>
  <c r="O185" i="2" s="1"/>
  <c r="L184" i="2"/>
  <c r="G184" i="2"/>
  <c r="N184" i="2" s="1"/>
  <c r="O184" i="2" s="1"/>
  <c r="L183" i="2"/>
  <c r="G183" i="2"/>
  <c r="N183" i="2" s="1"/>
  <c r="O183" i="2" s="1"/>
  <c r="L182" i="2"/>
  <c r="G182" i="2"/>
  <c r="N182" i="2" s="1"/>
  <c r="O182" i="2" s="1"/>
  <c r="L181" i="2"/>
  <c r="G181" i="2"/>
  <c r="N181" i="2" s="1"/>
  <c r="O181" i="2" s="1"/>
  <c r="L180" i="2"/>
  <c r="G180" i="2"/>
  <c r="N180" i="2" s="1"/>
  <c r="O180" i="2" s="1"/>
  <c r="L179" i="2"/>
  <c r="G179" i="2"/>
  <c r="N179" i="2" s="1"/>
  <c r="O179" i="2" s="1"/>
  <c r="L178" i="2"/>
  <c r="G178" i="2"/>
  <c r="N178" i="2" s="1"/>
  <c r="O178" i="2" s="1"/>
  <c r="L177" i="2"/>
  <c r="G177" i="2"/>
  <c r="N177" i="2" s="1"/>
  <c r="O177" i="2" s="1"/>
  <c r="L176" i="2"/>
  <c r="G176" i="2"/>
  <c r="N176" i="2" s="1"/>
  <c r="O176" i="2" s="1"/>
  <c r="L175" i="2"/>
  <c r="G175" i="2"/>
  <c r="N175" i="2" s="1"/>
  <c r="O175" i="2" s="1"/>
  <c r="L174" i="2"/>
  <c r="G174" i="2"/>
  <c r="N174" i="2" s="1"/>
  <c r="O174" i="2" s="1"/>
  <c r="L173" i="2"/>
  <c r="G173" i="2"/>
  <c r="N173" i="2" s="1"/>
  <c r="O173" i="2" s="1"/>
  <c r="L172" i="2"/>
  <c r="G172" i="2"/>
  <c r="N172" i="2" s="1"/>
  <c r="O172" i="2" s="1"/>
  <c r="L171" i="2"/>
  <c r="G171" i="2"/>
  <c r="N171" i="2" s="1"/>
  <c r="O171" i="2" s="1"/>
  <c r="L170" i="2"/>
  <c r="G170" i="2"/>
  <c r="N170" i="2" s="1"/>
  <c r="O170" i="2" s="1"/>
  <c r="L169" i="2"/>
  <c r="G169" i="2"/>
  <c r="N169" i="2" s="1"/>
  <c r="O169" i="2" s="1"/>
  <c r="L168" i="2"/>
  <c r="G168" i="2"/>
  <c r="N168" i="2" s="1"/>
  <c r="O168" i="2" s="1"/>
  <c r="L167" i="2"/>
  <c r="G167" i="2"/>
  <c r="N167" i="2" s="1"/>
  <c r="O167" i="2" s="1"/>
  <c r="L166" i="2"/>
  <c r="G166" i="2"/>
  <c r="N166" i="2" s="1"/>
  <c r="O166" i="2" s="1"/>
  <c r="L165" i="2"/>
  <c r="G165" i="2"/>
  <c r="N165" i="2" s="1"/>
  <c r="O165" i="2" s="1"/>
  <c r="L164" i="2"/>
  <c r="G164" i="2"/>
  <c r="N164" i="2" s="1"/>
  <c r="O164" i="2" s="1"/>
  <c r="L163" i="2"/>
  <c r="G163" i="2"/>
  <c r="N163" i="2" s="1"/>
  <c r="O163" i="2" s="1"/>
  <c r="L162" i="2"/>
  <c r="G162" i="2"/>
  <c r="N162" i="2" s="1"/>
  <c r="O162" i="2" s="1"/>
  <c r="L161" i="2"/>
  <c r="G161" i="2"/>
  <c r="N161" i="2" s="1"/>
  <c r="O161" i="2" s="1"/>
  <c r="L160" i="2"/>
  <c r="G160" i="2"/>
  <c r="N160" i="2" s="1"/>
  <c r="O160" i="2" s="1"/>
  <c r="L159" i="2"/>
  <c r="G159" i="2"/>
  <c r="N159" i="2" s="1"/>
  <c r="O159" i="2" s="1"/>
  <c r="L158" i="2"/>
  <c r="G158" i="2"/>
  <c r="P149" i="2"/>
  <c r="M149" i="2"/>
  <c r="K149" i="2"/>
  <c r="J149" i="2"/>
  <c r="I149" i="2"/>
  <c r="H149" i="2"/>
  <c r="F149" i="2"/>
  <c r="E149" i="2"/>
  <c r="D149" i="2"/>
  <c r="C149" i="2"/>
  <c r="A149" i="2"/>
  <c r="L148" i="2"/>
  <c r="G148" i="2"/>
  <c r="N148" i="2" s="1"/>
  <c r="O148" i="2" s="1"/>
  <c r="L147" i="2"/>
  <c r="G147" i="2"/>
  <c r="N147" i="2" s="1"/>
  <c r="O147" i="2" s="1"/>
  <c r="L146" i="2"/>
  <c r="G146" i="2"/>
  <c r="N146" i="2" s="1"/>
  <c r="O146" i="2" s="1"/>
  <c r="L145" i="2"/>
  <c r="G145" i="2"/>
  <c r="N145" i="2" s="1"/>
  <c r="O145" i="2" s="1"/>
  <c r="L144" i="2"/>
  <c r="G144" i="2"/>
  <c r="N144" i="2" s="1"/>
  <c r="O144" i="2" s="1"/>
  <c r="L143" i="2"/>
  <c r="G143" i="2"/>
  <c r="N143" i="2" s="1"/>
  <c r="O143" i="2" s="1"/>
  <c r="L142" i="2"/>
  <c r="G142" i="2"/>
  <c r="N142" i="2" s="1"/>
  <c r="O142" i="2" s="1"/>
  <c r="L141" i="2"/>
  <c r="G141" i="2"/>
  <c r="N141" i="2" s="1"/>
  <c r="O141" i="2" s="1"/>
  <c r="L140" i="2"/>
  <c r="G140" i="2"/>
  <c r="N140" i="2" s="1"/>
  <c r="O140" i="2" s="1"/>
  <c r="L139" i="2"/>
  <c r="G139" i="2"/>
  <c r="N139" i="2" s="1"/>
  <c r="O139" i="2" s="1"/>
  <c r="L138" i="2"/>
  <c r="G138" i="2"/>
  <c r="N138" i="2" s="1"/>
  <c r="O138" i="2" s="1"/>
  <c r="L137" i="2"/>
  <c r="G137" i="2"/>
  <c r="N137" i="2" s="1"/>
  <c r="O137" i="2" s="1"/>
  <c r="L136" i="2"/>
  <c r="G136" i="2"/>
  <c r="N136" i="2" s="1"/>
  <c r="O136" i="2" s="1"/>
  <c r="L135" i="2"/>
  <c r="G135" i="2"/>
  <c r="N135" i="2" s="1"/>
  <c r="O135" i="2" s="1"/>
  <c r="L134" i="2"/>
  <c r="G134" i="2"/>
  <c r="N134" i="2" s="1"/>
  <c r="O134" i="2" s="1"/>
  <c r="L133" i="2"/>
  <c r="G133" i="2"/>
  <c r="N133" i="2" s="1"/>
  <c r="O133" i="2" s="1"/>
  <c r="L132" i="2"/>
  <c r="G132" i="2"/>
  <c r="N132" i="2" s="1"/>
  <c r="O132" i="2" s="1"/>
  <c r="L131" i="2"/>
  <c r="G131" i="2"/>
  <c r="N131" i="2" s="1"/>
  <c r="O131" i="2" s="1"/>
  <c r="L130" i="2"/>
  <c r="G130" i="2"/>
  <c r="N130" i="2" s="1"/>
  <c r="O130" i="2" s="1"/>
  <c r="L129" i="2"/>
  <c r="G129" i="2"/>
  <c r="N129" i="2" s="1"/>
  <c r="O129" i="2" s="1"/>
  <c r="L128" i="2"/>
  <c r="G128" i="2"/>
  <c r="N128" i="2" s="1"/>
  <c r="O128" i="2" s="1"/>
  <c r="L127" i="2"/>
  <c r="G127" i="2"/>
  <c r="N127" i="2" s="1"/>
  <c r="O127" i="2" s="1"/>
  <c r="L126" i="2"/>
  <c r="G126" i="2"/>
  <c r="N126" i="2" s="1"/>
  <c r="O126" i="2" s="1"/>
  <c r="L125" i="2"/>
  <c r="G125" i="2"/>
  <c r="N125" i="2" s="1"/>
  <c r="O125" i="2" s="1"/>
  <c r="L124" i="2"/>
  <c r="G124" i="2"/>
  <c r="N124" i="2" s="1"/>
  <c r="O124" i="2" s="1"/>
  <c r="L123" i="2"/>
  <c r="G123" i="2"/>
  <c r="N123" i="2" s="1"/>
  <c r="O123" i="2" s="1"/>
  <c r="L122" i="2"/>
  <c r="G122" i="2"/>
  <c r="N122" i="2" s="1"/>
  <c r="O122" i="2" s="1"/>
  <c r="L121" i="2"/>
  <c r="G121" i="2"/>
  <c r="N121" i="2" s="1"/>
  <c r="O121" i="2" s="1"/>
  <c r="L120" i="2"/>
  <c r="G120" i="2"/>
  <c r="N120" i="2" s="1"/>
  <c r="O120" i="2" s="1"/>
  <c r="L119" i="2"/>
  <c r="G119" i="2"/>
  <c r="N119" i="2" s="1"/>
  <c r="O119" i="2" s="1"/>
  <c r="L118" i="2"/>
  <c r="G118" i="2"/>
  <c r="N118" i="2" s="1"/>
  <c r="O118" i="2" s="1"/>
  <c r="L117" i="2"/>
  <c r="G117" i="2"/>
  <c r="N117" i="2" s="1"/>
  <c r="O117" i="2" s="1"/>
  <c r="L116" i="2"/>
  <c r="G116" i="2"/>
  <c r="N116" i="2" s="1"/>
  <c r="O116" i="2" s="1"/>
  <c r="L115" i="2"/>
  <c r="G115" i="2"/>
  <c r="N115" i="2" s="1"/>
  <c r="O115" i="2" s="1"/>
  <c r="L114" i="2"/>
  <c r="G114" i="2"/>
  <c r="N114" i="2" s="1"/>
  <c r="O114" i="2" s="1"/>
  <c r="L113" i="2"/>
  <c r="G113" i="2"/>
  <c r="N113" i="2" s="1"/>
  <c r="O113" i="2" s="1"/>
  <c r="L112" i="2"/>
  <c r="G112" i="2"/>
  <c r="N112" i="2" s="1"/>
  <c r="O112" i="2" s="1"/>
  <c r="L111" i="2"/>
  <c r="G111" i="2"/>
  <c r="N111" i="2" s="1"/>
  <c r="O111" i="2" s="1"/>
  <c r="L110" i="2"/>
  <c r="G110" i="2"/>
  <c r="N110" i="2" s="1"/>
  <c r="O110" i="2" s="1"/>
  <c r="L109" i="2"/>
  <c r="G109" i="2"/>
  <c r="N109" i="2" s="1"/>
  <c r="O109" i="2" s="1"/>
  <c r="L108" i="2"/>
  <c r="G108" i="2"/>
  <c r="N108" i="2" s="1"/>
  <c r="O108" i="2" s="1"/>
  <c r="L107" i="2"/>
  <c r="G107" i="2"/>
  <c r="N107" i="2" s="1"/>
  <c r="O107" i="2" s="1"/>
  <c r="L106" i="2"/>
  <c r="G106" i="2"/>
  <c r="N106" i="2" s="1"/>
  <c r="O106" i="2" s="1"/>
  <c r="L105" i="2"/>
  <c r="G105" i="2"/>
  <c r="N105" i="2" s="1"/>
  <c r="O105" i="2" s="1"/>
  <c r="L104" i="2"/>
  <c r="G104" i="2"/>
  <c r="N104" i="2" s="1"/>
  <c r="O104" i="2" s="1"/>
  <c r="L103" i="2"/>
  <c r="G103" i="2"/>
  <c r="N103" i="2" s="1"/>
  <c r="O103" i="2" s="1"/>
  <c r="L102" i="2"/>
  <c r="G102" i="2"/>
  <c r="N102" i="2" s="1"/>
  <c r="O102" i="2" s="1"/>
  <c r="L101" i="2"/>
  <c r="G101" i="2"/>
  <c r="N101" i="2" s="1"/>
  <c r="O101" i="2" s="1"/>
  <c r="L100" i="2"/>
  <c r="G100" i="2"/>
  <c r="N100" i="2" s="1"/>
  <c r="O100" i="2" s="1"/>
  <c r="L99" i="2"/>
  <c r="G99" i="2"/>
  <c r="N99" i="2" s="1"/>
  <c r="O99" i="2" s="1"/>
  <c r="L98" i="2"/>
  <c r="G98" i="2"/>
  <c r="N98" i="2" s="1"/>
  <c r="O98" i="2" s="1"/>
  <c r="L97" i="2"/>
  <c r="G97" i="2"/>
  <c r="N97" i="2" s="1"/>
  <c r="O97" i="2" s="1"/>
  <c r="L96" i="2"/>
  <c r="G96" i="2"/>
  <c r="N96" i="2" s="1"/>
  <c r="O96" i="2" s="1"/>
  <c r="L95" i="2"/>
  <c r="G95" i="2"/>
  <c r="N95" i="2" s="1"/>
  <c r="O95" i="2" s="1"/>
  <c r="L94" i="2"/>
  <c r="G94" i="2"/>
  <c r="N94" i="2" s="1"/>
  <c r="O94" i="2" s="1"/>
  <c r="L93" i="2"/>
  <c r="G93" i="2"/>
  <c r="N93" i="2" s="1"/>
  <c r="O93" i="2" s="1"/>
  <c r="L92" i="2"/>
  <c r="G92" i="2"/>
  <c r="N92" i="2" s="1"/>
  <c r="O92" i="2" s="1"/>
  <c r="L91" i="2"/>
  <c r="G91" i="2"/>
  <c r="N91" i="2" s="1"/>
  <c r="O91" i="2" s="1"/>
  <c r="L90" i="2"/>
  <c r="G90" i="2"/>
  <c r="N90" i="2" s="1"/>
  <c r="O90" i="2" s="1"/>
  <c r="L89" i="2"/>
  <c r="G89" i="2"/>
  <c r="N89" i="2" s="1"/>
  <c r="O89" i="2" s="1"/>
  <c r="L88" i="2"/>
  <c r="G88" i="2"/>
  <c r="N88" i="2" s="1"/>
  <c r="O88" i="2" s="1"/>
  <c r="L87" i="2"/>
  <c r="G87" i="2"/>
  <c r="N87" i="2" s="1"/>
  <c r="O87" i="2" s="1"/>
  <c r="L86" i="2"/>
  <c r="G86" i="2"/>
  <c r="N86" i="2" s="1"/>
  <c r="O86" i="2" s="1"/>
  <c r="L85" i="2"/>
  <c r="G85" i="2"/>
  <c r="N85" i="2" s="1"/>
  <c r="O85" i="2" s="1"/>
  <c r="L84" i="2"/>
  <c r="G84" i="2"/>
  <c r="N84" i="2" s="1"/>
  <c r="O84" i="2" s="1"/>
  <c r="L83" i="2"/>
  <c r="G83" i="2"/>
  <c r="N83" i="2" s="1"/>
  <c r="O83" i="2" s="1"/>
  <c r="L82" i="2"/>
  <c r="G82" i="2"/>
  <c r="N82" i="2" s="1"/>
  <c r="O82" i="2" s="1"/>
  <c r="L81" i="2"/>
  <c r="G81" i="2"/>
  <c r="N81" i="2" s="1"/>
  <c r="O81" i="2" s="1"/>
  <c r="L80" i="2"/>
  <c r="G80" i="2"/>
  <c r="N80" i="2" s="1"/>
  <c r="O80" i="2" s="1"/>
  <c r="L79" i="2"/>
  <c r="G79" i="2"/>
  <c r="N79" i="2" s="1"/>
  <c r="O79" i="2" s="1"/>
  <c r="L78" i="2"/>
  <c r="G78" i="2"/>
  <c r="N78" i="2" s="1"/>
  <c r="O78" i="2" s="1"/>
  <c r="L77" i="2"/>
  <c r="G77" i="2"/>
  <c r="N77" i="2" s="1"/>
  <c r="O77" i="2" s="1"/>
  <c r="L76" i="2"/>
  <c r="G76" i="2"/>
  <c r="N76" i="2" s="1"/>
  <c r="O76" i="2" s="1"/>
  <c r="L75" i="2"/>
  <c r="G75" i="2"/>
  <c r="N75" i="2" s="1"/>
  <c r="O75" i="2" s="1"/>
  <c r="L74" i="2"/>
  <c r="G74" i="2"/>
  <c r="N74" i="2" s="1"/>
  <c r="O74" i="2" s="1"/>
  <c r="L73" i="2"/>
  <c r="G73" i="2"/>
  <c r="N73" i="2" s="1"/>
  <c r="O73" i="2" s="1"/>
  <c r="L72" i="2"/>
  <c r="G72" i="2"/>
  <c r="N72" i="2" s="1"/>
  <c r="O72" i="2" s="1"/>
  <c r="L71" i="2"/>
  <c r="G71" i="2"/>
  <c r="N71" i="2" s="1"/>
  <c r="O71" i="2" s="1"/>
  <c r="L70" i="2"/>
  <c r="G70" i="2"/>
  <c r="N70" i="2" s="1"/>
  <c r="O70" i="2" s="1"/>
  <c r="L69" i="2"/>
  <c r="G69" i="2"/>
  <c r="N69" i="2" s="1"/>
  <c r="O69" i="2" s="1"/>
  <c r="L68" i="2"/>
  <c r="G68" i="2"/>
  <c r="N68" i="2" s="1"/>
  <c r="O68" i="2" s="1"/>
  <c r="L67" i="2"/>
  <c r="G67" i="2"/>
  <c r="N67" i="2" s="1"/>
  <c r="O67" i="2" s="1"/>
  <c r="L66" i="2"/>
  <c r="G66" i="2"/>
  <c r="N66" i="2" s="1"/>
  <c r="O66" i="2" s="1"/>
  <c r="L65" i="2"/>
  <c r="G65" i="2"/>
  <c r="N65" i="2" s="1"/>
  <c r="O65" i="2" s="1"/>
  <c r="L64" i="2"/>
  <c r="G64" i="2"/>
  <c r="N64" i="2" s="1"/>
  <c r="O64" i="2" s="1"/>
  <c r="L63" i="2"/>
  <c r="G63" i="2"/>
  <c r="N63" i="2" s="1"/>
  <c r="O63" i="2" s="1"/>
  <c r="L62" i="2"/>
  <c r="G62" i="2"/>
  <c r="N62" i="2" s="1"/>
  <c r="O62" i="2" s="1"/>
  <c r="L61" i="2"/>
  <c r="G61" i="2"/>
  <c r="N61" i="2" s="1"/>
  <c r="O61" i="2" s="1"/>
  <c r="L60" i="2"/>
  <c r="G60" i="2"/>
  <c r="N60" i="2" s="1"/>
  <c r="O60" i="2" s="1"/>
  <c r="L59" i="2"/>
  <c r="G59" i="2"/>
  <c r="N59" i="2" s="1"/>
  <c r="O59" i="2" s="1"/>
  <c r="L58" i="2"/>
  <c r="G58" i="2"/>
  <c r="N58" i="2" s="1"/>
  <c r="O58" i="2" s="1"/>
  <c r="L57" i="2"/>
  <c r="G57" i="2"/>
  <c r="N57" i="2" s="1"/>
  <c r="O57" i="2" s="1"/>
  <c r="L56" i="2"/>
  <c r="G56" i="2"/>
  <c r="N56" i="2" s="1"/>
  <c r="O56" i="2" s="1"/>
  <c r="L55" i="2"/>
  <c r="G55" i="2"/>
  <c r="N55" i="2" s="1"/>
  <c r="O55" i="2" s="1"/>
  <c r="L54" i="2"/>
  <c r="G54" i="2"/>
  <c r="P45" i="2"/>
  <c r="M45" i="2"/>
  <c r="K45" i="2"/>
  <c r="J45" i="2"/>
  <c r="I45" i="2"/>
  <c r="H45" i="2"/>
  <c r="F45" i="2"/>
  <c r="E45" i="2"/>
  <c r="D45" i="2"/>
  <c r="C45" i="2"/>
  <c r="A45" i="2"/>
  <c r="L44" i="2"/>
  <c r="G44" i="2"/>
  <c r="N44" i="2" s="1"/>
  <c r="O44" i="2" s="1"/>
  <c r="L43" i="2"/>
  <c r="G43" i="2"/>
  <c r="N43" i="2" s="1"/>
  <c r="O43" i="2" s="1"/>
  <c r="L42" i="2"/>
  <c r="G42" i="2"/>
  <c r="N42" i="2" s="1"/>
  <c r="O42" i="2" s="1"/>
  <c r="L41" i="2"/>
  <c r="G41" i="2"/>
  <c r="N41" i="2" s="1"/>
  <c r="O41" i="2" s="1"/>
  <c r="L40" i="2"/>
  <c r="G40" i="2"/>
  <c r="N40" i="2" s="1"/>
  <c r="O40" i="2" s="1"/>
  <c r="L39" i="2"/>
  <c r="G39" i="2"/>
  <c r="N39" i="2" s="1"/>
  <c r="O39" i="2" s="1"/>
  <c r="L38" i="2"/>
  <c r="G38" i="2"/>
  <c r="N38" i="2" s="1"/>
  <c r="O38" i="2" s="1"/>
  <c r="L37" i="2"/>
  <c r="G37" i="2"/>
  <c r="N37" i="2" s="1"/>
  <c r="O37" i="2" s="1"/>
  <c r="L36" i="2"/>
  <c r="G36" i="2"/>
  <c r="N36" i="2" s="1"/>
  <c r="O36" i="2" s="1"/>
  <c r="L35" i="2"/>
  <c r="G35" i="2"/>
  <c r="N35" i="2" s="1"/>
  <c r="O35" i="2" s="1"/>
  <c r="L34" i="2"/>
  <c r="G34" i="2"/>
  <c r="N34" i="2" s="1"/>
  <c r="O34" i="2" s="1"/>
  <c r="L33" i="2"/>
  <c r="G33" i="2"/>
  <c r="N33" i="2" s="1"/>
  <c r="O33" i="2" s="1"/>
  <c r="L32" i="2"/>
  <c r="G32" i="2"/>
  <c r="N32" i="2" s="1"/>
  <c r="O32" i="2" s="1"/>
  <c r="L31" i="2"/>
  <c r="G31" i="2"/>
  <c r="N31" i="2" s="1"/>
  <c r="O31" i="2" s="1"/>
  <c r="L30" i="2"/>
  <c r="G30" i="2"/>
  <c r="N30" i="2" s="1"/>
  <c r="O30" i="2" s="1"/>
  <c r="L29" i="2"/>
  <c r="G29" i="2"/>
  <c r="N29" i="2" s="1"/>
  <c r="O29" i="2" s="1"/>
  <c r="L28" i="2"/>
  <c r="G28" i="2"/>
  <c r="N28" i="2" s="1"/>
  <c r="O28" i="2" s="1"/>
  <c r="L27" i="2"/>
  <c r="G27" i="2"/>
  <c r="N27" i="2" s="1"/>
  <c r="O27" i="2" s="1"/>
  <c r="L26" i="2"/>
  <c r="G26" i="2"/>
  <c r="N26" i="2" s="1"/>
  <c r="O26" i="2" s="1"/>
  <c r="L25" i="2"/>
  <c r="G25" i="2"/>
  <c r="N25" i="2" s="1"/>
  <c r="O25" i="2" s="1"/>
  <c r="L24" i="2"/>
  <c r="G24" i="2"/>
  <c r="N24" i="2" s="1"/>
  <c r="O24" i="2" s="1"/>
  <c r="L23" i="2"/>
  <c r="G23" i="2"/>
  <c r="N23" i="2" s="1"/>
  <c r="O23" i="2" s="1"/>
  <c r="L22" i="2"/>
  <c r="G22" i="2"/>
  <c r="N22" i="2" s="1"/>
  <c r="O22" i="2" s="1"/>
  <c r="L21" i="2"/>
  <c r="G21" i="2"/>
  <c r="N21" i="2" s="1"/>
  <c r="O21" i="2" s="1"/>
  <c r="L20" i="2"/>
  <c r="G20" i="2"/>
  <c r="N20" i="2" s="1"/>
  <c r="O20" i="2" s="1"/>
  <c r="L19" i="2"/>
  <c r="G19" i="2"/>
  <c r="N19" i="2" s="1"/>
  <c r="O19" i="2" s="1"/>
  <c r="L18" i="2"/>
  <c r="G18" i="2"/>
  <c r="N18" i="2" s="1"/>
  <c r="O18" i="2" s="1"/>
  <c r="L17" i="2"/>
  <c r="G17" i="2"/>
  <c r="N17" i="2" s="1"/>
  <c r="O17" i="2" s="1"/>
  <c r="L16" i="2"/>
  <c r="G16" i="2"/>
  <c r="N16" i="2" s="1"/>
  <c r="O16" i="2" s="1"/>
  <c r="L15" i="2"/>
  <c r="G15" i="2"/>
  <c r="N15" i="2" s="1"/>
  <c r="O15" i="2" s="1"/>
  <c r="L14" i="2"/>
  <c r="G14" i="2"/>
  <c r="N14" i="2" s="1"/>
  <c r="O14" i="2" s="1"/>
  <c r="L13" i="2"/>
  <c r="G13" i="2"/>
  <c r="N13" i="2" s="1"/>
  <c r="O13" i="2" s="1"/>
  <c r="L12" i="2"/>
  <c r="G12" i="2"/>
  <c r="N12" i="2" s="1"/>
  <c r="O12" i="2" s="1"/>
  <c r="L11" i="2"/>
  <c r="G11" i="2"/>
  <c r="N11" i="2" s="1"/>
  <c r="O11" i="2" s="1"/>
  <c r="L10" i="2"/>
  <c r="G10" i="2"/>
  <c r="N10" i="2" s="1"/>
  <c r="O10" i="2" s="1"/>
  <c r="L9" i="2"/>
  <c r="G9" i="2"/>
  <c r="N9" i="2" s="1"/>
  <c r="O9" i="2" s="1"/>
  <c r="L8" i="2"/>
  <c r="G8" i="2"/>
  <c r="N8" i="2" s="1"/>
  <c r="O8" i="2" s="1"/>
  <c r="L7" i="2"/>
  <c r="G7" i="2"/>
  <c r="N7" i="2" s="1"/>
  <c r="E197" i="2" l="1"/>
  <c r="G195" i="2"/>
  <c r="L195" i="2"/>
  <c r="H197" i="2"/>
  <c r="P197" i="2"/>
  <c r="A197" i="2"/>
  <c r="M197" i="2"/>
  <c r="L45" i="2"/>
  <c r="G45" i="2"/>
  <c r="D197" i="2"/>
  <c r="J197" i="2"/>
  <c r="F197" i="2"/>
  <c r="I197" i="2"/>
  <c r="K197" i="2"/>
  <c r="G149" i="2"/>
  <c r="L149" i="2"/>
  <c r="N45" i="2"/>
  <c r="O7" i="2"/>
  <c r="N158" i="2"/>
  <c r="C197" i="2"/>
  <c r="N54" i="2"/>
  <c r="A46" i="1"/>
  <c r="A47" i="1"/>
  <c r="L197" i="2" l="1"/>
  <c r="G197" i="2"/>
  <c r="O45" i="2"/>
  <c r="N149" i="2"/>
  <c r="O149" i="2" s="1"/>
  <c r="O54" i="2"/>
  <c r="O158" i="2"/>
  <c r="N195" i="2"/>
  <c r="O195" i="2" s="1"/>
  <c r="N197" i="2" l="1"/>
  <c r="O197" i="2" s="1"/>
</calcChain>
</file>

<file path=xl/sharedStrings.xml><?xml version="1.0" encoding="utf-8"?>
<sst xmlns="http://schemas.openxmlformats.org/spreadsheetml/2006/main" count="4933" uniqueCount="563">
  <si>
    <t>COMPARATIVE REPORT</t>
  </si>
  <si>
    <t>No.</t>
  </si>
  <si>
    <t>Locality
City of:</t>
  </si>
  <si>
    <t>US Census Bureau 
Population 
2020</t>
  </si>
  <si>
    <t>1</t>
  </si>
  <si>
    <t>Alexandria</t>
  </si>
  <si>
    <t>2</t>
  </si>
  <si>
    <t>Bristol</t>
  </si>
  <si>
    <t>3</t>
  </si>
  <si>
    <t>Buena Vista</t>
  </si>
  <si>
    <t>4</t>
  </si>
  <si>
    <t>Charlottesville</t>
  </si>
  <si>
    <t>5</t>
  </si>
  <si>
    <t>Chesapeake</t>
  </si>
  <si>
    <t>6</t>
  </si>
  <si>
    <t>Colonial Heights</t>
  </si>
  <si>
    <t>7</t>
  </si>
  <si>
    <t>8</t>
  </si>
  <si>
    <t>Danville</t>
  </si>
  <si>
    <t>9</t>
  </si>
  <si>
    <t>Emporia</t>
  </si>
  <si>
    <t>10</t>
  </si>
  <si>
    <t>Fairfax</t>
  </si>
  <si>
    <t>11</t>
  </si>
  <si>
    <t>Falls Church</t>
  </si>
  <si>
    <t>12</t>
  </si>
  <si>
    <t>Franklin</t>
  </si>
  <si>
    <t>13</t>
  </si>
  <si>
    <t>Fredericksburg</t>
  </si>
  <si>
    <t>14</t>
  </si>
  <si>
    <t>Galax</t>
  </si>
  <si>
    <t>15</t>
  </si>
  <si>
    <t>Hampton</t>
  </si>
  <si>
    <t>16</t>
  </si>
  <si>
    <t>Harrisonburg</t>
  </si>
  <si>
    <t>17</t>
  </si>
  <si>
    <t>Hopewell</t>
  </si>
  <si>
    <t>18</t>
  </si>
  <si>
    <t>Lexington</t>
  </si>
  <si>
    <t>19</t>
  </si>
  <si>
    <t>Lynchburg</t>
  </si>
  <si>
    <t>20</t>
  </si>
  <si>
    <t>Manassas</t>
  </si>
  <si>
    <t>21</t>
  </si>
  <si>
    <t>Manassas Park</t>
  </si>
  <si>
    <t>22</t>
  </si>
  <si>
    <t>Martinsville</t>
  </si>
  <si>
    <t>23</t>
  </si>
  <si>
    <t>Newport News</t>
  </si>
  <si>
    <t>24</t>
  </si>
  <si>
    <t>Norfolk</t>
  </si>
  <si>
    <t>25</t>
  </si>
  <si>
    <t>Norton</t>
  </si>
  <si>
    <t>26</t>
  </si>
  <si>
    <t>Petersburg</t>
  </si>
  <si>
    <t>27</t>
  </si>
  <si>
    <t>Poquoson</t>
  </si>
  <si>
    <t>28</t>
  </si>
  <si>
    <t>Portsmouth</t>
  </si>
  <si>
    <t>29</t>
  </si>
  <si>
    <t>Radford</t>
  </si>
  <si>
    <t>30</t>
  </si>
  <si>
    <t>Richmond</t>
  </si>
  <si>
    <t>31</t>
  </si>
  <si>
    <t>Roanoke</t>
  </si>
  <si>
    <t>32</t>
  </si>
  <si>
    <t>Salem</t>
  </si>
  <si>
    <t>33</t>
  </si>
  <si>
    <t>Staunton</t>
  </si>
  <si>
    <t>34</t>
  </si>
  <si>
    <t>Suffolk</t>
  </si>
  <si>
    <t>35</t>
  </si>
  <si>
    <t>Virginia Beach</t>
  </si>
  <si>
    <t>36</t>
  </si>
  <si>
    <t>Waynesboro</t>
  </si>
  <si>
    <t>37</t>
  </si>
  <si>
    <t>Williamsburg</t>
  </si>
  <si>
    <t>38</t>
  </si>
  <si>
    <t>Winchester</t>
  </si>
  <si>
    <t>Locality
County of:</t>
  </si>
  <si>
    <t>Accomack</t>
  </si>
  <si>
    <t>Albemarle</t>
  </si>
  <si>
    <t>Amelia</t>
  </si>
  <si>
    <t>Amherst</t>
  </si>
  <si>
    <t>Appomattox</t>
  </si>
  <si>
    <t>Arlington</t>
  </si>
  <si>
    <t>Augusta</t>
  </si>
  <si>
    <t>Bath</t>
  </si>
  <si>
    <t>Bedford</t>
  </si>
  <si>
    <t xml:space="preserve">Bland  </t>
  </si>
  <si>
    <t>Botetourt</t>
  </si>
  <si>
    <t>Brunswick</t>
  </si>
  <si>
    <t>Buchanan</t>
  </si>
  <si>
    <t>Buckingham</t>
  </si>
  <si>
    <t>Campbell</t>
  </si>
  <si>
    <t>Caroline</t>
  </si>
  <si>
    <t>Carroll</t>
  </si>
  <si>
    <t>Charles City</t>
  </si>
  <si>
    <t>Charlotte</t>
  </si>
  <si>
    <t>Chesterfield</t>
  </si>
  <si>
    <t>Clarke</t>
  </si>
  <si>
    <t>Craig</t>
  </si>
  <si>
    <t>Culpeper</t>
  </si>
  <si>
    <t>Cumberland</t>
  </si>
  <si>
    <t>Dickenson</t>
  </si>
  <si>
    <t>Dinwiddie</t>
  </si>
  <si>
    <t>Essex</t>
  </si>
  <si>
    <t>Fauquier</t>
  </si>
  <si>
    <t>Floyd</t>
  </si>
  <si>
    <t>Fluvanna</t>
  </si>
  <si>
    <t>Frederick</t>
  </si>
  <si>
    <t>Giles</t>
  </si>
  <si>
    <t>Gloucester</t>
  </si>
  <si>
    <t>Goochland</t>
  </si>
  <si>
    <t>Grayson</t>
  </si>
  <si>
    <t>39</t>
  </si>
  <si>
    <t>Greene</t>
  </si>
  <si>
    <t>40</t>
  </si>
  <si>
    <t>Greensville</t>
  </si>
  <si>
    <t>41</t>
  </si>
  <si>
    <t xml:space="preserve">Halifax </t>
  </si>
  <si>
    <t>42</t>
  </si>
  <si>
    <t>Hanover</t>
  </si>
  <si>
    <t>43</t>
  </si>
  <si>
    <t>Henrico</t>
  </si>
  <si>
    <t>44</t>
  </si>
  <si>
    <t>Henry</t>
  </si>
  <si>
    <t>45</t>
  </si>
  <si>
    <t>Highland</t>
  </si>
  <si>
    <t>46</t>
  </si>
  <si>
    <t>Isle of Wight</t>
  </si>
  <si>
    <t>47</t>
  </si>
  <si>
    <t>James City</t>
  </si>
  <si>
    <t>48</t>
  </si>
  <si>
    <t>King &amp; Queen</t>
  </si>
  <si>
    <t>49</t>
  </si>
  <si>
    <t>King George</t>
  </si>
  <si>
    <t>50</t>
  </si>
  <si>
    <t>King William</t>
  </si>
  <si>
    <t>51</t>
  </si>
  <si>
    <t>Lancaster</t>
  </si>
  <si>
    <t>52</t>
  </si>
  <si>
    <t>Lee</t>
  </si>
  <si>
    <t>53</t>
  </si>
  <si>
    <t>Loudoun</t>
  </si>
  <si>
    <t>54</t>
  </si>
  <si>
    <t>Louisa</t>
  </si>
  <si>
    <t>55</t>
  </si>
  <si>
    <t>Lunenburg</t>
  </si>
  <si>
    <t>56</t>
  </si>
  <si>
    <t>Madison</t>
  </si>
  <si>
    <t>57</t>
  </si>
  <si>
    <t>Mathews</t>
  </si>
  <si>
    <t>58</t>
  </si>
  <si>
    <t>Mecklenburg</t>
  </si>
  <si>
    <t>59</t>
  </si>
  <si>
    <t>Middlesex</t>
  </si>
  <si>
    <t>60</t>
  </si>
  <si>
    <t>Montgomery</t>
  </si>
  <si>
    <t>61</t>
  </si>
  <si>
    <t>Nelson</t>
  </si>
  <si>
    <t>62</t>
  </si>
  <si>
    <t xml:space="preserve">New Kent </t>
  </si>
  <si>
    <t>63</t>
  </si>
  <si>
    <t>Northampton</t>
  </si>
  <si>
    <t>64</t>
  </si>
  <si>
    <t>Northumberland</t>
  </si>
  <si>
    <t>65</t>
  </si>
  <si>
    <t>Nottoway</t>
  </si>
  <si>
    <t>66</t>
  </si>
  <si>
    <t>Orange</t>
  </si>
  <si>
    <t>67</t>
  </si>
  <si>
    <t xml:space="preserve">Page  </t>
  </si>
  <si>
    <t>68</t>
  </si>
  <si>
    <t>Patrick</t>
  </si>
  <si>
    <t>69</t>
  </si>
  <si>
    <t>Pittsylvania</t>
  </si>
  <si>
    <t>70</t>
  </si>
  <si>
    <t>Powhatan</t>
  </si>
  <si>
    <t>71</t>
  </si>
  <si>
    <t>Prince Edward</t>
  </si>
  <si>
    <t>72</t>
  </si>
  <si>
    <t>Prince George</t>
  </si>
  <si>
    <t>73</t>
  </si>
  <si>
    <t>Prince William</t>
  </si>
  <si>
    <t>74</t>
  </si>
  <si>
    <t>Pulaski</t>
  </si>
  <si>
    <t>75</t>
  </si>
  <si>
    <t>Rappahannock</t>
  </si>
  <si>
    <t>76</t>
  </si>
  <si>
    <t>77</t>
  </si>
  <si>
    <t>78</t>
  </si>
  <si>
    <t>Rockbridge</t>
  </si>
  <si>
    <t>79</t>
  </si>
  <si>
    <t>Rockingham</t>
  </si>
  <si>
    <t>80</t>
  </si>
  <si>
    <t>Russell</t>
  </si>
  <si>
    <t>81</t>
  </si>
  <si>
    <t>Scott</t>
  </si>
  <si>
    <t>82</t>
  </si>
  <si>
    <t>Shenandoah</t>
  </si>
  <si>
    <t>83</t>
  </si>
  <si>
    <t>Smyth</t>
  </si>
  <si>
    <t>84</t>
  </si>
  <si>
    <t>Southampton</t>
  </si>
  <si>
    <t>85</t>
  </si>
  <si>
    <t>Spotsylvania</t>
  </si>
  <si>
    <t>86</t>
  </si>
  <si>
    <t>Stafford</t>
  </si>
  <si>
    <t>87</t>
  </si>
  <si>
    <t>Surry</t>
  </si>
  <si>
    <t>88</t>
  </si>
  <si>
    <t>Sussex</t>
  </si>
  <si>
    <t>89</t>
  </si>
  <si>
    <t>Tazewell</t>
  </si>
  <si>
    <t>90</t>
  </si>
  <si>
    <t>Warren</t>
  </si>
  <si>
    <t>91</t>
  </si>
  <si>
    <t>Washington</t>
  </si>
  <si>
    <t>92</t>
  </si>
  <si>
    <t>Westmoreland</t>
  </si>
  <si>
    <t>93</t>
  </si>
  <si>
    <t>Wise</t>
  </si>
  <si>
    <t>94</t>
  </si>
  <si>
    <t>Wythe</t>
  </si>
  <si>
    <t>95</t>
  </si>
  <si>
    <t>York</t>
  </si>
  <si>
    <t xml:space="preserve">NOTES:  </t>
  </si>
  <si>
    <t>Gross Debt</t>
  </si>
  <si>
    <t>Gross Debt by Function</t>
  </si>
  <si>
    <t>Balance of Net Debt</t>
  </si>
  <si>
    <t>Bonds and Bond Issue Anticipation Loans</t>
  </si>
  <si>
    <t>Literary Fund Loans</t>
  </si>
  <si>
    <t>Other Long-Term Obligations</t>
  </si>
  <si>
    <t>Temporary Loans</t>
  </si>
  <si>
    <t>Total Gross Debt</t>
  </si>
  <si>
    <t>Education</t>
  </si>
  <si>
    <t>Streets, Roads, and Bridges</t>
  </si>
  <si>
    <t>Other General Government</t>
  </si>
  <si>
    <t>Enterprise Activities</t>
  </si>
  <si>
    <t>Total By Function</t>
  </si>
  <si>
    <t>Funds Restricted</t>
  </si>
  <si>
    <t>Amount</t>
  </si>
  <si>
    <t>Per Capita</t>
  </si>
  <si>
    <t>Covington</t>
  </si>
  <si>
    <t>Total</t>
  </si>
  <si>
    <t>Alleghany</t>
  </si>
  <si>
    <t>Bland</t>
  </si>
  <si>
    <t>Halifax</t>
  </si>
  <si>
    <t>New Kent</t>
  </si>
  <si>
    <t>Page</t>
  </si>
  <si>
    <t>Locality
Town of:</t>
  </si>
  <si>
    <t>Abingdon</t>
  </si>
  <si>
    <t>Ashland</t>
  </si>
  <si>
    <t>Berryville</t>
  </si>
  <si>
    <t>Big Stone Gap</t>
  </si>
  <si>
    <t>Blacksburg</t>
  </si>
  <si>
    <t>Bluefield</t>
  </si>
  <si>
    <t>Bridgewater</t>
  </si>
  <si>
    <t>Broadway</t>
  </si>
  <si>
    <t>Christiansburg</t>
  </si>
  <si>
    <t>Clifton Forge</t>
  </si>
  <si>
    <t>Colonial Beach</t>
  </si>
  <si>
    <t>Dumfries</t>
  </si>
  <si>
    <t>Farmville</t>
  </si>
  <si>
    <t>Front Royal</t>
  </si>
  <si>
    <t>Herndon</t>
  </si>
  <si>
    <t>Leesburg</t>
  </si>
  <si>
    <t>Luray</t>
  </si>
  <si>
    <t>Marion</t>
  </si>
  <si>
    <t>Purcellville</t>
  </si>
  <si>
    <t>Richlands</t>
  </si>
  <si>
    <t>Rocky Mount</t>
  </si>
  <si>
    <t>Smithfield</t>
  </si>
  <si>
    <t>South Boston</t>
  </si>
  <si>
    <t>South Hill</t>
  </si>
  <si>
    <t>Strasburg</t>
  </si>
  <si>
    <t>Vienna</t>
  </si>
  <si>
    <t>Vinton</t>
  </si>
  <si>
    <t>Warrenton</t>
  </si>
  <si>
    <t>West Point</t>
  </si>
  <si>
    <t>Woodstock</t>
  </si>
  <si>
    <t>Wytheville</t>
  </si>
  <si>
    <t>Grand Total</t>
  </si>
  <si>
    <t>Local Government Enterprise Expenses</t>
  </si>
  <si>
    <t>Capital</t>
  </si>
  <si>
    <t>From the Federal Government</t>
  </si>
  <si>
    <t>General Operating Expenses</t>
  </si>
  <si>
    <t xml:space="preserve"> Debt Interest Expenses</t>
  </si>
  <si>
    <t xml:space="preserve">  User Charges</t>
  </si>
  <si>
    <t xml:space="preserve"> From Other Local Governments</t>
  </si>
  <si>
    <t xml:space="preserve"> From the Commonwealth</t>
  </si>
  <si>
    <t xml:space="preserve"> Miscellaneous Revenue</t>
  </si>
  <si>
    <t xml:space="preserve"> Funds Available for Operations</t>
  </si>
  <si>
    <t xml:space="preserve">  Depreciation</t>
  </si>
  <si>
    <t xml:space="preserve"> Other Expenses</t>
  </si>
  <si>
    <t xml:space="preserve"> Total Expenses</t>
  </si>
  <si>
    <t xml:space="preserve"> Funds Available After Expenses</t>
  </si>
  <si>
    <t>Revenues From Direct Charges and Contributions
Contributions/Payments in Support of Operating Expenditures</t>
  </si>
  <si>
    <t>Net Transfers (To) From 
General Government Funds</t>
  </si>
  <si>
    <t xml:space="preserve">Payments To Enterprise Type Authorities  </t>
  </si>
  <si>
    <t>General Operating 
and Interest</t>
  </si>
  <si>
    <t xml:space="preserve">Payments to Other 
Local Governments 
for Enterprise Activities </t>
  </si>
  <si>
    <t>Sources of Funds</t>
  </si>
  <si>
    <t>Direct Sources</t>
  </si>
  <si>
    <t xml:space="preserve"> Transfers From Other Funds</t>
  </si>
  <si>
    <t>Payments From Other Governments</t>
  </si>
  <si>
    <t xml:space="preserve"> Total Sources</t>
  </si>
  <si>
    <t>Payments to Other Governments</t>
  </si>
  <si>
    <t>Transfers to General Government</t>
  </si>
  <si>
    <t xml:space="preserve">  Other</t>
  </si>
  <si>
    <t xml:space="preserve"> Total Applications</t>
  </si>
  <si>
    <t>Redemption of Debt
 Streets, Roads, and Bridges</t>
  </si>
  <si>
    <t>Redemption of Debt
Education</t>
  </si>
  <si>
    <t>Redemption of Debt
 Other General Government</t>
  </si>
  <si>
    <t xml:space="preserve">Redemption of Debt
 Total </t>
  </si>
  <si>
    <t>Debt Interest Costs
 Streets, Roads, and Bridges</t>
  </si>
  <si>
    <t xml:space="preserve"> Debt Interest Costs
Education</t>
  </si>
  <si>
    <t>Debt Interest Costs 
Other General Government</t>
  </si>
  <si>
    <t>Application of Funds</t>
  </si>
  <si>
    <t>Debt Interest Costs 
Total</t>
  </si>
  <si>
    <t>State Grants</t>
  </si>
  <si>
    <t>Federal Grants</t>
  </si>
  <si>
    <t>Interest Income</t>
  </si>
  <si>
    <t>Sale of Property</t>
  </si>
  <si>
    <t xml:space="preserve">  Debt Proceeds</t>
  </si>
  <si>
    <t>Transfers From General Government</t>
  </si>
  <si>
    <t>Applications of Funds</t>
  </si>
  <si>
    <t>Locality 
City of:</t>
  </si>
  <si>
    <t>Expenditures Made on Behalf of the Local Government
State/Federal</t>
  </si>
  <si>
    <t>Locality 
County of:</t>
  </si>
  <si>
    <t>Locality 
Town of:</t>
  </si>
  <si>
    <t>Other Sources</t>
  </si>
  <si>
    <t>Total Sources</t>
  </si>
  <si>
    <t>Transfers to Other Funds</t>
  </si>
  <si>
    <t>Sources of Funds for Expenditures</t>
  </si>
  <si>
    <t>Environmental Management</t>
  </si>
  <si>
    <t>Cooperative Extension Program</t>
  </si>
  <si>
    <t>Commonwealth Categorical Aid</t>
  </si>
  <si>
    <t>Federal Pass-Through</t>
  </si>
  <si>
    <t>Direct Federal Aid</t>
  </si>
  <si>
    <t>*</t>
  </si>
  <si>
    <t>Local Charges for Service</t>
  </si>
  <si>
    <t>Population</t>
  </si>
  <si>
    <t xml:space="preserve">
General Operating 
and Interest</t>
  </si>
  <si>
    <t xml:space="preserve">Planning and Community Development </t>
  </si>
  <si>
    <t xml:space="preserve">Per Capita </t>
  </si>
  <si>
    <t xml:space="preserve">Percent of Average </t>
  </si>
  <si>
    <t xml:space="preserve">Percent of Expenditures </t>
  </si>
  <si>
    <t>Parks and Recreation</t>
  </si>
  <si>
    <t>Cultural Enrichment</t>
  </si>
  <si>
    <t>Public Libraries</t>
  </si>
  <si>
    <t>Federal 
Pass-Through</t>
  </si>
  <si>
    <t>Direct 
Federal Aid</t>
  </si>
  <si>
    <t>EXHIBIT H: DEMOGRAPHIC AND TAX DATA</t>
  </si>
  <si>
    <t>EXHIBIT G: SUMMARY OF OUTSTANDING DEBT</t>
  </si>
  <si>
    <t>EXHIBIT F: SUMMARY OF ENTERPRISE ACTIVITIES</t>
  </si>
  <si>
    <t xml:space="preserve">EXHIBIT E: DEBT SERVICE FOR GENERAL GOVERNMENT </t>
  </si>
  <si>
    <t>EXHIBIT D: CAPITAL PROJECTS FOR GENERAL GOVERNMENT</t>
  </si>
  <si>
    <t>EXHIBIT C8: COMMUNITY DEVELOPMENT EXPENDITURES BY ACTIVITY</t>
  </si>
  <si>
    <t>EXHIBIT C7: PARKS, RECREATION, AND CULTURAL EXPENDITURES BY ACTIVITY</t>
  </si>
  <si>
    <t>Memo Only</t>
  </si>
  <si>
    <t>Instruction</t>
  </si>
  <si>
    <t>Administration, Attendance and Health</t>
  </si>
  <si>
    <t>Pupil Transportation Services</t>
  </si>
  <si>
    <t>Operation and Maintenance Services</t>
  </si>
  <si>
    <t>#</t>
  </si>
  <si>
    <t>State Expenditures Made on Behalf of the Local Government</t>
  </si>
  <si>
    <t>School Food Services and Other Non-Instructional Operations</t>
  </si>
  <si>
    <t>Contributions to Community Colleges</t>
  </si>
  <si>
    <t>EXHIBIT C6: EDUCATION EXPENDITURES BY ACTIVITY</t>
  </si>
  <si>
    <t>Health</t>
  </si>
  <si>
    <t>Behavioral Health and Developmental Services</t>
  </si>
  <si>
    <t>Sanitation and Waste Removal</t>
  </si>
  <si>
    <t>Law Enforcement and Traffic Control</t>
  </si>
  <si>
    <t>Fire and Rescue Services</t>
  </si>
  <si>
    <t>Correction and Detention</t>
  </si>
  <si>
    <t>Inspections</t>
  </si>
  <si>
    <t>Other Protection</t>
  </si>
  <si>
    <t>Sheriff</t>
  </si>
  <si>
    <t>Courts</t>
  </si>
  <si>
    <t>Commonwealth's Attorney</t>
  </si>
  <si>
    <t>Legislative</t>
  </si>
  <si>
    <t>General and Financial Administration</t>
  </si>
  <si>
    <t>Board of Elections</t>
  </si>
  <si>
    <t>Treasurer</t>
  </si>
  <si>
    <t>Print Shop</t>
  </si>
  <si>
    <t>From the Commonwealth</t>
  </si>
  <si>
    <t>Fines and Forfeitures</t>
  </si>
  <si>
    <t>Charges for Services</t>
  </si>
  <si>
    <t>Revenue from Use of Money and Property</t>
  </si>
  <si>
    <t>Miscellaneous</t>
  </si>
  <si>
    <t>Penalties</t>
  </si>
  <si>
    <t>Interest</t>
  </si>
  <si>
    <t>Revenue</t>
  </si>
  <si>
    <t>Local Revenue</t>
  </si>
  <si>
    <t>Transfers To</t>
  </si>
  <si>
    <t>Income Support Benefits Social Services</t>
  </si>
  <si>
    <t>Federal Expenditures Made on Behalf of the Local Government</t>
  </si>
  <si>
    <t>Tax Relief for the Elderly, Handicapped and Veterans</t>
  </si>
  <si>
    <t>EXHIBIT C5: HEALTH AND HUMAN SERVICES EXPENDITURES BY ACTIVITY</t>
  </si>
  <si>
    <t>Maintenance of Highways, Streets, Bridges, and Sidewalks</t>
  </si>
  <si>
    <t>Maintenance of General Buildings and Grounds</t>
  </si>
  <si>
    <t>EXHIBIT C4: PUBLIC WORKS EXPENDITURES BY ACTIVITY</t>
  </si>
  <si>
    <t>City/County Operated Institutions</t>
  </si>
  <si>
    <t>Correction and Detention 
Reported Elements (Memo Only)</t>
  </si>
  <si>
    <t xml:space="preserve">
Sheriff</t>
  </si>
  <si>
    <t>Law Enforcement
Reported Elements (Memo Only)</t>
  </si>
  <si>
    <t>EXHIBIT C3: PUBLIC SAFETY EXPENDITURES BY ACTIVITY</t>
  </si>
  <si>
    <t>EXHIBIT C2: JUDICIAL ADMINISTRATION EXPENDITURES BY ACTIVITY</t>
  </si>
  <si>
    <t>Clerk of the Circuit Court</t>
  </si>
  <si>
    <t>Courts
Reported Elements (Memo Only)</t>
  </si>
  <si>
    <t>Commissioner of Revenue</t>
  </si>
  <si>
    <t>Data Processing</t>
  </si>
  <si>
    <t>Automotive Motor Pool</t>
  </si>
  <si>
    <t>Central Purchasing/ Central Stores</t>
  </si>
  <si>
    <t>Risk Management/ Self Insurance</t>
  </si>
  <si>
    <t>General and Financial Administration
Reported Elements (Memo Only)</t>
  </si>
  <si>
    <t>Total Expenditures</t>
  </si>
  <si>
    <t>Community Development
(Exhibit C-8)</t>
  </si>
  <si>
    <t>Parks, Recreation, 
and Cultural
(Exhibit C-7)</t>
  </si>
  <si>
    <t>Education
(Exhibit C-6)</t>
  </si>
  <si>
    <t>Health and Human Services
(Exhibit C-5)</t>
  </si>
  <si>
    <t>Public Works 
(Exhibit C-4)</t>
  </si>
  <si>
    <t>Public Safety 
(Exhibit C-3)</t>
  </si>
  <si>
    <t>Judicial Administration
(Exhibit C-2)</t>
  </si>
  <si>
    <t>General Government Administration
(Exhibit C-1)</t>
  </si>
  <si>
    <t>EXHIBIT C: SUMMARY OF MAINTENANCE AND OPERATIONS EXPENDITURES (BY FUNCTION)</t>
  </si>
  <si>
    <t>EXHIBIT C1: GENERAL GOVERNMENT ADMINISTRATION EXPEDITURES BY ACTIVITY</t>
  </si>
  <si>
    <t>Local Sales and Use Taxes</t>
  </si>
  <si>
    <t>Consumer Utility Taxes</t>
  </si>
  <si>
    <t>Business License Taxes</t>
  </si>
  <si>
    <t>Franchise License Taxes</t>
  </si>
  <si>
    <t>Motor Vehicle License Taxes</t>
  </si>
  <si>
    <t>Bank Stock Taxes</t>
  </si>
  <si>
    <t>Recordation and Will Taxes</t>
  </si>
  <si>
    <t xml:space="preserve"> Tobacco Taxes</t>
  </si>
  <si>
    <t xml:space="preserve"> Admission Taxes</t>
  </si>
  <si>
    <t>Hotel and Motel Room Taxes</t>
  </si>
  <si>
    <t>Restaurant Food Taxes</t>
  </si>
  <si>
    <t>Coal, Oil, and Gas Taxes</t>
  </si>
  <si>
    <t>Other Local Taxes</t>
  </si>
  <si>
    <t>Total Revenues</t>
  </si>
  <si>
    <t>Payments in Lieu of Taxes</t>
  </si>
  <si>
    <t>Non- Categorical Federal Aid</t>
  </si>
  <si>
    <t xml:space="preserve"> Categorical Federal Aid</t>
  </si>
  <si>
    <t>Non- Categorical State Aid</t>
  </si>
  <si>
    <t>Shared Expenses (Categorical)</t>
  </si>
  <si>
    <t xml:space="preserve"> Categorical State Aid</t>
  </si>
  <si>
    <t>Total from the Commonwealth</t>
  </si>
  <si>
    <t>Total from the Federal Government</t>
  </si>
  <si>
    <t>EXHIBIT B1: INTER-GOVERNMENTAL REVENUE</t>
  </si>
  <si>
    <t>Real Property</t>
  </si>
  <si>
    <t>Public Service Corporations</t>
  </si>
  <si>
    <t>Personal Property - General</t>
  </si>
  <si>
    <t>Personal Property - Mobile Home</t>
  </si>
  <si>
    <t>Machinery and Tools</t>
  </si>
  <si>
    <t>Merchants' Capital</t>
  </si>
  <si>
    <t>Total General Property Taxes</t>
  </si>
  <si>
    <t>General Property Taxes</t>
  </si>
  <si>
    <t>Percent of Revenue</t>
  </si>
  <si>
    <t xml:space="preserve">    Other Local Taxes 
(Exhibit B-2)</t>
  </si>
  <si>
    <t>Permits, Privilege Fees, and Regulatory Licenses</t>
  </si>
  <si>
    <t>Rental and Sale of Property</t>
  </si>
  <si>
    <t>Total Local Revenue</t>
  </si>
  <si>
    <t>EXHIBIT B2: OTHER LOCAL TAXES</t>
  </si>
  <si>
    <t>EXHIBIT B: LOCAL REVENUE</t>
  </si>
  <si>
    <t>Population (Note 1-B)</t>
  </si>
  <si>
    <t>Exhibit B</t>
  </si>
  <si>
    <t>Exhibit B-1</t>
  </si>
  <si>
    <t>Total Revenue</t>
  </si>
  <si>
    <t>Non-Revenue Receipts</t>
  </si>
  <si>
    <t>Transfers from Other Funds</t>
  </si>
  <si>
    <t>Total Sources Available</t>
  </si>
  <si>
    <t xml:space="preserve">Maintenance and Operation Expenditures </t>
  </si>
  <si>
    <t>Percent of Average</t>
  </si>
  <si>
    <t>Exhibit C</t>
  </si>
  <si>
    <t>General Government Capital Projects</t>
  </si>
  <si>
    <t>General Government  Debt Service</t>
  </si>
  <si>
    <t>Enterprise Operations</t>
  </si>
  <si>
    <t>Expenditures, Transfers, and Contributions</t>
  </si>
  <si>
    <t>NOTES:</t>
  </si>
  <si>
    <t>EXHIBIT A: SUMMARY OF GENERAL GOVERNMENT REVENUES AND EXPENDITURES</t>
  </si>
  <si>
    <t>(2) Towns are excluded from presentation in this exhibit due to a lack of available and complete data.</t>
  </si>
  <si>
    <t>Non- Departmental</t>
  </si>
  <si>
    <t>Total State Expenditures Made on Behalf of the Local Government</t>
  </si>
  <si>
    <t>Total Federal Expenditures Made on Behalf of the Local Government</t>
  </si>
  <si>
    <t>Comparative Report of Local Government Revenues and Expenditures</t>
  </si>
  <si>
    <t>Table of Contents</t>
  </si>
  <si>
    <t xml:space="preserve">Exhibit </t>
  </si>
  <si>
    <t>A</t>
  </si>
  <si>
    <t>B</t>
  </si>
  <si>
    <t>B-1</t>
  </si>
  <si>
    <t>Inter-Governmental Revenue</t>
  </si>
  <si>
    <t>B-2</t>
  </si>
  <si>
    <t>C</t>
  </si>
  <si>
    <t>Summary of Maintenance and Operation Expenditures</t>
  </si>
  <si>
    <t>C-1</t>
  </si>
  <si>
    <t>General Government Administration Expenditures by Activity</t>
  </si>
  <si>
    <t>C-2</t>
  </si>
  <si>
    <t>Judicial Administration Expenditures by Activity</t>
  </si>
  <si>
    <t>C-3</t>
  </si>
  <si>
    <t>Public Safety Expenditures by Activity</t>
  </si>
  <si>
    <t>C-4</t>
  </si>
  <si>
    <t>Public Works Expenditures by Activity</t>
  </si>
  <si>
    <t>C-5</t>
  </si>
  <si>
    <t>Health and Human Services Expenditures by Activity</t>
  </si>
  <si>
    <t>C-6</t>
  </si>
  <si>
    <t>Education Expenditures by Activity</t>
  </si>
  <si>
    <t>C-7</t>
  </si>
  <si>
    <t>Parks, Recreation, and Cultural Expenditures by Activity</t>
  </si>
  <si>
    <t>C-8</t>
  </si>
  <si>
    <t>Community Development Expenditures by Activity</t>
  </si>
  <si>
    <t>D</t>
  </si>
  <si>
    <t>Capital Projects for General Government</t>
  </si>
  <si>
    <t>E</t>
  </si>
  <si>
    <t>Debt Service for General Government</t>
  </si>
  <si>
    <t>F</t>
  </si>
  <si>
    <t>Summary of Enterprise Activities</t>
  </si>
  <si>
    <t>G</t>
  </si>
  <si>
    <t>Summary of Outstanding Debt</t>
  </si>
  <si>
    <t>H</t>
  </si>
  <si>
    <t>Demographic and Tax Data</t>
  </si>
  <si>
    <t>Summary of General Government Revenues and Expenditures</t>
  </si>
  <si>
    <t xml:space="preserve">Population </t>
  </si>
  <si>
    <t>FOR THE YEAR ENDED JUNE 30, 2025</t>
  </si>
  <si>
    <t>Year Ended June 30, 2025</t>
  </si>
  <si>
    <t>April 26, 2026</t>
  </si>
  <si>
    <r>
      <t xml:space="preserve">This report represents the </t>
    </r>
    <r>
      <rPr>
        <b/>
        <i/>
        <sz val="12.5"/>
        <rFont val="Calibri"/>
        <family val="2"/>
      </rPr>
      <t xml:space="preserve">Comparative Report of Local Government Revenues and Expenditures </t>
    </r>
    <r>
      <rPr>
        <sz val="12.5"/>
        <rFont val="Calibri"/>
        <family val="2"/>
      </rPr>
      <t>(Comparative Report) for the fiscal year ended June 30, 2025 (fiscal year 2025), in accordance with § 15.2-2510 of the Code of Virginia.  We believe this report will provide the General Assembly and governing bodies and officers of Virginia's cities, counties, and towns with a valuable analytical tool to review local government fiscal activities.  This report provides a uniform presentation of fiscal information based on data submitted by the localities; however, we caution users not to base conclusions solely on this report's data.  The report does not include other factors such as the efficiency of various governmental functions or differences in the quantity or quality of services, which vary among localities.</t>
    </r>
  </si>
  <si>
    <t>Locality Financial Reporting Delays</t>
  </si>
  <si>
    <t>In accordance with § 15.2-2510 of the Code of Virginia, all cities and counties, and towns meeting the statutory reporting threshold, are required to file a detailed statement of revenues and expenditures (transmittal data) accompanied by the locality’s audited financial report with the office of the Auditor of Public Accounts (Office) annually by December 15.  The Office continues to encounter delays with receiving the required financial reporting information from localities by the statutory deadline.  For the fiscal year 2025 reporting, 92 localities did not timely submit their audited financial reports, transmittal data, or both submissions to the Office by the statutory deadline.   Localities’ untimely submission of financial reporting information continues to delay our Office’s internal review process and the final publication of the Comparative Report.  Footnote three in the Notes to the Comparative Report provides current and historical information regarding the ongoing financial reporting delays for applicable localities.</t>
  </si>
  <si>
    <t>The Code of Virginia § 15.2-2511 requires external auditors to present the results of locality audits to the local governing body at a public session no later than December 31.  The presentation of the audit results provides an opportunity for local officials to remain informed of any internal control shortcomings that need corrective action or other significant financial matters.  Delays in these presentations may result in a locality not timely addressing any potential internal control deficiencies or other matters.</t>
  </si>
  <si>
    <t>Other Information</t>
  </si>
  <si>
    <r>
      <t xml:space="preserve">We express our appreciation to the many local personnel who diligently prepared this data following the requirements of the Office’s </t>
    </r>
    <r>
      <rPr>
        <i/>
        <sz val="12.5"/>
        <rFont val="Calibri"/>
        <family val="2"/>
      </rPr>
      <t>Uniform Financial Reporting Manual</t>
    </r>
    <r>
      <rPr>
        <sz val="12.5"/>
        <rFont val="Calibri"/>
        <family val="2"/>
      </rPr>
      <t>.  We are also grateful for the services of the localities’ external auditors and consultants, who review the data or assist in its preparation.</t>
    </r>
  </si>
  <si>
    <r>
      <t xml:space="preserve">As of the date of this report, the </t>
    </r>
    <r>
      <rPr>
        <b/>
        <sz val="12.5"/>
        <rFont val="Calibri"/>
        <family val="2"/>
      </rPr>
      <t xml:space="preserve">Cities of Colonial Heights, Emporia, Franklin, Hopewell, Manassas Park, Martinsville, Norton, Portsmouth, Radford, and Roanoke; the Counties of Amherst, Brunswick, Buckingham, Caroline, Floyd, Halifax, Isle of Wight, King and Queen, King William, Lee, Northumberland, Pulaski, Richmond, Russell, Sussex, and Warren; and the Towns of Big Stone Gap, Blacksburg, Broadway, Clifton Forge, Richlands, and Vinton </t>
    </r>
    <r>
      <rPr>
        <sz val="12.5"/>
        <rFont val="Calibri"/>
        <family val="2"/>
      </rPr>
      <t>have not submitted fiscal year 2025 transmittal data and audited financial reports to our Office.  Accordingly, this final publication of the 2025 Comparative Report does not include financial data for these 32 localities.  The Office will subsequently publish an amended version of the 2025 Comparative Report to include data for these missing localities after we receive the required financial reporting information.</t>
    </r>
  </si>
  <si>
    <t>Link to apa.virginia.gov&gt; Local Government&gt; APA Reports&gt; Comparative Reports</t>
  </si>
  <si>
    <t>We appreciate any comments and suggestions concerning this report.  We believe that the ultimate objective of this report is to provide timely and useful data.  We have included additional demographic and local tax data to assist users in performing further analyses.  The Comparative Report data and additional Notes to the Comparative Report are available electronically on the Auditor of Public Accounts website.</t>
  </si>
  <si>
    <t>Link to the Notes to Comparative Report of Local Government Revenues and Expenditures (2025 Comparative Report Footnotes.docx)</t>
  </si>
  <si>
    <t>(1) For detailed explanation of information in this exhibit, refer to the Notes to the Comparative Report, located in the separate '2025 Comparative Report Footnotes.docx' electronic Word file. See Table of Contents tab for a direct hyperlink to the Footnotes file.</t>
  </si>
  <si>
    <t>Population 
Estimates 
July 2024</t>
  </si>
  <si>
    <t>Land Area 
(Square Miles) 2020</t>
  </si>
  <si>
    <t>Population 
Density 
2024</t>
  </si>
  <si>
    <t>Unemployment 
Rate (%) 
June 2025</t>
  </si>
  <si>
    <t>Average Daily Membership in 
Public Schools 
2024-2025</t>
  </si>
  <si>
    <t>Revenue Capacity 
Per Capita 
Rank Score
 FY2023</t>
  </si>
  <si>
    <t>Composite 
Fiscal Stress 
Rank Score 
FY2023</t>
  </si>
  <si>
    <r>
      <t xml:space="preserve">Real Estate 
Tax Rate 
TY2024
</t>
    </r>
    <r>
      <rPr>
        <b/>
        <sz val="10"/>
        <color theme="0"/>
        <rFont val="Calibri"/>
        <family val="2"/>
        <scheme val="minor"/>
      </rPr>
      <t>(per $100 of Assessed Value)</t>
    </r>
  </si>
  <si>
    <r>
      <t xml:space="preserve">Total Real Estate 
Taxable Valuation 2024
</t>
    </r>
    <r>
      <rPr>
        <b/>
        <sz val="10"/>
        <color theme="0"/>
        <rFont val="Calibri"/>
        <family val="2"/>
        <scheme val="minor"/>
      </rPr>
      <t>(in millions)</t>
    </r>
  </si>
  <si>
    <t>COMPARATIVE REPORT OF LOCAL GOVERNMENT</t>
  </si>
  <si>
    <t>REVENUES AND EXPENDITURES</t>
  </si>
  <si>
    <t>YEAR ENDED JUNE 30, 2025</t>
  </si>
  <si>
    <t>Probation Office</t>
  </si>
  <si>
    <r>
      <rPr>
        <b/>
        <i/>
        <sz val="11"/>
        <color rgb="FFC00000"/>
        <rFont val="Calibri"/>
        <family val="2"/>
        <scheme val="minor"/>
      </rPr>
      <t>#</t>
    </r>
    <r>
      <rPr>
        <i/>
        <sz val="10"/>
        <rFont val="Calibri"/>
        <family val="2"/>
        <scheme val="minor"/>
      </rPr>
      <t xml:space="preserve"> Locality's financial data is not included in this report because the locality has not submitted the required reporting information to our Office as of the date of the final 2025 Comparative Report publication (April 26, 2026). </t>
    </r>
  </si>
  <si>
    <t xml:space="preserve">The Code of Virginia § 15.2-2510 requires all cities and counties, and towns meeting the statutory reporting threshold, to submit required transmittal data for this report accompanied by the locality's audited annual financial report annually by December 15.  </t>
  </si>
  <si>
    <t xml:space="preserve">See footnote three in the Notes to the Comparative Report for further information. </t>
  </si>
  <si>
    <r>
      <t xml:space="preserve"> </t>
    </r>
    <r>
      <rPr>
        <b/>
        <sz val="10"/>
        <color rgb="FFC00000"/>
        <rFont val="Calibri"/>
        <family val="2"/>
        <scheme val="minor"/>
      </rPr>
      <t>#</t>
    </r>
    <r>
      <rPr>
        <sz val="10"/>
        <rFont val="Calibri"/>
        <family val="2"/>
        <scheme val="minor"/>
      </rPr>
      <t xml:space="preserve"> </t>
    </r>
    <r>
      <rPr>
        <i/>
        <sz val="10"/>
        <rFont val="Calibri"/>
        <family val="2"/>
        <scheme val="minor"/>
      </rPr>
      <t>In July 2022, the Alleghany County Public Schools and the City of Covington Public Schools were consolidated into a new school division, the Alleghany Highlands Public School Division. Our Office has not yet received information to allocate the Schools'</t>
    </r>
  </si>
  <si>
    <t>financial activity between the County of Alleghany and City of Covington. Once received, our Office will allocate the Schools' activity in an amended version of this report.</t>
  </si>
  <si>
    <t>The Virginia Department of Education allocates the ADM data for the new School Division as part of the County of Alleghany.</t>
  </si>
  <si>
    <t xml:space="preserve">(1) For detailed explanation of information in this exhibit, refer to the Notes to the Comparative Report, located in the separate '2025 Comparative Report Footnotes.docx' electronic Word file. </t>
  </si>
  <si>
    <t>See Table of Contents tab for a direct hyperlink to the Footnotes file.</t>
  </si>
  <si>
    <r>
      <rPr>
        <b/>
        <sz val="11"/>
        <color rgb="FFC00000"/>
        <rFont val="Calibri"/>
        <family val="2"/>
      </rPr>
      <t>**</t>
    </r>
    <r>
      <rPr>
        <sz val="11"/>
        <rFont val="Calibri"/>
        <family val="2"/>
      </rPr>
      <t xml:space="preserve"> </t>
    </r>
    <r>
      <rPr>
        <i/>
        <sz val="10"/>
        <rFont val="Calibri"/>
        <family val="2"/>
      </rPr>
      <t xml:space="preserve">In July 2022, the Alleghany County Public Schools and the City of Covington Public Schools were consolidated into a new school division, the Alleghany Highlands Public School Division.  </t>
    </r>
  </si>
  <si>
    <r>
      <t>Alleghany</t>
    </r>
    <r>
      <rPr>
        <b/>
        <sz val="10"/>
        <color indexed="10"/>
        <rFont val="Calibri"/>
        <family val="2"/>
      </rPr>
      <t xml:space="preserve"> </t>
    </r>
    <r>
      <rPr>
        <b/>
        <sz val="10"/>
        <color rgb="FFC00000"/>
        <rFont val="Calibri"/>
        <family val="2"/>
      </rPr>
      <t>**</t>
    </r>
  </si>
  <si>
    <r>
      <t>Covington</t>
    </r>
    <r>
      <rPr>
        <b/>
        <sz val="10"/>
        <color rgb="FFC0000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</si>
</sst>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0_);_(&quot;$&quot;* \(#,##0\);_(&quot;$&quot;* &quot;-&quot;_);_(@_)"/>
    <numFmt numFmtId="44" formatCode="_(&quot;$&quot;* #,##0.00_);_(&quot;$&quot;* \(#,##0.00\);_(&quot;$&quot;* &quot;-&quot;??_);_(@_)"/>
    <numFmt numFmtId="43" formatCode="_(* #,##0.00_);_(* \(#,##0.00\);_(* &quot;-&quot;??_);_(@_)"/>
    <numFmt numFmtId="164" formatCode="0.0"/>
    <numFmt numFmtId="165" formatCode="0.000"/>
    <numFmt numFmtId="166" formatCode="_(* #,##0_);_(* \(#,##0\);_(* &quot;-&quot;??_);_(@_)"/>
    <numFmt numFmtId="167" formatCode="_(* #,##0.0_);_(* \(#,##0.0\);_(* &quot;-&quot;??_);_(@_)"/>
    <numFmt numFmtId="168" formatCode="_(* #,##0.000_);_(* \(#,##0.000\);_(* &quot;-&quot;??_);_(@_)"/>
    <numFmt numFmtId="169" formatCode="#,##0.0"/>
    <numFmt numFmtId="170" formatCode="General_)"/>
    <numFmt numFmtId="171" formatCode="_(&quot;$&quot;* #,##0_);_(&quot;$&quot;* \(#,##0\);_(&quot;$&quot;* &quot;-&quot;??_);_(@_)"/>
    <numFmt numFmtId="172" formatCode="0_)"/>
    <numFmt numFmtId="173" formatCode="General_);[Red]\-General_)"/>
  </numFmts>
  <fonts count="60" x14ac:knownFonts="1">
    <font>
      <sz val="10"/>
      <name val="Arial"/>
      <family val="2"/>
    </font>
    <font>
      <sz val="11"/>
      <color theme="1"/>
      <name val="Calibri"/>
      <family val="2"/>
      <scheme val="minor"/>
    </font>
    <font>
      <b/>
      <sz val="11"/>
      <color theme="0"/>
      <name val="Calibri"/>
      <family val="2"/>
      <scheme val="minor"/>
    </font>
    <font>
      <sz val="10"/>
      <name val="Arial"/>
      <family val="2"/>
    </font>
    <font>
      <sz val="10"/>
      <name val="Calibri"/>
      <family val="2"/>
      <scheme val="minor"/>
    </font>
    <font>
      <sz val="11"/>
      <name val="Calibri"/>
      <family val="2"/>
      <scheme val="minor"/>
    </font>
    <font>
      <b/>
      <sz val="10"/>
      <color indexed="10"/>
      <name val="Calibri"/>
      <family val="2"/>
    </font>
    <font>
      <b/>
      <sz val="10"/>
      <name val="Calibri"/>
      <family val="2"/>
      <scheme val="minor"/>
    </font>
    <font>
      <sz val="10"/>
      <name val="MS Serif"/>
      <family val="1"/>
    </font>
    <font>
      <sz val="10"/>
      <color indexed="14"/>
      <name val="Calibri"/>
      <family val="2"/>
      <scheme val="minor"/>
    </font>
    <font>
      <vertAlign val="superscript"/>
      <sz val="10"/>
      <name val="Calibri"/>
      <family val="2"/>
      <scheme val="minor"/>
    </font>
    <font>
      <b/>
      <sz val="11"/>
      <color theme="4"/>
      <name val="Calibri"/>
      <family val="2"/>
      <scheme val="minor"/>
    </font>
    <font>
      <sz val="10"/>
      <color theme="1"/>
      <name val="Calibri"/>
      <family val="2"/>
      <scheme val="minor"/>
    </font>
    <font>
      <b/>
      <sz val="10"/>
      <color theme="0"/>
      <name val="Calibri"/>
      <family val="2"/>
      <scheme val="minor"/>
    </font>
    <font>
      <sz val="8"/>
      <name val="Helv"/>
    </font>
    <font>
      <sz val="9"/>
      <name val="Calibri"/>
      <family val="2"/>
      <scheme val="minor"/>
    </font>
    <font>
      <sz val="8.5"/>
      <name val="Calibri"/>
      <family val="2"/>
      <scheme val="minor"/>
    </font>
    <font>
      <sz val="8"/>
      <name val="Calibri"/>
      <family val="2"/>
      <scheme val="minor"/>
    </font>
    <font>
      <b/>
      <sz val="11"/>
      <name val="Calibri"/>
      <family val="2"/>
      <scheme val="minor"/>
    </font>
    <font>
      <sz val="6"/>
      <name val="MS Serif"/>
      <family val="1"/>
    </font>
    <font>
      <sz val="10"/>
      <name val="Helv"/>
    </font>
    <font>
      <b/>
      <sz val="10"/>
      <color theme="1"/>
      <name val="Calibri"/>
      <family val="2"/>
      <scheme val="minor"/>
    </font>
    <font>
      <sz val="9.5"/>
      <name val="Calibri"/>
      <family val="2"/>
      <scheme val="minor"/>
    </font>
    <font>
      <sz val="11"/>
      <name val="Arial"/>
      <family val="2"/>
    </font>
    <font>
      <b/>
      <sz val="10"/>
      <color theme="4"/>
      <name val="Calibri"/>
      <family val="2"/>
      <scheme val="minor"/>
    </font>
    <font>
      <b/>
      <sz val="10"/>
      <color theme="4"/>
      <name val="Arial"/>
      <family val="2"/>
    </font>
    <font>
      <i/>
      <sz val="10"/>
      <name val="Calibri"/>
      <family val="2"/>
      <scheme val="minor"/>
    </font>
    <font>
      <b/>
      <i/>
      <sz val="10"/>
      <color theme="4"/>
      <name val="Calibri"/>
      <family val="2"/>
      <scheme val="minor"/>
    </font>
    <font>
      <b/>
      <sz val="12"/>
      <color theme="4"/>
      <name val="Calibri"/>
      <family val="2"/>
      <scheme val="minor"/>
    </font>
    <font>
      <sz val="12"/>
      <name val="Arial"/>
      <family val="2"/>
    </font>
    <font>
      <sz val="10"/>
      <color rgb="FFFF0000"/>
      <name val="Calibri"/>
      <family val="2"/>
      <scheme val="minor"/>
    </font>
    <font>
      <b/>
      <sz val="10"/>
      <color rgb="FFFF0000"/>
      <name val="Calibri"/>
      <family val="2"/>
      <scheme val="minor"/>
    </font>
    <font>
      <sz val="12"/>
      <name val="Calibri"/>
      <family val="2"/>
      <scheme val="minor"/>
    </font>
    <font>
      <sz val="11"/>
      <name val="Calibri"/>
      <family val="2"/>
    </font>
    <font>
      <i/>
      <sz val="10"/>
      <name val="Calibri"/>
      <family val="2"/>
    </font>
    <font>
      <u/>
      <sz val="8"/>
      <color theme="10"/>
      <name val="Helv"/>
    </font>
    <font>
      <sz val="14"/>
      <name val="Calibri"/>
      <family val="2"/>
      <scheme val="minor"/>
    </font>
    <font>
      <sz val="14"/>
      <color theme="1"/>
      <name val="Calibri"/>
      <family val="2"/>
      <scheme val="minor"/>
    </font>
    <font>
      <u/>
      <sz val="10"/>
      <color theme="10"/>
      <name val="Arial"/>
      <family val="2"/>
    </font>
    <font>
      <b/>
      <sz val="32"/>
      <color theme="4" tint="-0.249977111117893"/>
      <name val="Calibri"/>
      <family val="2"/>
    </font>
    <font>
      <b/>
      <sz val="24"/>
      <color theme="4" tint="-0.249977111117893"/>
      <name val="Calibri"/>
      <family val="2"/>
    </font>
    <font>
      <b/>
      <sz val="12.5"/>
      <name val="Calibri"/>
      <family val="2"/>
    </font>
    <font>
      <sz val="12.5"/>
      <name val="Calibri"/>
      <family val="2"/>
    </font>
    <font>
      <b/>
      <i/>
      <sz val="12.5"/>
      <name val="Calibri"/>
      <family val="2"/>
    </font>
    <font>
      <i/>
      <sz val="12.5"/>
      <name val="Calibri"/>
      <family val="2"/>
    </font>
    <font>
      <sz val="12.5"/>
      <name val="Calibri"/>
      <family val="2"/>
      <scheme val="minor"/>
    </font>
    <font>
      <b/>
      <u/>
      <sz val="12.5"/>
      <color theme="4" tint="-0.249977111117893"/>
      <name val="Calibri"/>
      <family val="2"/>
      <scheme val="minor"/>
    </font>
    <font>
      <u/>
      <sz val="14"/>
      <color theme="4" tint="-0.249977111117893"/>
      <name val="Calibri"/>
      <family val="2"/>
      <scheme val="minor"/>
    </font>
    <font>
      <b/>
      <sz val="14"/>
      <color theme="4" tint="-0.249977111117893"/>
      <name val="Calibri"/>
      <family val="2"/>
      <scheme val="minor"/>
    </font>
    <font>
      <b/>
      <sz val="10"/>
      <color theme="4" tint="-0.249977111117893"/>
      <name val="Calibri"/>
      <family val="2"/>
      <scheme val="minor"/>
    </font>
    <font>
      <b/>
      <sz val="12"/>
      <color theme="4" tint="-0.249977111117893"/>
      <name val="Calibri"/>
      <family val="2"/>
      <scheme val="minor"/>
    </font>
    <font>
      <sz val="10"/>
      <color rgb="FFC00000"/>
      <name val="Calibri"/>
      <family val="2"/>
      <scheme val="minor"/>
    </font>
    <font>
      <b/>
      <i/>
      <sz val="11"/>
      <color rgb="FFC00000"/>
      <name val="Calibri"/>
      <family val="2"/>
      <scheme val="minor"/>
    </font>
    <font>
      <sz val="14"/>
      <color theme="4" tint="-0.249977111117893"/>
      <name val="Calibri"/>
      <family val="2"/>
      <scheme val="minor"/>
    </font>
    <font>
      <b/>
      <sz val="10"/>
      <color theme="4" tint="-0.499984740745262"/>
      <name val="Calibri"/>
      <family val="2"/>
      <scheme val="minor"/>
    </font>
    <font>
      <b/>
      <sz val="10"/>
      <color rgb="FF790000"/>
      <name val="Calibri"/>
      <family val="2"/>
      <scheme val="minor"/>
    </font>
    <font>
      <b/>
      <sz val="11"/>
      <color rgb="FF790000"/>
      <name val="Calibri"/>
      <family val="2"/>
      <scheme val="minor"/>
    </font>
    <font>
      <b/>
      <sz val="10"/>
      <color rgb="FFC00000"/>
      <name val="Calibri"/>
      <family val="2"/>
      <scheme val="minor"/>
    </font>
    <font>
      <b/>
      <sz val="11"/>
      <color rgb="FFC00000"/>
      <name val="Calibri"/>
      <family val="2"/>
    </font>
    <font>
      <b/>
      <sz val="10"/>
      <color rgb="FFC00000"/>
      <name val="Calibri"/>
      <family val="2"/>
    </font>
  </fonts>
  <fills count="6">
    <fill>
      <patternFill patternType="none"/>
    </fill>
    <fill>
      <patternFill patternType="gray125"/>
    </fill>
    <fill>
      <patternFill patternType="solid">
        <fgColor theme="4"/>
        <bgColor theme="4"/>
      </patternFill>
    </fill>
    <fill>
      <patternFill patternType="solid">
        <fgColor theme="0" tint="-0.14999847407452621"/>
        <bgColor theme="0" tint="-0.14999847407452621"/>
      </patternFill>
    </fill>
    <fill>
      <patternFill patternType="solid">
        <fgColor theme="4" tint="-0.249977111117893"/>
        <bgColor theme="4"/>
      </patternFill>
    </fill>
    <fill>
      <patternFill patternType="solid">
        <fgColor theme="4" tint="-0.249977111117893"/>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bottom style="medium">
        <color theme="1"/>
      </bottom>
      <diagonal/>
    </border>
    <border>
      <left/>
      <right/>
      <top style="medium">
        <color theme="1"/>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double">
        <color indexed="64"/>
      </bottom>
      <diagonal/>
    </border>
    <border>
      <left/>
      <right/>
      <top style="thin">
        <color indexed="8"/>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8"/>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medium">
        <color theme="1"/>
      </top>
      <bottom style="medium">
        <color indexed="64"/>
      </bottom>
      <diagonal/>
    </border>
    <border>
      <left/>
      <right style="medium">
        <color indexed="64"/>
      </right>
      <top style="medium">
        <color theme="1"/>
      </top>
      <bottom style="medium">
        <color indexed="64"/>
      </bottom>
      <diagonal/>
    </border>
    <border>
      <left/>
      <right/>
      <top style="medium">
        <color theme="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43" fontId="3" fillId="0" borderId="0" applyFont="0" applyFill="0" applyBorder="0" applyAlignment="0" applyProtection="0"/>
    <xf numFmtId="43" fontId="8" fillId="0" borderId="0" applyFont="0" applyFill="0" applyBorder="0" applyAlignment="0" applyProtection="0"/>
    <xf numFmtId="170" fontId="14" fillId="0" borderId="0"/>
    <xf numFmtId="44" fontId="19" fillId="0" borderId="0" applyFont="0" applyFill="0" applyBorder="0" applyAlignment="0" applyProtection="0"/>
    <xf numFmtId="43" fontId="19" fillId="0" borderId="0" applyFont="0" applyFill="0" applyBorder="0" applyAlignment="0" applyProtection="0"/>
    <xf numFmtId="44" fontId="8" fillId="0" borderId="0" applyFont="0" applyFill="0" applyBorder="0" applyAlignment="0" applyProtection="0"/>
    <xf numFmtId="173" fontId="14" fillId="0" borderId="0"/>
    <xf numFmtId="170" fontId="14" fillId="0" borderId="0"/>
    <xf numFmtId="0" fontId="1" fillId="0" borderId="0"/>
    <xf numFmtId="170" fontId="35" fillId="0" borderId="0" applyNumberFormat="0" applyFill="0" applyBorder="0" applyAlignment="0" applyProtection="0"/>
    <xf numFmtId="43" fontId="19" fillId="0" borderId="0" applyFont="0" applyFill="0" applyBorder="0" applyAlignment="0" applyProtection="0"/>
    <xf numFmtId="0" fontId="38" fillId="0" borderId="0" applyNumberFormat="0" applyFill="0" applyBorder="0" applyAlignment="0" applyProtection="0"/>
  </cellStyleXfs>
  <cellXfs count="527">
    <xf numFmtId="0" fontId="0" fillId="0" borderId="0" xfId="0"/>
    <xf numFmtId="0" fontId="4" fillId="0" borderId="0" xfId="0" applyFont="1" applyAlignment="1">
      <alignment vertical="center"/>
    </xf>
    <xf numFmtId="0" fontId="4" fillId="0" borderId="0" xfId="0" applyFont="1" applyAlignment="1">
      <alignment horizontal="right" vertical="center"/>
    </xf>
    <xf numFmtId="3" fontId="4" fillId="0" borderId="0" xfId="0" applyNumberFormat="1" applyFont="1" applyAlignment="1">
      <alignment horizontal="left" vertical="center"/>
    </xf>
    <xf numFmtId="0" fontId="4" fillId="0" borderId="0" xfId="0" applyFont="1" applyAlignment="1">
      <alignment horizontal="center" vertical="center"/>
    </xf>
    <xf numFmtId="3" fontId="4" fillId="0" borderId="0" xfId="0" quotePrefix="1" applyNumberFormat="1" applyFont="1" applyAlignment="1">
      <alignment horizontal="center" vertical="center"/>
    </xf>
    <xf numFmtId="3" fontId="4" fillId="0" borderId="0" xfId="0" applyNumberFormat="1" applyFont="1" applyAlignment="1">
      <alignment horizontal="center" vertical="center"/>
    </xf>
    <xf numFmtId="165" fontId="4" fillId="0" borderId="0" xfId="0" applyNumberFormat="1" applyFont="1" applyAlignment="1">
      <alignment horizontal="center" vertical="center"/>
    </xf>
    <xf numFmtId="167" fontId="4" fillId="0" borderId="0" xfId="1" applyNumberFormat="1" applyFont="1" applyFill="1" applyBorder="1" applyAlignment="1">
      <alignment vertical="center"/>
    </xf>
    <xf numFmtId="166" fontId="4" fillId="0" borderId="0" xfId="0" applyNumberFormat="1" applyFont="1" applyAlignment="1">
      <alignment vertical="center"/>
    </xf>
    <xf numFmtId="4" fontId="4" fillId="0" borderId="0" xfId="0" applyNumberFormat="1" applyFont="1" applyAlignment="1">
      <alignment vertical="center"/>
    </xf>
    <xf numFmtId="43" fontId="4" fillId="0" borderId="0" xfId="0" applyNumberFormat="1" applyFont="1" applyAlignment="1">
      <alignment horizontal="right" vertical="center"/>
    </xf>
    <xf numFmtId="3" fontId="7" fillId="0" borderId="0" xfId="0" applyNumberFormat="1" applyFont="1" applyAlignment="1">
      <alignment horizontal="right" vertical="center"/>
    </xf>
    <xf numFmtId="167" fontId="4" fillId="0" borderId="0" xfId="0" applyNumberFormat="1" applyFont="1" applyAlignment="1">
      <alignment horizontal="right" vertical="center"/>
    </xf>
    <xf numFmtId="168" fontId="4" fillId="0" borderId="0" xfId="0" applyNumberFormat="1" applyFont="1" applyAlignment="1">
      <alignment horizontal="right" vertical="center"/>
    </xf>
    <xf numFmtId="164" fontId="4" fillId="0" borderId="0" xfId="0" applyNumberFormat="1" applyFont="1" applyAlignment="1">
      <alignment horizontal="right" vertical="center"/>
    </xf>
    <xf numFmtId="3" fontId="4" fillId="0" borderId="0" xfId="0" applyNumberFormat="1" applyFont="1" applyAlignment="1">
      <alignment horizontal="right" vertical="center"/>
    </xf>
    <xf numFmtId="169" fontId="4" fillId="0" borderId="0" xfId="0" applyNumberFormat="1" applyFont="1" applyAlignment="1">
      <alignment horizontal="right" vertical="center"/>
    </xf>
    <xf numFmtId="3" fontId="4" fillId="0" borderId="0" xfId="0" applyNumberFormat="1" applyFont="1" applyAlignment="1">
      <alignment vertical="center"/>
    </xf>
    <xf numFmtId="0" fontId="4" fillId="0" borderId="0" xfId="0" applyFont="1" applyAlignment="1">
      <alignment horizontal="left" vertical="center"/>
    </xf>
    <xf numFmtId="166" fontId="9" fillId="0" borderId="0" xfId="1" applyNumberFormat="1" applyFont="1" applyFill="1" applyBorder="1" applyAlignment="1">
      <alignment vertical="center"/>
    </xf>
    <xf numFmtId="0" fontId="4" fillId="0" borderId="0" xfId="0" quotePrefix="1" applyFont="1" applyAlignment="1">
      <alignment horizontal="left" vertical="center"/>
    </xf>
    <xf numFmtId="165" fontId="4" fillId="0" borderId="0" xfId="0" applyNumberFormat="1" applyFont="1" applyAlignment="1">
      <alignment horizontal="right" vertical="center"/>
    </xf>
    <xf numFmtId="165" fontId="4" fillId="0" borderId="0" xfId="0" applyNumberFormat="1" applyFont="1" applyAlignment="1">
      <alignment horizontal="left" vertical="center"/>
    </xf>
    <xf numFmtId="0" fontId="10" fillId="0" borderId="0" xfId="0" applyFont="1" applyAlignment="1">
      <alignment horizontal="left" vertical="center"/>
    </xf>
    <xf numFmtId="165" fontId="10" fillId="0" borderId="0" xfId="0" applyNumberFormat="1" applyFont="1" applyAlignment="1">
      <alignment horizontal="left" vertical="center"/>
    </xf>
    <xf numFmtId="3" fontId="10" fillId="0" borderId="0" xfId="0" applyNumberFormat="1" applyFont="1" applyAlignment="1">
      <alignment horizontal="left" vertical="center"/>
    </xf>
    <xf numFmtId="3" fontId="4" fillId="0" borderId="0" xfId="0" quotePrefix="1" applyNumberFormat="1" applyFont="1" applyAlignment="1">
      <alignment horizontal="right" vertical="center"/>
    </xf>
    <xf numFmtId="0" fontId="12" fillId="3" borderId="10" xfId="0" applyFont="1" applyFill="1" applyBorder="1" applyAlignment="1">
      <alignment horizontal="right" vertical="center"/>
    </xf>
    <xf numFmtId="0" fontId="12" fillId="3" borderId="10" xfId="0" applyFont="1" applyFill="1" applyBorder="1" applyAlignment="1">
      <alignment vertical="center"/>
    </xf>
    <xf numFmtId="166" fontId="12" fillId="3" borderId="10" xfId="2" applyNumberFormat="1" applyFont="1" applyFill="1" applyBorder="1" applyAlignment="1">
      <alignment vertical="center"/>
    </xf>
    <xf numFmtId="39" fontId="12" fillId="3" borderId="10" xfId="1" applyNumberFormat="1" applyFont="1" applyFill="1" applyBorder="1" applyAlignment="1">
      <alignment vertical="center"/>
    </xf>
    <xf numFmtId="4" fontId="12" fillId="3" borderId="10" xfId="0" applyNumberFormat="1" applyFont="1" applyFill="1" applyBorder="1" applyAlignment="1">
      <alignment horizontal="right" vertical="center"/>
    </xf>
    <xf numFmtId="167" fontId="12" fillId="3" borderId="10" xfId="1" applyNumberFormat="1" applyFont="1" applyFill="1" applyBorder="1" applyAlignment="1">
      <alignment vertical="center"/>
    </xf>
    <xf numFmtId="166" fontId="12" fillId="3" borderId="10" xfId="1" applyNumberFormat="1" applyFont="1" applyFill="1" applyBorder="1" applyAlignment="1">
      <alignment vertical="center"/>
    </xf>
    <xf numFmtId="168" fontId="12" fillId="3" borderId="10" xfId="1" applyNumberFormat="1" applyFont="1" applyFill="1" applyBorder="1" applyAlignment="1">
      <alignment vertical="center"/>
    </xf>
    <xf numFmtId="42" fontId="12" fillId="3" borderId="10" xfId="1" applyNumberFormat="1" applyFont="1" applyFill="1" applyBorder="1" applyAlignment="1">
      <alignment vertical="center"/>
    </xf>
    <xf numFmtId="0" fontId="12" fillId="0" borderId="0" xfId="0" applyFont="1" applyAlignment="1">
      <alignment horizontal="right" vertical="center"/>
    </xf>
    <xf numFmtId="0" fontId="12" fillId="0" borderId="0" xfId="0" applyFont="1" applyAlignment="1">
      <alignment vertical="center"/>
    </xf>
    <xf numFmtId="166" fontId="12" fillId="0" borderId="0" xfId="2" applyNumberFormat="1" applyFont="1" applyAlignment="1">
      <alignment vertical="center"/>
    </xf>
    <xf numFmtId="39" fontId="12" fillId="0" borderId="0" xfId="1" applyNumberFormat="1" applyFont="1" applyBorder="1" applyAlignment="1">
      <alignment vertical="center"/>
    </xf>
    <xf numFmtId="4" fontId="12" fillId="0" borderId="0" xfId="0" applyNumberFormat="1" applyFont="1" applyAlignment="1">
      <alignment horizontal="right" vertical="center"/>
    </xf>
    <xf numFmtId="167" fontId="12" fillId="0" borderId="0" xfId="1" applyNumberFormat="1" applyFont="1" applyBorder="1" applyAlignment="1">
      <alignment vertical="center"/>
    </xf>
    <xf numFmtId="166" fontId="12" fillId="0" borderId="0" xfId="1" applyNumberFormat="1" applyFont="1" applyBorder="1" applyAlignment="1">
      <alignment vertical="center"/>
    </xf>
    <xf numFmtId="168" fontId="12" fillId="0" borderId="0" xfId="1" applyNumberFormat="1" applyFont="1" applyBorder="1" applyAlignment="1">
      <alignment vertical="center"/>
    </xf>
    <xf numFmtId="0" fontId="12" fillId="3" borderId="0" xfId="0" applyFont="1" applyFill="1" applyAlignment="1">
      <alignment horizontal="right" vertical="center"/>
    </xf>
    <xf numFmtId="0" fontId="12" fillId="3" borderId="0" xfId="0" applyFont="1" applyFill="1" applyAlignment="1">
      <alignment vertical="center"/>
    </xf>
    <xf numFmtId="166" fontId="12" fillId="3" borderId="0" xfId="2" applyNumberFormat="1" applyFont="1" applyFill="1" applyAlignment="1">
      <alignment vertical="center"/>
    </xf>
    <xf numFmtId="39" fontId="12" fillId="3" borderId="0" xfId="1" applyNumberFormat="1" applyFont="1" applyFill="1" applyBorder="1" applyAlignment="1">
      <alignment vertical="center"/>
    </xf>
    <xf numFmtId="4" fontId="12" fillId="3" borderId="0" xfId="0" applyNumberFormat="1" applyFont="1" applyFill="1" applyAlignment="1">
      <alignment horizontal="right" vertical="center"/>
    </xf>
    <xf numFmtId="167" fontId="12" fillId="3" borderId="0" xfId="1" applyNumberFormat="1" applyFont="1" applyFill="1" applyBorder="1" applyAlignment="1">
      <alignment vertical="center"/>
    </xf>
    <xf numFmtId="166" fontId="12" fillId="3" borderId="0" xfId="1" applyNumberFormat="1" applyFont="1" applyFill="1" applyBorder="1" applyAlignment="1">
      <alignment vertical="center"/>
    </xf>
    <xf numFmtId="168" fontId="12" fillId="3" borderId="0" xfId="1" applyNumberFormat="1" applyFont="1" applyFill="1" applyBorder="1" applyAlignment="1">
      <alignment vertical="center"/>
    </xf>
    <xf numFmtId="0" fontId="12" fillId="3" borderId="8" xfId="0" applyFont="1" applyFill="1" applyBorder="1" applyAlignment="1">
      <alignment horizontal="right" vertical="center"/>
    </xf>
    <xf numFmtId="166" fontId="12" fillId="3" borderId="8" xfId="2" applyNumberFormat="1" applyFont="1" applyFill="1" applyBorder="1" applyAlignment="1">
      <alignment vertical="center"/>
    </xf>
    <xf numFmtId="39" fontId="12" fillId="3" borderId="8" xfId="1" applyNumberFormat="1" applyFont="1" applyFill="1" applyBorder="1" applyAlignment="1">
      <alignment vertical="center"/>
    </xf>
    <xf numFmtId="4" fontId="12" fillId="3" borderId="8" xfId="0" applyNumberFormat="1" applyFont="1" applyFill="1" applyBorder="1" applyAlignment="1">
      <alignment horizontal="right" vertical="center"/>
    </xf>
    <xf numFmtId="167" fontId="12" fillId="3" borderId="8" xfId="1" applyNumberFormat="1" applyFont="1" applyFill="1" applyBorder="1" applyAlignment="1">
      <alignment vertical="center"/>
    </xf>
    <xf numFmtId="166" fontId="12" fillId="3" borderId="8" xfId="1" applyNumberFormat="1" applyFont="1" applyFill="1" applyBorder="1" applyAlignment="1">
      <alignment vertical="center"/>
    </xf>
    <xf numFmtId="168" fontId="12" fillId="3" borderId="8" xfId="1" applyNumberFormat="1" applyFont="1" applyFill="1" applyBorder="1" applyAlignment="1">
      <alignment vertical="center"/>
    </xf>
    <xf numFmtId="170" fontId="11" fillId="0" borderId="0" xfId="3" applyFont="1" applyAlignment="1">
      <alignment horizontal="center" vertical="center"/>
    </xf>
    <xf numFmtId="170" fontId="15" fillId="0" borderId="0" xfId="3" applyFont="1" applyAlignment="1">
      <alignment vertical="center"/>
    </xf>
    <xf numFmtId="170" fontId="11" fillId="0" borderId="0" xfId="3" quotePrefix="1" applyFont="1" applyAlignment="1">
      <alignment horizontal="center" vertical="center"/>
    </xf>
    <xf numFmtId="170" fontId="16" fillId="0" borderId="0" xfId="3" applyFont="1" applyAlignment="1">
      <alignment vertical="center"/>
    </xf>
    <xf numFmtId="170" fontId="17" fillId="0" borderId="0" xfId="3" applyFont="1" applyAlignment="1">
      <alignment vertical="center"/>
    </xf>
    <xf numFmtId="170" fontId="17" fillId="0" borderId="0" xfId="3" applyFont="1" applyAlignment="1">
      <alignment horizontal="center" vertical="center"/>
    </xf>
    <xf numFmtId="170" fontId="4" fillId="0" borderId="0" xfId="3" applyFont="1" applyAlignment="1">
      <alignment vertical="center"/>
    </xf>
    <xf numFmtId="170" fontId="7" fillId="0" borderId="0" xfId="3" applyFont="1" applyAlignment="1">
      <alignment horizontal="center" vertical="center"/>
    </xf>
    <xf numFmtId="171" fontId="4" fillId="0" borderId="0" xfId="4" applyNumberFormat="1" applyFont="1" applyFill="1" applyBorder="1" applyAlignment="1" applyProtection="1">
      <alignment vertical="center"/>
    </xf>
    <xf numFmtId="166" fontId="4" fillId="0" borderId="0" xfId="5" applyNumberFormat="1" applyFont="1" applyFill="1" applyBorder="1" applyAlignment="1" applyProtection="1">
      <alignment vertical="center"/>
    </xf>
    <xf numFmtId="171" fontId="17" fillId="0" borderId="0" xfId="4" applyNumberFormat="1" applyFont="1" applyFill="1" applyAlignment="1" applyProtection="1">
      <alignment vertical="center"/>
    </xf>
    <xf numFmtId="170" fontId="4" fillId="0" borderId="0" xfId="3" applyFont="1" applyAlignment="1">
      <alignment horizontal="center" vertical="center"/>
    </xf>
    <xf numFmtId="170" fontId="20" fillId="0" borderId="0" xfId="3" applyFont="1"/>
    <xf numFmtId="44" fontId="4" fillId="0" borderId="0" xfId="4" applyFont="1" applyBorder="1" applyAlignment="1" applyProtection="1">
      <alignment vertical="center"/>
    </xf>
    <xf numFmtId="170" fontId="17" fillId="0" borderId="0" xfId="3" quotePrefix="1" applyFont="1" applyAlignment="1">
      <alignment horizontal="left" vertical="center"/>
    </xf>
    <xf numFmtId="170" fontId="15" fillId="0" borderId="0" xfId="3" quotePrefix="1" applyFont="1" applyAlignment="1">
      <alignment horizontal="left" vertical="center"/>
    </xf>
    <xf numFmtId="170" fontId="15" fillId="0" borderId="0" xfId="3" applyFont="1" applyAlignment="1">
      <alignment horizontal="right" vertical="center"/>
    </xf>
    <xf numFmtId="170" fontId="17" fillId="0" borderId="0" xfId="3" applyFont="1"/>
    <xf numFmtId="170" fontId="18" fillId="0" borderId="0" xfId="3" applyFont="1" applyAlignment="1">
      <alignment vertical="center"/>
    </xf>
    <xf numFmtId="170" fontId="7" fillId="0" borderId="0" xfId="3" applyFont="1" applyAlignment="1">
      <alignment vertical="center"/>
    </xf>
    <xf numFmtId="170" fontId="11" fillId="0" borderId="0" xfId="3" applyFont="1" applyAlignment="1">
      <alignment vertical="center"/>
    </xf>
    <xf numFmtId="170" fontId="11" fillId="0" borderId="0" xfId="3" quotePrefix="1" applyFont="1" applyAlignment="1">
      <alignment vertical="center"/>
    </xf>
    <xf numFmtId="170" fontId="15" fillId="0" borderId="0" xfId="3" quotePrefix="1" applyFont="1" applyAlignment="1">
      <alignment horizontal="right" vertical="center"/>
    </xf>
    <xf numFmtId="170" fontId="15" fillId="0" borderId="0" xfId="3" quotePrefix="1" applyFont="1" applyAlignment="1">
      <alignment horizontal="center" vertical="center"/>
    </xf>
    <xf numFmtId="170" fontId="22" fillId="0" borderId="0" xfId="3" applyFont="1"/>
    <xf numFmtId="170" fontId="5" fillId="0" borderId="0" xfId="3" applyFont="1"/>
    <xf numFmtId="170" fontId="5" fillId="0" borderId="0" xfId="3" applyFont="1" applyAlignment="1">
      <alignment vertical="center"/>
    </xf>
    <xf numFmtId="172" fontId="4" fillId="0" borderId="0" xfId="3" applyNumberFormat="1" applyFont="1" applyAlignment="1">
      <alignment vertical="center"/>
    </xf>
    <xf numFmtId="0" fontId="23" fillId="0" borderId="0" xfId="0" applyFont="1"/>
    <xf numFmtId="170" fontId="22" fillId="0" borderId="0" xfId="3" applyFont="1" applyAlignment="1">
      <alignment horizontal="centerContinuous"/>
    </xf>
    <xf numFmtId="0" fontId="4" fillId="0" borderId="0" xfId="0" applyFont="1"/>
    <xf numFmtId="0" fontId="5" fillId="0" borderId="0" xfId="0" applyFont="1"/>
    <xf numFmtId="37" fontId="4" fillId="0" borderId="0" xfId="3" applyNumberFormat="1" applyFont="1" applyAlignment="1">
      <alignment vertical="center"/>
    </xf>
    <xf numFmtId="44" fontId="4" fillId="0" borderId="0" xfId="6" applyFont="1" applyBorder="1" applyAlignment="1" applyProtection="1">
      <alignment vertical="center"/>
    </xf>
    <xf numFmtId="39" fontId="4" fillId="0" borderId="0" xfId="3" applyNumberFormat="1" applyFont="1" applyAlignment="1">
      <alignment vertical="center"/>
    </xf>
    <xf numFmtId="170" fontId="4" fillId="0" borderId="0" xfId="3" quotePrefix="1" applyFont="1" applyAlignment="1">
      <alignment vertical="center"/>
    </xf>
    <xf numFmtId="166" fontId="7" fillId="0" borderId="15" xfId="2" applyNumberFormat="1" applyFont="1" applyFill="1" applyBorder="1" applyAlignment="1" applyProtection="1">
      <alignment vertical="center"/>
    </xf>
    <xf numFmtId="166" fontId="12" fillId="0" borderId="0" xfId="1" applyNumberFormat="1" applyFont="1" applyBorder="1" applyAlignment="1">
      <alignment horizontal="left" vertical="center" indent="1"/>
    </xf>
    <xf numFmtId="166" fontId="12" fillId="3" borderId="0" xfId="1" applyNumberFormat="1" applyFont="1" applyFill="1" applyBorder="1" applyAlignment="1">
      <alignment horizontal="left" vertical="center" indent="1"/>
    </xf>
    <xf numFmtId="0" fontId="12" fillId="0" borderId="8" xfId="0" applyFont="1" applyBorder="1" applyAlignment="1">
      <alignment horizontal="right" vertical="center"/>
    </xf>
    <xf numFmtId="0" fontId="12" fillId="0" borderId="8" xfId="0" applyFont="1" applyBorder="1" applyAlignment="1">
      <alignment vertical="center"/>
    </xf>
    <xf numFmtId="166" fontId="12" fillId="0" borderId="8" xfId="1" applyNumberFormat="1" applyFont="1" applyBorder="1" applyAlignment="1">
      <alignment vertical="center"/>
    </xf>
    <xf numFmtId="39" fontId="12" fillId="0" borderId="8" xfId="1" applyNumberFormat="1" applyFont="1" applyBorder="1" applyAlignment="1">
      <alignment vertical="center"/>
    </xf>
    <xf numFmtId="4" fontId="12" fillId="0" borderId="8" xfId="0" applyNumberFormat="1" applyFont="1" applyBorder="1" applyAlignment="1">
      <alignment horizontal="right" vertical="center"/>
    </xf>
    <xf numFmtId="167" fontId="12" fillId="0" borderId="8" xfId="1" applyNumberFormat="1" applyFont="1" applyBorder="1" applyAlignment="1">
      <alignment vertical="center"/>
    </xf>
    <xf numFmtId="168" fontId="12" fillId="0" borderId="8" xfId="1" applyNumberFormat="1" applyFont="1" applyBorder="1" applyAlignment="1">
      <alignment vertical="center"/>
    </xf>
    <xf numFmtId="166" fontId="12" fillId="0" borderId="0" xfId="2" applyNumberFormat="1" applyFont="1" applyBorder="1" applyAlignment="1">
      <alignment vertical="center"/>
    </xf>
    <xf numFmtId="166" fontId="12" fillId="3" borderId="0" xfId="2" applyNumberFormat="1" applyFont="1" applyFill="1" applyBorder="1" applyAlignment="1">
      <alignment vertical="center"/>
    </xf>
    <xf numFmtId="0" fontId="12" fillId="3" borderId="8" xfId="0" applyFont="1" applyFill="1" applyBorder="1" applyAlignment="1">
      <alignment vertical="center"/>
    </xf>
    <xf numFmtId="170" fontId="12" fillId="3" borderId="16" xfId="3" applyFont="1" applyFill="1" applyBorder="1" applyAlignment="1">
      <alignment vertical="center"/>
    </xf>
    <xf numFmtId="170" fontId="12" fillId="0" borderId="0" xfId="3" applyFont="1" applyAlignment="1">
      <alignment vertical="center"/>
    </xf>
    <xf numFmtId="166" fontId="12" fillId="0" borderId="0" xfId="5" applyNumberFormat="1" applyFont="1" applyAlignment="1">
      <alignment vertical="center"/>
    </xf>
    <xf numFmtId="43" fontId="12" fillId="0" borderId="0" xfId="5" applyFont="1" applyAlignment="1">
      <alignment vertical="center"/>
    </xf>
    <xf numFmtId="170" fontId="12" fillId="3" borderId="0" xfId="3" applyFont="1" applyFill="1" applyAlignment="1">
      <alignment vertical="center"/>
    </xf>
    <xf numFmtId="166" fontId="12" fillId="3" borderId="0" xfId="5" applyNumberFormat="1" applyFont="1" applyFill="1" applyAlignment="1">
      <alignment vertical="center"/>
    </xf>
    <xf numFmtId="43" fontId="12" fillId="3" borderId="0" xfId="5" applyFont="1" applyFill="1" applyAlignment="1">
      <alignment vertical="center"/>
    </xf>
    <xf numFmtId="166" fontId="12" fillId="0" borderId="0" xfId="5" applyNumberFormat="1" applyFont="1" applyBorder="1" applyAlignment="1">
      <alignment vertical="center"/>
    </xf>
    <xf numFmtId="166" fontId="12" fillId="3" borderId="0" xfId="5" applyNumberFormat="1" applyFont="1" applyFill="1" applyBorder="1" applyAlignment="1">
      <alignment vertical="center"/>
    </xf>
    <xf numFmtId="43" fontId="12" fillId="3" borderId="0" xfId="5" applyFont="1" applyFill="1" applyBorder="1" applyAlignment="1">
      <alignment vertical="center"/>
    </xf>
    <xf numFmtId="170" fontId="12" fillId="0" borderId="0" xfId="3" applyFont="1" applyAlignment="1">
      <alignment horizontal="left" vertical="center"/>
    </xf>
    <xf numFmtId="170" fontId="12" fillId="0" borderId="17" xfId="3" applyFont="1" applyBorder="1" applyAlignment="1">
      <alignment vertical="center"/>
    </xf>
    <xf numFmtId="170" fontId="21" fillId="0" borderId="17" xfId="3" applyFont="1" applyBorder="1" applyAlignment="1">
      <alignment horizontal="center" vertical="center"/>
    </xf>
    <xf numFmtId="171" fontId="12" fillId="0" borderId="17" xfId="4" applyNumberFormat="1" applyFont="1" applyBorder="1" applyAlignment="1">
      <alignment vertical="center"/>
    </xf>
    <xf numFmtId="166" fontId="12" fillId="0" borderId="17" xfId="5" applyNumberFormat="1" applyFont="1" applyBorder="1" applyAlignment="1">
      <alignment vertical="center"/>
    </xf>
    <xf numFmtId="170" fontId="12" fillId="3" borderId="17" xfId="3" applyFont="1" applyFill="1" applyBorder="1" applyAlignment="1">
      <alignment vertical="center"/>
    </xf>
    <xf numFmtId="170" fontId="21" fillId="3" borderId="17" xfId="3" applyFont="1" applyFill="1" applyBorder="1" applyAlignment="1">
      <alignment horizontal="center" vertical="center"/>
    </xf>
    <xf numFmtId="171" fontId="12" fillId="3" borderId="17" xfId="4" applyNumberFormat="1" applyFont="1" applyFill="1" applyBorder="1" applyAlignment="1">
      <alignment vertical="center"/>
    </xf>
    <xf numFmtId="166" fontId="12" fillId="3" borderId="17" xfId="5" applyNumberFormat="1" applyFont="1" applyFill="1" applyBorder="1" applyAlignment="1">
      <alignment vertical="center"/>
    </xf>
    <xf numFmtId="171" fontId="12" fillId="3" borderId="16" xfId="4" applyNumberFormat="1" applyFont="1" applyFill="1" applyBorder="1" applyAlignment="1">
      <alignment vertical="center"/>
    </xf>
    <xf numFmtId="170" fontId="12" fillId="3" borderId="0" xfId="3" applyFont="1" applyFill="1" applyAlignment="1">
      <alignment horizontal="left" vertical="center"/>
    </xf>
    <xf numFmtId="170" fontId="12" fillId="0" borderId="17" xfId="3" applyFont="1" applyBorder="1" applyAlignment="1">
      <alignment horizontal="center" vertical="center"/>
    </xf>
    <xf numFmtId="170" fontId="12" fillId="3" borderId="17" xfId="3" applyFont="1" applyFill="1" applyBorder="1" applyAlignment="1">
      <alignment horizontal="center" vertical="center"/>
    </xf>
    <xf numFmtId="171" fontId="12" fillId="3" borderId="0" xfId="4" applyNumberFormat="1" applyFont="1" applyFill="1" applyBorder="1" applyAlignment="1">
      <alignment vertical="center"/>
    </xf>
    <xf numFmtId="170" fontId="2" fillId="2" borderId="14" xfId="3" applyFont="1" applyFill="1" applyBorder="1" applyAlignment="1">
      <alignment horizontal="center" wrapText="1"/>
    </xf>
    <xf numFmtId="170" fontId="12" fillId="3" borderId="9" xfId="3" applyFont="1" applyFill="1" applyBorder="1" applyAlignment="1">
      <alignment vertical="center"/>
    </xf>
    <xf numFmtId="170" fontId="12" fillId="3" borderId="18" xfId="3" applyFont="1" applyFill="1" applyBorder="1" applyAlignment="1">
      <alignment vertical="center"/>
    </xf>
    <xf numFmtId="171" fontId="12" fillId="3" borderId="19" xfId="4" applyNumberFormat="1" applyFont="1" applyFill="1" applyBorder="1" applyAlignment="1">
      <alignment vertical="center"/>
    </xf>
    <xf numFmtId="170" fontId="12" fillId="0" borderId="18" xfId="3" applyFont="1" applyBorder="1" applyAlignment="1">
      <alignment vertical="center"/>
    </xf>
    <xf numFmtId="171" fontId="12" fillId="0" borderId="19" xfId="4" applyNumberFormat="1" applyFont="1" applyBorder="1" applyAlignment="1">
      <alignment vertical="center"/>
    </xf>
    <xf numFmtId="171" fontId="12" fillId="3" borderId="9" xfId="6" applyNumberFormat="1" applyFont="1" applyFill="1" applyBorder="1" applyAlignment="1">
      <alignment vertical="center"/>
    </xf>
    <xf numFmtId="43" fontId="12" fillId="3" borderId="9" xfId="2" applyFont="1" applyFill="1" applyBorder="1" applyAlignment="1">
      <alignment vertical="center"/>
    </xf>
    <xf numFmtId="166" fontId="12" fillId="3" borderId="9" xfId="2" applyNumberFormat="1" applyFont="1" applyFill="1" applyBorder="1" applyAlignment="1">
      <alignment vertical="center"/>
    </xf>
    <xf numFmtId="43" fontId="12" fillId="0" borderId="0" xfId="2" applyFont="1" applyAlignment="1">
      <alignment vertical="center"/>
    </xf>
    <xf numFmtId="43" fontId="12" fillId="3" borderId="0" xfId="2" applyFont="1" applyFill="1" applyAlignment="1">
      <alignment vertical="center"/>
    </xf>
    <xf numFmtId="171" fontId="12" fillId="3" borderId="17" xfId="6" applyNumberFormat="1" applyFont="1" applyFill="1" applyBorder="1" applyAlignment="1">
      <alignment vertical="center"/>
    </xf>
    <xf numFmtId="44" fontId="12" fillId="3" borderId="17" xfId="6" applyFont="1" applyFill="1" applyBorder="1" applyAlignment="1">
      <alignment vertical="center"/>
    </xf>
    <xf numFmtId="43" fontId="12" fillId="3" borderId="17" xfId="2" applyFont="1" applyFill="1" applyBorder="1" applyAlignment="1">
      <alignment vertical="center"/>
    </xf>
    <xf numFmtId="166" fontId="12" fillId="3" borderId="17" xfId="2" applyNumberFormat="1" applyFont="1" applyFill="1" applyBorder="1" applyAlignment="1">
      <alignment vertical="center"/>
    </xf>
    <xf numFmtId="171" fontId="12" fillId="3" borderId="0" xfId="6" applyNumberFormat="1" applyFont="1" applyFill="1" applyBorder="1" applyAlignment="1">
      <alignment vertical="center"/>
    </xf>
    <xf numFmtId="43" fontId="12" fillId="3" borderId="0" xfId="2" applyFont="1" applyFill="1" applyBorder="1" applyAlignment="1">
      <alignment vertical="center"/>
    </xf>
    <xf numFmtId="44" fontId="12" fillId="3" borderId="9" xfId="6" applyFont="1" applyFill="1" applyBorder="1" applyAlignment="1">
      <alignment vertical="center"/>
    </xf>
    <xf numFmtId="43" fontId="12" fillId="0" borderId="0" xfId="2" applyFont="1" applyBorder="1" applyAlignment="1">
      <alignment vertical="center"/>
    </xf>
    <xf numFmtId="171" fontId="12" fillId="0" borderId="17" xfId="6" applyNumberFormat="1" applyFont="1" applyBorder="1" applyAlignment="1">
      <alignment vertical="center"/>
    </xf>
    <xf numFmtId="44" fontId="12" fillId="0" borderId="17" xfId="6" applyFont="1" applyBorder="1" applyAlignment="1">
      <alignment vertical="center"/>
    </xf>
    <xf numFmtId="43" fontId="12" fillId="0" borderId="17" xfId="2" applyFont="1" applyBorder="1" applyAlignment="1">
      <alignment vertical="center"/>
    </xf>
    <xf numFmtId="166" fontId="12" fillId="0" borderId="17" xfId="2" applyNumberFormat="1" applyFont="1" applyBorder="1" applyAlignment="1">
      <alignment vertical="center"/>
    </xf>
    <xf numFmtId="170" fontId="12" fillId="0" borderId="0" xfId="3" applyFont="1" applyAlignment="1">
      <alignment horizontal="center" vertical="center"/>
    </xf>
    <xf numFmtId="171" fontId="12" fillId="0" borderId="0" xfId="6" applyNumberFormat="1" applyFont="1" applyBorder="1" applyAlignment="1">
      <alignment vertical="center"/>
    </xf>
    <xf numFmtId="44" fontId="12" fillId="0" borderId="0" xfId="6" applyFont="1" applyBorder="1" applyAlignment="1">
      <alignment vertical="center"/>
    </xf>
    <xf numFmtId="170" fontId="24" fillId="0" borderId="0" xfId="3" applyFont="1" applyAlignment="1">
      <alignment vertical="center"/>
    </xf>
    <xf numFmtId="170" fontId="24" fillId="3" borderId="0" xfId="3" applyFont="1" applyFill="1" applyAlignment="1">
      <alignment vertical="center"/>
    </xf>
    <xf numFmtId="170" fontId="24" fillId="3" borderId="17" xfId="3" applyFont="1" applyFill="1" applyBorder="1" applyAlignment="1">
      <alignment vertical="center"/>
    </xf>
    <xf numFmtId="170" fontId="24" fillId="3" borderId="9" xfId="3" applyFont="1" applyFill="1" applyBorder="1" applyAlignment="1">
      <alignment vertical="center"/>
    </xf>
    <xf numFmtId="170" fontId="24" fillId="0" borderId="17" xfId="3" applyFont="1" applyBorder="1" applyAlignment="1">
      <alignment vertical="center"/>
    </xf>
    <xf numFmtId="170" fontId="24" fillId="0" borderId="0" xfId="3" applyFont="1" applyAlignment="1" applyProtection="1">
      <alignment vertical="center"/>
      <protection locked="0"/>
    </xf>
    <xf numFmtId="44" fontId="12" fillId="3" borderId="0" xfId="6" applyFont="1" applyFill="1" applyBorder="1" applyAlignment="1">
      <alignment vertical="center"/>
    </xf>
    <xf numFmtId="0" fontId="4" fillId="0" borderId="0" xfId="3" applyNumberFormat="1" applyFont="1" applyAlignment="1">
      <alignment vertical="center"/>
    </xf>
    <xf numFmtId="0" fontId="25" fillId="0" borderId="0" xfId="0" applyFont="1"/>
    <xf numFmtId="170" fontId="4" fillId="0" borderId="0" xfId="3" quotePrefix="1" applyFont="1" applyAlignment="1">
      <alignment horizontal="center" vertical="center"/>
    </xf>
    <xf numFmtId="170" fontId="4" fillId="0" borderId="20" xfId="3" applyFont="1" applyBorder="1" applyAlignment="1">
      <alignment horizontal="center" vertical="center"/>
    </xf>
    <xf numFmtId="43" fontId="4" fillId="0" borderId="0" xfId="2" applyFont="1" applyBorder="1" applyAlignment="1" applyProtection="1">
      <alignment vertical="center"/>
    </xf>
    <xf numFmtId="170" fontId="4" fillId="0" borderId="0" xfId="3" applyFont="1" applyAlignment="1">
      <alignment horizontal="left" vertical="center"/>
    </xf>
    <xf numFmtId="170" fontId="4" fillId="0" borderId="0" xfId="3" applyFont="1" applyAlignment="1">
      <alignment horizontal="right" vertical="center"/>
    </xf>
    <xf numFmtId="170" fontId="4" fillId="0" borderId="0" xfId="3" applyFont="1" applyAlignment="1">
      <alignment horizontal="centerContinuous" vertical="center"/>
    </xf>
    <xf numFmtId="166" fontId="4" fillId="0" borderId="0" xfId="2" applyNumberFormat="1" applyFont="1" applyBorder="1" applyAlignment="1" applyProtection="1">
      <alignment vertical="center"/>
    </xf>
    <xf numFmtId="170" fontId="18" fillId="0" borderId="0" xfId="3" applyFont="1" applyAlignment="1">
      <alignment horizontal="center" vertical="center"/>
    </xf>
    <xf numFmtId="170" fontId="18" fillId="0" borderId="22" xfId="3" applyFont="1" applyBorder="1" applyAlignment="1">
      <alignment horizontal="center" vertical="center"/>
    </xf>
    <xf numFmtId="37" fontId="12" fillId="3" borderId="9" xfId="3" applyNumberFormat="1" applyFont="1" applyFill="1" applyBorder="1" applyAlignment="1">
      <alignment vertical="center"/>
    </xf>
    <xf numFmtId="37" fontId="12" fillId="0" borderId="0" xfId="3" applyNumberFormat="1" applyFont="1" applyAlignment="1">
      <alignment vertical="center"/>
    </xf>
    <xf numFmtId="37" fontId="12" fillId="3" borderId="0" xfId="3" applyNumberFormat="1" applyFont="1" applyFill="1" applyAlignment="1">
      <alignment vertical="center"/>
    </xf>
    <xf numFmtId="170" fontId="26" fillId="0" borderId="0" xfId="3" quotePrefix="1" applyFont="1" applyAlignment="1">
      <alignment vertical="center" wrapText="1"/>
    </xf>
    <xf numFmtId="37" fontId="12" fillId="3" borderId="17" xfId="3" applyNumberFormat="1" applyFont="1" applyFill="1" applyBorder="1" applyAlignment="1">
      <alignment vertical="center"/>
    </xf>
    <xf numFmtId="170" fontId="12" fillId="0" borderId="8" xfId="3" applyFont="1" applyBorder="1" applyAlignment="1">
      <alignment vertical="center"/>
    </xf>
    <xf numFmtId="171" fontId="12" fillId="0" borderId="14" xfId="6" applyNumberFormat="1" applyFont="1" applyBorder="1" applyAlignment="1">
      <alignment vertical="center"/>
    </xf>
    <xf numFmtId="37" fontId="12" fillId="0" borderId="14" xfId="3" applyNumberFormat="1" applyFont="1" applyBorder="1" applyAlignment="1">
      <alignment vertical="center"/>
    </xf>
    <xf numFmtId="166" fontId="12" fillId="0" borderId="14" xfId="2" applyNumberFormat="1" applyFont="1" applyBorder="1" applyAlignment="1">
      <alignment vertical="center"/>
    </xf>
    <xf numFmtId="171" fontId="4" fillId="0" borderId="0" xfId="6" applyNumberFormat="1" applyFont="1" applyBorder="1" applyAlignment="1" applyProtection="1">
      <alignment vertical="center"/>
    </xf>
    <xf numFmtId="170" fontId="12" fillId="3" borderId="9" xfId="3" applyFont="1" applyFill="1" applyBorder="1" applyAlignment="1">
      <alignment horizontal="center" vertical="center"/>
    </xf>
    <xf numFmtId="170" fontId="12" fillId="3" borderId="0" xfId="3" applyFont="1" applyFill="1" applyAlignment="1">
      <alignment horizontal="center" vertical="center"/>
    </xf>
    <xf numFmtId="37" fontId="12" fillId="0" borderId="17" xfId="3" applyNumberFormat="1" applyFont="1" applyBorder="1" applyAlignment="1">
      <alignment vertical="center"/>
    </xf>
    <xf numFmtId="170" fontId="7" fillId="0" borderId="23" xfId="3" applyFont="1" applyBorder="1" applyAlignment="1">
      <alignment vertical="center"/>
    </xf>
    <xf numFmtId="170" fontId="7" fillId="0" borderId="23" xfId="3" applyFont="1" applyBorder="1" applyAlignment="1">
      <alignment horizontal="center" vertical="center"/>
    </xf>
    <xf numFmtId="171" fontId="7" fillId="0" borderId="23" xfId="6" applyNumberFormat="1" applyFont="1" applyBorder="1" applyAlignment="1" applyProtection="1">
      <alignment vertical="center"/>
    </xf>
    <xf numFmtId="44" fontId="7" fillId="0" borderId="23" xfId="6" applyFont="1" applyBorder="1" applyAlignment="1" applyProtection="1">
      <alignment vertical="center"/>
    </xf>
    <xf numFmtId="43" fontId="7" fillId="0" borderId="23" xfId="2" applyFont="1" applyBorder="1" applyAlignment="1" applyProtection="1">
      <alignment vertical="center"/>
    </xf>
    <xf numFmtId="37" fontId="7" fillId="0" borderId="23" xfId="3" applyNumberFormat="1" applyFont="1" applyBorder="1" applyAlignment="1">
      <alignment vertical="center"/>
    </xf>
    <xf numFmtId="170" fontId="24" fillId="0" borderId="23" xfId="3" applyFont="1" applyBorder="1" applyAlignment="1" applyProtection="1">
      <alignment vertical="center"/>
      <protection locked="0"/>
    </xf>
    <xf numFmtId="170" fontId="27" fillId="0" borderId="0" xfId="3" quotePrefix="1" applyFont="1" applyAlignment="1">
      <alignment vertical="center" wrapText="1"/>
    </xf>
    <xf numFmtId="0" fontId="24" fillId="0" borderId="0" xfId="0" applyFont="1"/>
    <xf numFmtId="170" fontId="24" fillId="0" borderId="23" xfId="3" applyFont="1" applyBorder="1" applyAlignment="1">
      <alignment vertical="center"/>
    </xf>
    <xf numFmtId="170" fontId="21" fillId="3" borderId="17" xfId="3" applyFont="1" applyFill="1" applyBorder="1" applyAlignment="1">
      <alignment horizontal="left" vertical="center"/>
    </xf>
    <xf numFmtId="170" fontId="21" fillId="0" borderId="17" xfId="3" applyFont="1" applyBorder="1" applyAlignment="1">
      <alignment horizontal="left" vertical="center"/>
    </xf>
    <xf numFmtId="173" fontId="5" fillId="0" borderId="0" xfId="7" applyFont="1" applyAlignment="1">
      <alignment vertical="center"/>
    </xf>
    <xf numFmtId="43" fontId="4" fillId="0" borderId="0" xfId="5" applyFont="1" applyBorder="1" applyAlignment="1" applyProtection="1">
      <alignment vertical="center"/>
    </xf>
    <xf numFmtId="166" fontId="4" fillId="0" borderId="0" xfId="5" applyNumberFormat="1" applyFont="1" applyBorder="1" applyAlignment="1" applyProtection="1">
      <alignment vertical="center"/>
    </xf>
    <xf numFmtId="166" fontId="4" fillId="0" borderId="15" xfId="5" applyNumberFormat="1" applyFont="1" applyBorder="1" applyAlignment="1" applyProtection="1">
      <alignment vertical="center"/>
    </xf>
    <xf numFmtId="171" fontId="4" fillId="0" borderId="0" xfId="4" applyNumberFormat="1" applyFont="1" applyBorder="1" applyAlignment="1" applyProtection="1">
      <alignment vertical="center"/>
    </xf>
    <xf numFmtId="170" fontId="4" fillId="0" borderId="23" xfId="3" applyFont="1" applyBorder="1" applyAlignment="1">
      <alignment vertical="center"/>
    </xf>
    <xf numFmtId="170" fontId="4" fillId="0" borderId="23" xfId="3" applyFont="1" applyBorder="1" applyAlignment="1">
      <alignment horizontal="center" vertical="center"/>
    </xf>
    <xf numFmtId="171" fontId="4" fillId="0" borderId="23" xfId="4" applyNumberFormat="1" applyFont="1" applyBorder="1" applyAlignment="1" applyProtection="1">
      <alignment vertical="center"/>
    </xf>
    <xf numFmtId="44" fontId="4" fillId="0" borderId="23" xfId="4" applyFont="1" applyBorder="1" applyAlignment="1" applyProtection="1">
      <alignment vertical="center"/>
    </xf>
    <xf numFmtId="43" fontId="4" fillId="0" borderId="23" xfId="5" applyFont="1" applyBorder="1" applyAlignment="1" applyProtection="1">
      <alignment vertical="center"/>
    </xf>
    <xf numFmtId="171" fontId="7" fillId="0" borderId="23" xfId="4" applyNumberFormat="1" applyFont="1" applyBorder="1" applyAlignment="1" applyProtection="1">
      <alignment vertical="center"/>
    </xf>
    <xf numFmtId="44" fontId="7" fillId="0" borderId="23" xfId="4" applyFont="1" applyBorder="1" applyAlignment="1" applyProtection="1">
      <alignment vertical="center"/>
    </xf>
    <xf numFmtId="43" fontId="7" fillId="0" borderId="23" xfId="5" applyFont="1" applyBorder="1" applyAlignment="1" applyProtection="1">
      <alignment vertical="center"/>
    </xf>
    <xf numFmtId="166" fontId="7" fillId="0" borderId="23" xfId="5" applyNumberFormat="1" applyFont="1" applyBorder="1" applyAlignment="1" applyProtection="1">
      <alignment vertical="center"/>
    </xf>
    <xf numFmtId="171" fontId="12" fillId="3" borderId="9" xfId="4" applyNumberFormat="1" applyFont="1" applyFill="1" applyBorder="1" applyAlignment="1">
      <alignment vertical="center"/>
    </xf>
    <xf numFmtId="44" fontId="12" fillId="3" borderId="9" xfId="4" applyFont="1" applyFill="1" applyBorder="1" applyAlignment="1">
      <alignment vertical="center"/>
    </xf>
    <xf numFmtId="43" fontId="12" fillId="3" borderId="9" xfId="5" applyFont="1" applyFill="1" applyBorder="1" applyAlignment="1">
      <alignment vertical="center"/>
    </xf>
    <xf numFmtId="166" fontId="12" fillId="3" borderId="9" xfId="5" applyNumberFormat="1" applyFont="1" applyFill="1" applyBorder="1" applyAlignment="1">
      <alignment vertical="center"/>
    </xf>
    <xf numFmtId="43" fontId="12" fillId="0" borderId="0" xfId="5" applyFont="1" applyBorder="1" applyAlignment="1">
      <alignment vertical="center"/>
    </xf>
    <xf numFmtId="166" fontId="12" fillId="0" borderId="14" xfId="5" applyNumberFormat="1" applyFont="1" applyBorder="1" applyAlignment="1">
      <alignment vertical="center"/>
    </xf>
    <xf numFmtId="44" fontId="12" fillId="0" borderId="17" xfId="4" applyFont="1" applyBorder="1" applyAlignment="1">
      <alignment vertical="center"/>
    </xf>
    <xf numFmtId="43" fontId="12" fillId="0" borderId="17" xfId="5" applyFont="1" applyBorder="1" applyAlignment="1">
      <alignment vertical="center"/>
    </xf>
    <xf numFmtId="44" fontId="12" fillId="3" borderId="17" xfId="4" applyFont="1" applyFill="1" applyBorder="1" applyAlignment="1">
      <alignment vertical="center"/>
    </xf>
    <xf numFmtId="43" fontId="12" fillId="3" borderId="17" xfId="5" applyFont="1" applyFill="1" applyBorder="1" applyAlignment="1">
      <alignment vertical="center"/>
    </xf>
    <xf numFmtId="44" fontId="12" fillId="3" borderId="0" xfId="4" applyFont="1" applyFill="1" applyBorder="1" applyAlignment="1">
      <alignment vertical="center"/>
    </xf>
    <xf numFmtId="171" fontId="12" fillId="0" borderId="0" xfId="4" applyNumberFormat="1" applyFont="1" applyBorder="1" applyAlignment="1">
      <alignment vertical="center"/>
    </xf>
    <xf numFmtId="44" fontId="12" fillId="0" borderId="0" xfId="4" applyFont="1" applyBorder="1" applyAlignment="1">
      <alignment vertical="center"/>
    </xf>
    <xf numFmtId="171" fontId="7" fillId="0" borderId="23" xfId="4" applyNumberFormat="1" applyFont="1" applyFill="1" applyBorder="1" applyAlignment="1" applyProtection="1">
      <alignment vertical="center"/>
    </xf>
    <xf numFmtId="166" fontId="7" fillId="0" borderId="23" xfId="5" applyNumberFormat="1" applyFont="1" applyFill="1" applyBorder="1" applyAlignment="1" applyProtection="1">
      <alignment vertical="center"/>
    </xf>
    <xf numFmtId="170" fontId="7" fillId="0" borderId="22" xfId="3" applyFont="1" applyBorder="1" applyAlignment="1">
      <alignment horizontal="center" vertical="center"/>
    </xf>
    <xf numFmtId="170" fontId="4" fillId="0" borderId="0" xfId="3" quotePrefix="1" applyFont="1" applyAlignment="1">
      <alignment horizontal="right" vertical="center"/>
    </xf>
    <xf numFmtId="171" fontId="12" fillId="3" borderId="10" xfId="4" applyNumberFormat="1" applyFont="1" applyFill="1" applyBorder="1" applyAlignment="1">
      <alignment vertical="center"/>
    </xf>
    <xf numFmtId="166" fontId="12" fillId="3" borderId="10" xfId="5" applyNumberFormat="1" applyFont="1" applyFill="1" applyBorder="1" applyAlignment="1">
      <alignment vertical="center"/>
    </xf>
    <xf numFmtId="166" fontId="12" fillId="0" borderId="10" xfId="5" applyNumberFormat="1" applyFont="1" applyBorder="1" applyAlignment="1">
      <alignment vertical="center"/>
    </xf>
    <xf numFmtId="44" fontId="12" fillId="3" borderId="0" xfId="4" applyFont="1" applyFill="1" applyAlignment="1">
      <alignment vertical="center"/>
    </xf>
    <xf numFmtId="166" fontId="12" fillId="0" borderId="21" xfId="5" applyNumberFormat="1" applyFont="1" applyBorder="1" applyAlignment="1">
      <alignment vertical="center"/>
    </xf>
    <xf numFmtId="166" fontId="7" fillId="0" borderId="15" xfId="5" applyNumberFormat="1" applyFont="1" applyBorder="1" applyAlignment="1" applyProtection="1">
      <alignment vertical="center"/>
    </xf>
    <xf numFmtId="170" fontId="7" fillId="0" borderId="22" xfId="3" applyFont="1" applyBorder="1" applyAlignment="1">
      <alignment horizontal="center" vertical="center" wrapText="1"/>
    </xf>
    <xf numFmtId="166" fontId="12" fillId="0" borderId="0" xfId="4" applyNumberFormat="1" applyFont="1" applyAlignment="1">
      <alignment vertical="center"/>
    </xf>
    <xf numFmtId="166" fontId="12" fillId="3" borderId="0" xfId="4" applyNumberFormat="1" applyFont="1" applyFill="1" applyAlignment="1">
      <alignment vertical="center"/>
    </xf>
    <xf numFmtId="166" fontId="12" fillId="0" borderId="0" xfId="4" applyNumberFormat="1" applyFont="1" applyBorder="1" applyAlignment="1">
      <alignment vertical="center"/>
    </xf>
    <xf numFmtId="166" fontId="12" fillId="3" borderId="0" xfId="4" applyNumberFormat="1" applyFont="1" applyFill="1" applyBorder="1" applyAlignment="1">
      <alignment vertical="center"/>
    </xf>
    <xf numFmtId="170" fontId="11" fillId="0" borderId="0" xfId="3" quotePrefix="1" applyFont="1"/>
    <xf numFmtId="173" fontId="4" fillId="0" borderId="0" xfId="7" applyFont="1" applyAlignment="1">
      <alignment vertical="center"/>
    </xf>
    <xf numFmtId="173" fontId="4" fillId="0" borderId="0" xfId="7" applyFont="1" applyAlignment="1">
      <alignment horizontal="center" vertical="center"/>
    </xf>
    <xf numFmtId="173" fontId="4" fillId="0" borderId="0" xfId="7" quotePrefix="1" applyFont="1" applyAlignment="1">
      <alignment vertical="center"/>
    </xf>
    <xf numFmtId="173" fontId="4" fillId="0" borderId="0" xfId="7" quotePrefix="1" applyFont="1" applyAlignment="1">
      <alignment horizontal="right" vertical="center"/>
    </xf>
    <xf numFmtId="173" fontId="26" fillId="0" borderId="0" xfId="7" quotePrefix="1" applyFont="1" applyAlignment="1">
      <alignment vertical="center"/>
    </xf>
    <xf numFmtId="173" fontId="12" fillId="3" borderId="9" xfId="7" applyFont="1" applyFill="1" applyBorder="1" applyAlignment="1">
      <alignment vertical="center"/>
    </xf>
    <xf numFmtId="173" fontId="12" fillId="0" borderId="0" xfId="7" applyFont="1" applyAlignment="1">
      <alignment vertical="center"/>
    </xf>
    <xf numFmtId="173" fontId="12" fillId="3" borderId="0" xfId="7" applyFont="1" applyFill="1" applyAlignment="1">
      <alignment vertical="center"/>
    </xf>
    <xf numFmtId="173" fontId="12" fillId="0" borderId="17" xfId="7" applyFont="1" applyBorder="1" applyAlignment="1">
      <alignment vertical="center"/>
    </xf>
    <xf numFmtId="173" fontId="12" fillId="3" borderId="17" xfId="7" applyFont="1" applyFill="1" applyBorder="1" applyAlignment="1">
      <alignment vertical="center"/>
    </xf>
    <xf numFmtId="37" fontId="12" fillId="3" borderId="17" xfId="7" applyNumberFormat="1" applyFont="1" applyFill="1" applyBorder="1" applyAlignment="1">
      <alignment vertical="center"/>
    </xf>
    <xf numFmtId="37" fontId="12" fillId="3" borderId="0" xfId="7" applyNumberFormat="1" applyFont="1" applyFill="1" applyAlignment="1">
      <alignment vertical="center"/>
    </xf>
    <xf numFmtId="173" fontId="7" fillId="0" borderId="23" xfId="7" applyFont="1" applyBorder="1" applyAlignment="1">
      <alignment vertical="center"/>
    </xf>
    <xf numFmtId="173" fontId="24" fillId="0" borderId="23" xfId="7" applyFont="1" applyBorder="1" applyAlignment="1">
      <alignment vertical="center"/>
    </xf>
    <xf numFmtId="173" fontId="24" fillId="0" borderId="17" xfId="7" applyFont="1" applyBorder="1" applyAlignment="1">
      <alignment vertical="center"/>
    </xf>
    <xf numFmtId="173" fontId="24" fillId="0" borderId="0" xfId="7" applyFont="1" applyAlignment="1" applyProtection="1">
      <alignment vertical="center"/>
      <protection locked="0"/>
    </xf>
    <xf numFmtId="173" fontId="24" fillId="0" borderId="23" xfId="7" applyFont="1" applyBorder="1" applyAlignment="1" applyProtection="1">
      <alignment vertical="center"/>
      <protection locked="0"/>
    </xf>
    <xf numFmtId="173" fontId="24" fillId="3" borderId="0" xfId="7" applyFont="1" applyFill="1" applyAlignment="1">
      <alignment vertical="center"/>
    </xf>
    <xf numFmtId="173" fontId="24" fillId="0" borderId="0" xfId="7" applyFont="1" applyAlignment="1">
      <alignment vertical="center"/>
    </xf>
    <xf numFmtId="173" fontId="24" fillId="3" borderId="17" xfId="7" applyFont="1" applyFill="1" applyBorder="1" applyAlignment="1">
      <alignment vertical="center"/>
    </xf>
    <xf numFmtId="37" fontId="12" fillId="3" borderId="9" xfId="7" applyNumberFormat="1" applyFont="1" applyFill="1" applyBorder="1" applyAlignment="1">
      <alignment vertical="center"/>
    </xf>
    <xf numFmtId="37" fontId="12" fillId="0" borderId="0" xfId="7" applyNumberFormat="1" applyFont="1" applyAlignment="1">
      <alignment vertical="center"/>
    </xf>
    <xf numFmtId="37" fontId="4" fillId="0" borderId="0" xfId="7" applyNumberFormat="1" applyFont="1" applyAlignment="1">
      <alignment vertical="center"/>
    </xf>
    <xf numFmtId="37" fontId="12" fillId="3" borderId="10" xfId="7" applyNumberFormat="1" applyFont="1" applyFill="1" applyBorder="1" applyAlignment="1">
      <alignment vertical="center"/>
    </xf>
    <xf numFmtId="37" fontId="12" fillId="0" borderId="17" xfId="7" applyNumberFormat="1" applyFont="1" applyBorder="1" applyAlignment="1">
      <alignment vertical="center"/>
    </xf>
    <xf numFmtId="37" fontId="7" fillId="0" borderId="23" xfId="7" applyNumberFormat="1" applyFont="1" applyBorder="1" applyAlignment="1">
      <alignment vertical="center"/>
    </xf>
    <xf numFmtId="170" fontId="28" fillId="0" borderId="0" xfId="3" applyFont="1" applyAlignment="1">
      <alignment vertical="center"/>
    </xf>
    <xf numFmtId="170" fontId="28" fillId="0" borderId="0" xfId="3" quotePrefix="1" applyFont="1"/>
    <xf numFmtId="170" fontId="28" fillId="0" borderId="0" xfId="3" quotePrefix="1" applyFont="1" applyAlignment="1">
      <alignment vertical="center"/>
    </xf>
    <xf numFmtId="170" fontId="28" fillId="0" borderId="0" xfId="3" applyFont="1" applyAlignment="1">
      <alignment horizontal="left" vertical="center"/>
    </xf>
    <xf numFmtId="170" fontId="28" fillId="0" borderId="0" xfId="3" quotePrefix="1" applyFont="1" applyAlignment="1">
      <alignment horizontal="left"/>
    </xf>
    <xf numFmtId="170" fontId="28" fillId="0" borderId="0" xfId="3" quotePrefix="1" applyFont="1" applyAlignment="1">
      <alignment horizontal="left" vertical="center"/>
    </xf>
    <xf numFmtId="0" fontId="29" fillId="0" borderId="0" xfId="0" applyFont="1"/>
    <xf numFmtId="0" fontId="29" fillId="0" borderId="0" xfId="0" applyFont="1" applyAlignment="1">
      <alignment horizontal="left"/>
    </xf>
    <xf numFmtId="170" fontId="4" fillId="0" borderId="0" xfId="3" quotePrefix="1" applyFont="1" applyAlignment="1">
      <alignment horizontal="left" vertical="center"/>
    </xf>
    <xf numFmtId="0" fontId="4" fillId="0" borderId="0" xfId="0" applyFont="1" applyAlignment="1">
      <alignment horizontal="center"/>
    </xf>
    <xf numFmtId="170" fontId="4" fillId="0" borderId="0" xfId="3" quotePrefix="1" applyFont="1"/>
    <xf numFmtId="171" fontId="12" fillId="3" borderId="10" xfId="6" applyNumberFormat="1" applyFont="1" applyFill="1" applyBorder="1" applyAlignment="1">
      <alignment vertical="center"/>
    </xf>
    <xf numFmtId="170" fontId="30" fillId="0" borderId="0" xfId="3" applyFont="1" applyAlignment="1">
      <alignment horizontal="center" vertical="center"/>
    </xf>
    <xf numFmtId="170" fontId="30" fillId="3" borderId="0" xfId="3" applyFont="1" applyFill="1" applyAlignment="1">
      <alignment horizontal="center" vertical="center"/>
    </xf>
    <xf numFmtId="170" fontId="4" fillId="0" borderId="0" xfId="3" quotePrefix="1" applyFont="1" applyAlignment="1">
      <alignment horizontal="center"/>
    </xf>
    <xf numFmtId="0" fontId="4" fillId="0" borderId="0" xfId="0" quotePrefix="1" applyFont="1" applyAlignment="1">
      <alignment horizontal="left" wrapText="1"/>
    </xf>
    <xf numFmtId="170" fontId="30" fillId="3" borderId="17" xfId="3" applyFont="1" applyFill="1" applyBorder="1" applyAlignment="1">
      <alignment horizontal="center" vertical="center"/>
    </xf>
    <xf numFmtId="170" fontId="30" fillId="0" borderId="17" xfId="3" applyFont="1" applyBorder="1" applyAlignment="1">
      <alignment horizontal="center" vertical="center"/>
    </xf>
    <xf numFmtId="166" fontId="7" fillId="0" borderId="23" xfId="2" applyNumberFormat="1" applyFont="1" applyFill="1" applyBorder="1" applyAlignment="1" applyProtection="1">
      <alignment vertical="center"/>
    </xf>
    <xf numFmtId="170" fontId="31" fillId="0" borderId="23" xfId="3" applyFont="1" applyBorder="1" applyAlignment="1">
      <alignment horizontal="center" vertical="center"/>
    </xf>
    <xf numFmtId="171" fontId="7" fillId="0" borderId="23" xfId="6" applyNumberFormat="1" applyFont="1" applyFill="1" applyBorder="1" applyAlignment="1" applyProtection="1">
      <alignment vertical="center"/>
    </xf>
    <xf numFmtId="44" fontId="7" fillId="0" borderId="23" xfId="6" applyFont="1" applyFill="1" applyBorder="1" applyAlignment="1" applyProtection="1">
      <alignment vertical="center"/>
    </xf>
    <xf numFmtId="43" fontId="7" fillId="0" borderId="23" xfId="2" applyFont="1" applyFill="1" applyBorder="1" applyAlignment="1" applyProtection="1">
      <alignment vertical="center"/>
    </xf>
    <xf numFmtId="170" fontId="7" fillId="0" borderId="0" xfId="3" applyFont="1" applyAlignment="1">
      <alignment horizontal="right" vertical="center"/>
    </xf>
    <xf numFmtId="170" fontId="26" fillId="0" borderId="0" xfId="3" quotePrefix="1" applyFont="1" applyAlignment="1">
      <alignment horizontal="left" vertical="center" wrapText="1"/>
    </xf>
    <xf numFmtId="170" fontId="32" fillId="0" borderId="0" xfId="3" applyFont="1" applyAlignment="1">
      <alignment vertical="center"/>
    </xf>
    <xf numFmtId="170" fontId="26" fillId="0" borderId="0" xfId="3" quotePrefix="1" applyFont="1" applyAlignment="1">
      <alignment horizontal="left" vertical="center"/>
    </xf>
    <xf numFmtId="44" fontId="21" fillId="0" borderId="23" xfId="6" applyFont="1" applyBorder="1" applyAlignment="1">
      <alignment vertical="center"/>
    </xf>
    <xf numFmtId="43" fontId="21" fillId="0" borderId="23" xfId="2" applyFont="1" applyBorder="1" applyAlignment="1">
      <alignment vertical="center"/>
    </xf>
    <xf numFmtId="0" fontId="32" fillId="0" borderId="0" xfId="0" applyFont="1"/>
    <xf numFmtId="0" fontId="28" fillId="0" borderId="0" xfId="0" applyFont="1" applyAlignment="1">
      <alignment vertical="center"/>
    </xf>
    <xf numFmtId="0" fontId="32" fillId="0" borderId="0" xfId="0" applyFont="1" applyAlignment="1">
      <alignment vertical="center"/>
    </xf>
    <xf numFmtId="0" fontId="28" fillId="0" borderId="0" xfId="0" quotePrefix="1" applyFont="1" applyAlignment="1">
      <alignment vertical="center"/>
    </xf>
    <xf numFmtId="170" fontId="36" fillId="0" borderId="0" xfId="8" applyFont="1"/>
    <xf numFmtId="0" fontId="37" fillId="0" borderId="0" xfId="9" applyFont="1"/>
    <xf numFmtId="0" fontId="39" fillId="0" borderId="0" xfId="0" applyFont="1" applyAlignment="1">
      <alignment horizontal="center" vertical="center"/>
    </xf>
    <xf numFmtId="0" fontId="40" fillId="0" borderId="0" xfId="0" applyFont="1" applyAlignment="1">
      <alignment horizontal="center"/>
    </xf>
    <xf numFmtId="0" fontId="43" fillId="0" borderId="0" xfId="0" applyFont="1" applyAlignment="1">
      <alignment horizontal="justify" vertical="center"/>
    </xf>
    <xf numFmtId="0" fontId="41" fillId="0" borderId="0" xfId="0" quotePrefix="1" applyFont="1" applyAlignment="1">
      <alignment horizontal="left" vertical="center"/>
    </xf>
    <xf numFmtId="0" fontId="45" fillId="0" borderId="0" xfId="0" applyFont="1"/>
    <xf numFmtId="0" fontId="42" fillId="0" borderId="0" xfId="0" quotePrefix="1" applyFont="1" applyAlignment="1">
      <alignment horizontal="justify"/>
    </xf>
    <xf numFmtId="0" fontId="42" fillId="0" borderId="0" xfId="0" applyFont="1" applyAlignment="1">
      <alignment horizontal="justify"/>
    </xf>
    <xf numFmtId="0" fontId="46" fillId="0" borderId="0" xfId="12" applyFont="1"/>
    <xf numFmtId="170" fontId="47" fillId="0" borderId="0" xfId="10" applyFont="1"/>
    <xf numFmtId="170" fontId="47" fillId="0" borderId="0" xfId="10" quotePrefix="1" applyFont="1"/>
    <xf numFmtId="170" fontId="47" fillId="0" borderId="0" xfId="10" applyNumberFormat="1" applyFont="1"/>
    <xf numFmtId="170" fontId="48" fillId="0" borderId="0" xfId="8" quotePrefix="1" applyFont="1" applyAlignment="1">
      <alignment horizontal="left"/>
    </xf>
    <xf numFmtId="0" fontId="2" fillId="4" borderId="14" xfId="0" applyFont="1" applyFill="1" applyBorder="1" applyAlignment="1">
      <alignment horizontal="center"/>
    </xf>
    <xf numFmtId="0" fontId="2" fillId="4" borderId="14" xfId="0" applyFont="1" applyFill="1" applyBorder="1" applyAlignment="1">
      <alignment horizontal="left"/>
    </xf>
    <xf numFmtId="0" fontId="2" fillId="4" borderId="14" xfId="0" applyFont="1" applyFill="1" applyBorder="1" applyAlignment="1">
      <alignment horizontal="center" wrapText="1"/>
    </xf>
    <xf numFmtId="0" fontId="50" fillId="0" borderId="0" xfId="0" applyFont="1" applyAlignment="1">
      <alignment vertical="center"/>
    </xf>
    <xf numFmtId="0" fontId="50" fillId="0" borderId="0" xfId="0" quotePrefix="1" applyFont="1" applyAlignment="1">
      <alignment vertical="center"/>
    </xf>
    <xf numFmtId="170" fontId="50" fillId="0" borderId="0" xfId="3" quotePrefix="1" applyFont="1" applyAlignment="1">
      <alignment vertical="center"/>
    </xf>
    <xf numFmtId="0" fontId="2" fillId="4" borderId="14" xfId="0" applyFont="1" applyFill="1" applyBorder="1" applyAlignment="1">
      <alignment horizontal="left" wrapText="1"/>
    </xf>
    <xf numFmtId="170" fontId="50" fillId="0" borderId="0" xfId="3" applyFont="1" applyAlignment="1">
      <alignment vertical="center"/>
    </xf>
    <xf numFmtId="170" fontId="2" fillId="4" borderId="14" xfId="3" applyFont="1" applyFill="1" applyBorder="1" applyAlignment="1">
      <alignment horizontal="center" vertical="center"/>
    </xf>
    <xf numFmtId="170" fontId="2" fillId="4" borderId="14" xfId="3" applyFont="1" applyFill="1" applyBorder="1" applyAlignment="1">
      <alignment horizontal="left" vertical="center" wrapText="1"/>
    </xf>
    <xf numFmtId="170" fontId="2" fillId="4" borderId="18" xfId="3" applyFont="1" applyFill="1" applyBorder="1" applyAlignment="1">
      <alignment horizontal="center" vertical="center" wrapText="1"/>
    </xf>
    <xf numFmtId="170" fontId="2" fillId="4" borderId="17" xfId="3" applyFont="1" applyFill="1" applyBorder="1" applyAlignment="1">
      <alignment horizontal="center" vertical="center" wrapText="1"/>
    </xf>
    <xf numFmtId="170" fontId="2" fillId="4" borderId="19" xfId="3" applyFont="1" applyFill="1" applyBorder="1" applyAlignment="1">
      <alignment horizontal="center" vertical="center" wrapText="1"/>
    </xf>
    <xf numFmtId="170" fontId="2" fillId="4" borderId="14" xfId="3" applyFont="1" applyFill="1" applyBorder="1" applyAlignment="1">
      <alignment horizontal="center" vertical="center" wrapText="1"/>
    </xf>
    <xf numFmtId="170" fontId="2" fillId="4" borderId="14" xfId="3" applyFont="1" applyFill="1" applyBorder="1" applyAlignment="1">
      <alignment horizontal="center" wrapText="1"/>
    </xf>
    <xf numFmtId="170" fontId="2" fillId="4" borderId="14" xfId="3" applyFont="1" applyFill="1" applyBorder="1" applyAlignment="1">
      <alignment horizontal="left" wrapText="1"/>
    </xf>
    <xf numFmtId="170" fontId="2" fillId="4" borderId="9" xfId="3" applyFont="1" applyFill="1" applyBorder="1" applyAlignment="1">
      <alignment horizontal="center" wrapText="1"/>
    </xf>
    <xf numFmtId="170" fontId="2" fillId="4" borderId="9" xfId="3" applyFont="1" applyFill="1" applyBorder="1" applyAlignment="1">
      <alignment horizontal="left" wrapText="1"/>
    </xf>
    <xf numFmtId="170" fontId="2" fillId="4" borderId="31" xfId="3" applyFont="1" applyFill="1" applyBorder="1" applyAlignment="1">
      <alignment horizontal="center" wrapText="1"/>
    </xf>
    <xf numFmtId="170" fontId="2" fillId="4" borderId="32" xfId="3" applyFont="1" applyFill="1" applyBorder="1" applyAlignment="1">
      <alignment horizontal="center" wrapText="1"/>
    </xf>
    <xf numFmtId="170" fontId="2" fillId="4" borderId="33" xfId="3" applyFont="1" applyFill="1" applyBorder="1" applyAlignment="1">
      <alignment horizontal="center" wrapText="1"/>
    </xf>
    <xf numFmtId="170" fontId="11" fillId="4" borderId="14" xfId="3" applyFont="1" applyFill="1" applyBorder="1" applyAlignment="1">
      <alignment horizontal="center" wrapText="1"/>
    </xf>
    <xf numFmtId="0" fontId="2" fillId="4" borderId="10" xfId="0" applyFont="1" applyFill="1" applyBorder="1" applyAlignment="1">
      <alignment horizontal="center"/>
    </xf>
    <xf numFmtId="0" fontId="2" fillId="4" borderId="10" xfId="0" applyFont="1" applyFill="1" applyBorder="1" applyAlignment="1">
      <alignment horizontal="left" wrapText="1"/>
    </xf>
    <xf numFmtId="170" fontId="2" fillId="4" borderId="10" xfId="3" applyFont="1" applyFill="1" applyBorder="1" applyAlignment="1">
      <alignment horizontal="center" wrapText="1"/>
    </xf>
    <xf numFmtId="170" fontId="11" fillId="4" borderId="10" xfId="3" applyFont="1" applyFill="1" applyBorder="1" applyAlignment="1">
      <alignment horizontal="center" wrapText="1"/>
    </xf>
    <xf numFmtId="170" fontId="49" fillId="3" borderId="17" xfId="3" applyFont="1" applyFill="1" applyBorder="1" applyAlignment="1">
      <alignment vertical="center"/>
    </xf>
    <xf numFmtId="170" fontId="49" fillId="0" borderId="17" xfId="3" applyFont="1" applyBorder="1" applyAlignment="1">
      <alignment vertical="center"/>
    </xf>
    <xf numFmtId="0" fontId="2" fillId="4" borderId="14" xfId="0" applyFont="1" applyFill="1" applyBorder="1" applyAlignment="1">
      <alignment horizontal="right"/>
    </xf>
    <xf numFmtId="170" fontId="13" fillId="4" borderId="14" xfId="3" applyFont="1" applyFill="1" applyBorder="1" applyAlignment="1">
      <alignment horizontal="left" wrapText="1"/>
    </xf>
    <xf numFmtId="0" fontId="11" fillId="4" borderId="14" xfId="0" applyFont="1" applyFill="1" applyBorder="1" applyAlignment="1">
      <alignment horizontal="center" wrapText="1"/>
    </xf>
    <xf numFmtId="0" fontId="2" fillId="4" borderId="0" xfId="0" applyFont="1" applyFill="1" applyAlignment="1">
      <alignment horizontal="center" wrapText="1"/>
    </xf>
    <xf numFmtId="170" fontId="13" fillId="4" borderId="14" xfId="3" applyFont="1" applyFill="1" applyBorder="1" applyAlignment="1">
      <alignment horizontal="center" wrapText="1"/>
    </xf>
    <xf numFmtId="170" fontId="13" fillId="4" borderId="0" xfId="3" applyFont="1" applyFill="1" applyAlignment="1">
      <alignment horizontal="center" wrapText="1"/>
    </xf>
    <xf numFmtId="170" fontId="4" fillId="5" borderId="14" xfId="3" applyFont="1" applyFill="1" applyBorder="1" applyAlignment="1">
      <alignment vertical="center"/>
    </xf>
    <xf numFmtId="170" fontId="5" fillId="5" borderId="0" xfId="3" applyFont="1" applyFill="1" applyAlignment="1">
      <alignment vertical="center"/>
    </xf>
    <xf numFmtId="0" fontId="2" fillId="4" borderId="24" xfId="0" applyFont="1" applyFill="1" applyBorder="1" applyAlignment="1">
      <alignment horizontal="center" wrapText="1"/>
    </xf>
    <xf numFmtId="0" fontId="2" fillId="4" borderId="18" xfId="0" applyFont="1" applyFill="1" applyBorder="1" applyAlignment="1">
      <alignment horizontal="center" wrapText="1"/>
    </xf>
    <xf numFmtId="0" fontId="2" fillId="4" borderId="17" xfId="0" applyFont="1" applyFill="1" applyBorder="1" applyAlignment="1">
      <alignment horizontal="center" wrapText="1"/>
    </xf>
    <xf numFmtId="0" fontId="2" fillId="4" borderId="19" xfId="0" applyFont="1" applyFill="1" applyBorder="1" applyAlignment="1">
      <alignment horizontal="center" wrapText="1"/>
    </xf>
    <xf numFmtId="170" fontId="5" fillId="5" borderId="14" xfId="3" applyFont="1" applyFill="1" applyBorder="1" applyAlignment="1">
      <alignment vertical="center"/>
    </xf>
    <xf numFmtId="170" fontId="49" fillId="0" borderId="23" xfId="3" applyFont="1" applyBorder="1" applyAlignment="1" applyProtection="1">
      <alignment vertical="center"/>
      <protection locked="0"/>
    </xf>
    <xf numFmtId="170" fontId="50" fillId="0" borderId="0" xfId="3" quotePrefix="1" applyFont="1"/>
    <xf numFmtId="0" fontId="2" fillId="4" borderId="17" xfId="0" applyFont="1" applyFill="1" applyBorder="1" applyAlignment="1">
      <alignment horizontal="center"/>
    </xf>
    <xf numFmtId="0" fontId="2" fillId="4" borderId="17" xfId="0" applyFont="1" applyFill="1" applyBorder="1" applyAlignment="1">
      <alignment horizontal="left" wrapText="1"/>
    </xf>
    <xf numFmtId="0" fontId="11" fillId="4" borderId="17" xfId="0" applyFont="1" applyFill="1" applyBorder="1" applyAlignment="1">
      <alignment horizontal="center" wrapText="1"/>
    </xf>
    <xf numFmtId="170" fontId="13" fillId="4" borderId="17" xfId="3" applyFont="1" applyFill="1" applyBorder="1" applyAlignment="1">
      <alignment horizontal="center" wrapText="1"/>
    </xf>
    <xf numFmtId="170" fontId="50" fillId="0" borderId="0" xfId="3" applyFont="1" applyAlignment="1">
      <alignment horizontal="left" vertical="center"/>
    </xf>
    <xf numFmtId="170" fontId="50" fillId="0" borderId="0" xfId="3" quotePrefix="1" applyFont="1" applyAlignment="1">
      <alignment horizontal="left"/>
    </xf>
    <xf numFmtId="170" fontId="50" fillId="0" borderId="0" xfId="3" quotePrefix="1" applyFont="1" applyAlignment="1">
      <alignment horizontal="left" vertical="center"/>
    </xf>
    <xf numFmtId="0" fontId="2" fillId="4" borderId="6" xfId="0" applyFont="1" applyFill="1" applyBorder="1" applyAlignment="1">
      <alignment horizontal="center" wrapText="1"/>
    </xf>
    <xf numFmtId="0" fontId="2" fillId="4" borderId="7" xfId="0" applyFont="1" applyFill="1" applyBorder="1" applyAlignment="1">
      <alignment horizontal="center" wrapText="1"/>
    </xf>
    <xf numFmtId="170" fontId="51" fillId="3" borderId="0" xfId="3" applyFont="1" applyFill="1" applyAlignment="1">
      <alignment horizontal="center" vertical="center"/>
    </xf>
    <xf numFmtId="170" fontId="51" fillId="0" borderId="0" xfId="3" applyFont="1" applyAlignment="1">
      <alignment horizontal="center" vertical="center"/>
    </xf>
    <xf numFmtId="170" fontId="51" fillId="3" borderId="9" xfId="3" applyFont="1" applyFill="1" applyBorder="1" applyAlignment="1">
      <alignment horizontal="center" vertical="center"/>
    </xf>
    <xf numFmtId="0" fontId="53" fillId="0" borderId="0" xfId="9" applyFont="1"/>
    <xf numFmtId="170" fontId="54" fillId="3" borderId="17" xfId="3" applyFont="1" applyFill="1" applyBorder="1" applyAlignment="1">
      <alignment vertical="center"/>
    </xf>
    <xf numFmtId="170" fontId="56" fillId="3" borderId="0" xfId="3" quotePrefix="1" applyFont="1" applyFill="1" applyAlignment="1">
      <alignment horizontal="right" vertical="top"/>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170" fontId="4" fillId="0" borderId="4" xfId="3" applyFont="1" applyBorder="1" applyAlignment="1">
      <alignment horizontal="center" vertical="center"/>
    </xf>
    <xf numFmtId="170" fontId="4" fillId="0" borderId="0" xfId="3" applyFont="1" applyAlignment="1">
      <alignment horizontal="center" vertical="center"/>
    </xf>
    <xf numFmtId="170" fontId="4" fillId="0" borderId="5" xfId="3" applyFont="1" applyBorder="1" applyAlignment="1">
      <alignment horizontal="center" vertical="center"/>
    </xf>
    <xf numFmtId="170" fontId="4" fillId="0" borderId="1" xfId="3" applyFont="1" applyBorder="1" applyAlignment="1">
      <alignment horizontal="center" vertical="center"/>
    </xf>
    <xf numFmtId="170" fontId="4" fillId="0" borderId="2" xfId="3" applyFont="1" applyBorder="1" applyAlignment="1">
      <alignment horizontal="center" vertical="center"/>
    </xf>
    <xf numFmtId="170" fontId="4" fillId="0" borderId="3" xfId="3" applyFont="1" applyBorder="1" applyAlignment="1">
      <alignment horizontal="center" vertical="center"/>
    </xf>
    <xf numFmtId="0" fontId="4" fillId="0" borderId="4" xfId="0" applyFont="1" applyBorder="1" applyAlignment="1">
      <alignment horizontal="center"/>
    </xf>
    <xf numFmtId="0" fontId="4" fillId="0" borderId="0" xfId="0" applyFont="1" applyAlignment="1">
      <alignment horizontal="center"/>
    </xf>
    <xf numFmtId="0" fontId="4" fillId="0" borderId="5" xfId="0" applyFont="1" applyBorder="1" applyAlignment="1">
      <alignment horizontal="center"/>
    </xf>
    <xf numFmtId="173" fontId="4" fillId="0" borderId="29" xfId="7" applyFont="1" applyBorder="1" applyAlignment="1">
      <alignment horizontal="center" vertical="center"/>
    </xf>
    <xf numFmtId="173" fontId="4" fillId="0" borderId="30" xfId="7" applyFont="1" applyBorder="1" applyAlignment="1">
      <alignment horizontal="center" vertical="center"/>
    </xf>
    <xf numFmtId="173" fontId="4" fillId="0" borderId="2" xfId="7" applyFont="1" applyBorder="1" applyAlignment="1">
      <alignment horizontal="center" vertical="center"/>
    </xf>
    <xf numFmtId="173" fontId="4" fillId="0" borderId="3" xfId="7" applyFont="1" applyBorder="1" applyAlignment="1">
      <alignment horizontal="center" vertical="center"/>
    </xf>
    <xf numFmtId="170" fontId="7" fillId="0" borderId="1" xfId="3" applyFont="1" applyBorder="1" applyAlignment="1">
      <alignment horizontal="center" vertical="center"/>
    </xf>
    <xf numFmtId="170" fontId="7" fillId="0" borderId="3" xfId="3" applyFont="1" applyBorder="1" applyAlignment="1">
      <alignment horizontal="center" vertical="center"/>
    </xf>
    <xf numFmtId="173" fontId="7" fillId="0" borderId="2" xfId="7" applyFont="1" applyBorder="1" applyAlignment="1">
      <alignment horizontal="center" vertical="center"/>
    </xf>
    <xf numFmtId="173" fontId="7" fillId="0" borderId="3" xfId="7" applyFont="1" applyBorder="1" applyAlignment="1">
      <alignment horizontal="center" vertical="center"/>
    </xf>
    <xf numFmtId="170" fontId="7" fillId="0" borderId="25" xfId="3" applyFont="1" applyBorder="1" applyAlignment="1">
      <alignment horizontal="center" vertical="center" wrapText="1"/>
    </xf>
    <xf numFmtId="170" fontId="7" fillId="0" borderId="27" xfId="3" applyFont="1" applyBorder="1" applyAlignment="1">
      <alignment horizontal="center" vertical="center" wrapText="1"/>
    </xf>
    <xf numFmtId="170" fontId="7" fillId="0" borderId="26" xfId="3" applyFont="1" applyBorder="1" applyAlignment="1">
      <alignment horizontal="center" vertical="center" wrapText="1"/>
    </xf>
    <xf numFmtId="170" fontId="18" fillId="0" borderId="1" xfId="3" applyFont="1" applyBorder="1" applyAlignment="1">
      <alignment horizontal="center"/>
    </xf>
    <xf numFmtId="170" fontId="18" fillId="0" borderId="2" xfId="3" applyFont="1" applyBorder="1" applyAlignment="1">
      <alignment horizontal="center"/>
    </xf>
    <xf numFmtId="170" fontId="18" fillId="0" borderId="3" xfId="3" applyFont="1" applyBorder="1" applyAlignment="1">
      <alignment horizontal="center"/>
    </xf>
    <xf numFmtId="170" fontId="7" fillId="0" borderId="1" xfId="3" applyFont="1" applyBorder="1" applyAlignment="1">
      <alignment horizontal="center"/>
    </xf>
    <xf numFmtId="170" fontId="7" fillId="0" borderId="2" xfId="3" applyFont="1" applyBorder="1" applyAlignment="1">
      <alignment horizontal="center"/>
    </xf>
    <xf numFmtId="170" fontId="7" fillId="0" borderId="3" xfId="3" applyFont="1" applyBorder="1" applyAlignment="1">
      <alignment horizontal="center"/>
    </xf>
    <xf numFmtId="0" fontId="7" fillId="0" borderId="1" xfId="0" applyFont="1" applyBorder="1" applyAlignment="1">
      <alignment horizont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170" fontId="18" fillId="0" borderId="1" xfId="3" applyFont="1" applyBorder="1" applyAlignment="1">
      <alignment horizontal="center" vertical="center"/>
    </xf>
    <xf numFmtId="170" fontId="18" fillId="0" borderId="2" xfId="3" applyFont="1" applyBorder="1" applyAlignment="1">
      <alignment horizontal="center" vertical="center"/>
    </xf>
    <xf numFmtId="170" fontId="18" fillId="0" borderId="3" xfId="3" applyFont="1" applyBorder="1" applyAlignment="1">
      <alignment horizontal="center" vertical="center"/>
    </xf>
    <xf numFmtId="0" fontId="18" fillId="0" borderId="1" xfId="0" applyFont="1" applyBorder="1" applyAlignment="1">
      <alignment horizontal="center"/>
    </xf>
    <xf numFmtId="0" fontId="18" fillId="0" borderId="2" xfId="0" applyFont="1" applyBorder="1" applyAlignment="1">
      <alignment horizontal="center"/>
    </xf>
    <xf numFmtId="0" fontId="18" fillId="0" borderId="3" xfId="0" applyFont="1" applyBorder="1" applyAlignment="1">
      <alignment horizontal="center"/>
    </xf>
    <xf numFmtId="170" fontId="15" fillId="0" borderId="0" xfId="3" applyFont="1" applyAlignment="1">
      <alignment horizontal="left" vertical="center"/>
    </xf>
    <xf numFmtId="170" fontId="18" fillId="0" borderId="11" xfId="3" applyFont="1" applyBorder="1" applyAlignment="1">
      <alignment horizontal="center"/>
    </xf>
    <xf numFmtId="170" fontId="18" fillId="0" borderId="12" xfId="3" applyFont="1" applyBorder="1" applyAlignment="1">
      <alignment horizontal="center"/>
    </xf>
    <xf numFmtId="170" fontId="18" fillId="0" borderId="13" xfId="3" applyFont="1" applyBorder="1" applyAlignment="1">
      <alignment horizontal="center"/>
    </xf>
    <xf numFmtId="170" fontId="18" fillId="0" borderId="11" xfId="3" applyFont="1" applyBorder="1" applyAlignment="1">
      <alignment horizontal="center" wrapText="1"/>
    </xf>
    <xf numFmtId="170" fontId="18" fillId="0" borderId="13" xfId="3" applyFont="1" applyBorder="1" applyAlignment="1">
      <alignment horizontal="center" wrapText="1"/>
    </xf>
    <xf numFmtId="170" fontId="18" fillId="0" borderId="12" xfId="3" applyFont="1" applyBorder="1" applyAlignment="1">
      <alignment horizontal="center" wrapText="1"/>
    </xf>
    <xf numFmtId="170" fontId="17" fillId="0" borderId="0" xfId="3" applyFont="1" applyAlignment="1">
      <alignment horizontal="center" vertical="center"/>
    </xf>
    <xf numFmtId="173" fontId="4" fillId="0" borderId="2" xfId="7" applyFont="1" applyBorder="1" applyAlignment="1">
      <alignment horizontal="centerContinuous" vertical="center"/>
    </xf>
    <xf numFmtId="173" fontId="4" fillId="0" borderId="3" xfId="7" applyFont="1" applyBorder="1" applyAlignment="1">
      <alignment horizontal="centerContinuous" vertical="center"/>
    </xf>
    <xf numFmtId="0" fontId="4" fillId="0" borderId="28" xfId="7" applyNumberFormat="1" applyFont="1" applyBorder="1" applyAlignment="1">
      <alignment horizontal="center" vertical="center"/>
    </xf>
    <xf numFmtId="0" fontId="4" fillId="0" borderId="29" xfId="7" applyNumberFormat="1" applyFont="1" applyBorder="1" applyAlignment="1">
      <alignment horizontal="center" vertical="center"/>
    </xf>
    <xf numFmtId="0" fontId="4" fillId="0" borderId="30" xfId="7" applyNumberFormat="1" applyFont="1" applyBorder="1" applyAlignment="1">
      <alignment horizontal="center" vertical="center"/>
    </xf>
    <xf numFmtId="0" fontId="4" fillId="0" borderId="1" xfId="7" applyNumberFormat="1" applyFont="1" applyBorder="1" applyAlignment="1">
      <alignment horizontal="centerContinuous" vertical="center"/>
    </xf>
    <xf numFmtId="0" fontId="4" fillId="0" borderId="1" xfId="7" applyNumberFormat="1" applyFont="1" applyBorder="1" applyAlignment="1">
      <alignment horizontal="center" vertical="center"/>
    </xf>
    <xf numFmtId="0" fontId="7" fillId="0" borderId="23" xfId="7" applyNumberFormat="1" applyFont="1" applyBorder="1" applyAlignment="1">
      <alignment vertical="center"/>
    </xf>
    <xf numFmtId="0" fontId="7" fillId="0" borderId="23" xfId="7" applyNumberFormat="1" applyFont="1" applyBorder="1" applyAlignment="1">
      <alignment horizontal="center" vertical="center"/>
    </xf>
    <xf numFmtId="0" fontId="12" fillId="0" borderId="0" xfId="7" applyNumberFormat="1" applyFont="1" applyAlignment="1">
      <alignment vertical="center"/>
    </xf>
    <xf numFmtId="0" fontId="12" fillId="0" borderId="17" xfId="7" applyNumberFormat="1" applyFont="1" applyBorder="1" applyAlignment="1">
      <alignment vertical="center"/>
    </xf>
    <xf numFmtId="0" fontId="12" fillId="0" borderId="17" xfId="7" applyNumberFormat="1" applyFont="1" applyBorder="1" applyAlignment="1">
      <alignment horizontal="center" vertical="center"/>
    </xf>
    <xf numFmtId="0" fontId="12" fillId="3" borderId="9" xfId="7" applyNumberFormat="1" applyFont="1" applyFill="1" applyBorder="1" applyAlignment="1">
      <alignment vertical="center"/>
    </xf>
    <xf numFmtId="0" fontId="12" fillId="3" borderId="0" xfId="7" applyNumberFormat="1" applyFont="1" applyFill="1" applyAlignment="1">
      <alignment vertical="center"/>
    </xf>
    <xf numFmtId="0" fontId="12" fillId="3" borderId="17" xfId="7" applyNumberFormat="1" applyFont="1" applyFill="1" applyBorder="1" applyAlignment="1">
      <alignment vertical="center"/>
    </xf>
    <xf numFmtId="0" fontId="12" fillId="3" borderId="17" xfId="7" applyNumberFormat="1" applyFont="1" applyFill="1" applyBorder="1" applyAlignment="1">
      <alignment horizontal="center" vertical="center"/>
    </xf>
    <xf numFmtId="0" fontId="12" fillId="3" borderId="0" xfId="7" applyNumberFormat="1" applyFont="1" applyFill="1" applyAlignment="1">
      <alignment horizontal="left" vertical="center"/>
    </xf>
    <xf numFmtId="0" fontId="7" fillId="0" borderId="1" xfId="7" applyNumberFormat="1" applyFont="1" applyBorder="1" applyAlignment="1">
      <alignment horizontal="center" vertical="center"/>
    </xf>
    <xf numFmtId="0" fontId="7" fillId="0" borderId="2" xfId="7" applyNumberFormat="1" applyFont="1" applyBorder="1" applyAlignment="1">
      <alignment horizontal="center" vertical="center"/>
    </xf>
    <xf numFmtId="0" fontId="7" fillId="0" borderId="3" xfId="7" applyNumberFormat="1" applyFont="1" applyBorder="1" applyAlignment="1">
      <alignment horizontal="center" vertical="center"/>
    </xf>
    <xf numFmtId="0" fontId="12" fillId="0" borderId="0" xfId="7" applyNumberFormat="1" applyFont="1" applyAlignment="1">
      <alignment horizontal="right" vertical="center"/>
    </xf>
    <xf numFmtId="0" fontId="12" fillId="3" borderId="0" xfId="7" applyNumberFormat="1" applyFont="1" applyFill="1" applyAlignment="1">
      <alignment horizontal="right" vertical="center"/>
    </xf>
    <xf numFmtId="0" fontId="54" fillId="3" borderId="17" xfId="7" applyNumberFormat="1" applyFont="1" applyFill="1" applyBorder="1" applyAlignment="1">
      <alignment vertical="center"/>
    </xf>
    <xf numFmtId="0" fontId="55" fillId="3" borderId="0" xfId="7" applyNumberFormat="1" applyFont="1" applyFill="1" applyAlignment="1">
      <alignment vertical="center"/>
    </xf>
    <xf numFmtId="170" fontId="4" fillId="0" borderId="11" xfId="3" applyFont="1" applyBorder="1" applyAlignment="1">
      <alignment horizontal="centerContinuous" vertical="center"/>
    </xf>
    <xf numFmtId="170" fontId="4" fillId="0" borderId="12" xfId="3" applyFont="1" applyBorder="1" applyAlignment="1">
      <alignment horizontal="centerContinuous" vertical="center"/>
    </xf>
    <xf numFmtId="170" fontId="4" fillId="0" borderId="13" xfId="3" applyFont="1" applyBorder="1" applyAlignment="1">
      <alignment horizontal="centerContinuous" vertical="center"/>
    </xf>
    <xf numFmtId="170" fontId="7" fillId="0" borderId="0" xfId="3" applyFont="1" applyBorder="1" applyAlignment="1">
      <alignment vertical="center"/>
    </xf>
    <xf numFmtId="0" fontId="0" fillId="0" borderId="0" xfId="0" applyBorder="1"/>
    <xf numFmtId="170" fontId="26" fillId="0" borderId="0" xfId="3" quotePrefix="1" applyFont="1" applyBorder="1" applyAlignment="1">
      <alignment horizontal="centerContinuous" wrapText="1"/>
    </xf>
    <xf numFmtId="0" fontId="4" fillId="0" borderId="0" xfId="0" quotePrefix="1" applyFont="1" applyBorder="1" applyAlignment="1">
      <alignment horizontal="left"/>
    </xf>
    <xf numFmtId="0" fontId="4" fillId="0" borderId="0" xfId="0" quotePrefix="1" applyFont="1" applyBorder="1" applyAlignment="1">
      <alignment horizontal="centerContinuous" wrapText="1"/>
    </xf>
    <xf numFmtId="170" fontId="4" fillId="0" borderId="0" xfId="3" applyFont="1" applyAlignment="1">
      <alignment horizontal="centerContinuous" vertical="justify" wrapText="1"/>
    </xf>
    <xf numFmtId="0" fontId="4" fillId="0" borderId="0" xfId="3" quotePrefix="1" applyNumberFormat="1" applyFont="1" applyBorder="1" applyAlignment="1">
      <alignment horizontal="centerContinuous" vertical="justify" wrapText="1"/>
    </xf>
    <xf numFmtId="0" fontId="4" fillId="0" borderId="0" xfId="3" quotePrefix="1" applyNumberFormat="1" applyFont="1" applyBorder="1" applyAlignment="1">
      <alignment horizontal="left" vertical="justify"/>
    </xf>
    <xf numFmtId="0" fontId="4" fillId="0" borderId="34" xfId="0" quotePrefix="1" applyFont="1" applyBorder="1" applyAlignment="1">
      <alignment horizontal="left"/>
    </xf>
    <xf numFmtId="0" fontId="4" fillId="0" borderId="10" xfId="0" quotePrefix="1" applyFont="1" applyBorder="1" applyAlignment="1">
      <alignment horizontal="centerContinuous" wrapText="1"/>
    </xf>
    <xf numFmtId="170" fontId="4" fillId="0" borderId="10" xfId="3" applyFont="1" applyBorder="1" applyAlignment="1">
      <alignment vertical="center"/>
    </xf>
    <xf numFmtId="170" fontId="4" fillId="0" borderId="35" xfId="3" applyFont="1" applyBorder="1" applyAlignment="1">
      <alignment vertical="center"/>
    </xf>
    <xf numFmtId="0" fontId="26" fillId="0" borderId="36" xfId="0" quotePrefix="1" applyFont="1" applyBorder="1" applyAlignment="1">
      <alignment horizontal="left" indent="1"/>
    </xf>
    <xf numFmtId="170" fontId="4" fillId="0" borderId="0" xfId="3" quotePrefix="1" applyFont="1" applyBorder="1"/>
    <xf numFmtId="170" fontId="4" fillId="0" borderId="0" xfId="3" applyFont="1" applyBorder="1" applyAlignment="1">
      <alignment vertical="center"/>
    </xf>
    <xf numFmtId="170" fontId="4" fillId="0" borderId="37" xfId="3" applyFont="1" applyBorder="1" applyAlignment="1">
      <alignment vertical="center"/>
    </xf>
    <xf numFmtId="0" fontId="26" fillId="0" borderId="38" xfId="0" quotePrefix="1" applyFont="1" applyBorder="1" applyAlignment="1">
      <alignment horizontal="left" indent="1"/>
    </xf>
    <xf numFmtId="170" fontId="4" fillId="0" borderId="21" xfId="3" applyFont="1" applyBorder="1" applyAlignment="1">
      <alignment vertical="center"/>
    </xf>
    <xf numFmtId="170" fontId="4" fillId="0" borderId="39" xfId="3" applyFont="1" applyBorder="1" applyAlignment="1">
      <alignment vertical="center"/>
    </xf>
    <xf numFmtId="0" fontId="4" fillId="0" borderId="40" xfId="0" quotePrefix="1" applyFont="1" applyBorder="1" applyAlignment="1">
      <alignment horizontal="left"/>
    </xf>
    <xf numFmtId="170" fontId="4" fillId="0" borderId="14" xfId="3" applyFont="1" applyBorder="1" applyAlignment="1">
      <alignment vertical="center"/>
    </xf>
    <xf numFmtId="170" fontId="4" fillId="0" borderId="41" xfId="3" applyFont="1" applyBorder="1" applyAlignment="1">
      <alignment vertical="center"/>
    </xf>
    <xf numFmtId="0" fontId="0" fillId="0" borderId="14" xfId="0" applyBorder="1"/>
    <xf numFmtId="0" fontId="0" fillId="0" borderId="41" xfId="0" applyBorder="1"/>
    <xf numFmtId="173" fontId="4" fillId="0" borderId="10" xfId="7" applyFont="1" applyBorder="1" applyAlignment="1">
      <alignment vertical="center"/>
    </xf>
    <xf numFmtId="173" fontId="24" fillId="0" borderId="10" xfId="7" applyFont="1" applyBorder="1" applyAlignment="1">
      <alignment vertical="center"/>
    </xf>
    <xf numFmtId="173" fontId="4" fillId="0" borderId="35" xfId="7" applyFont="1" applyBorder="1" applyAlignment="1">
      <alignment vertical="center"/>
    </xf>
    <xf numFmtId="173" fontId="4" fillId="0" borderId="21" xfId="7" applyFont="1" applyBorder="1" applyAlignment="1">
      <alignment vertical="center"/>
    </xf>
    <xf numFmtId="173" fontId="24" fillId="0" borderId="21" xfId="7" applyFont="1" applyBorder="1" applyAlignment="1">
      <alignment vertical="center"/>
    </xf>
    <xf numFmtId="173" fontId="4" fillId="0" borderId="39" xfId="7" applyFont="1" applyBorder="1" applyAlignment="1">
      <alignment vertical="center"/>
    </xf>
    <xf numFmtId="0" fontId="4" fillId="0" borderId="38" xfId="0" quotePrefix="1" applyFont="1" applyBorder="1" applyAlignment="1">
      <alignment horizontal="left"/>
    </xf>
    <xf numFmtId="0" fontId="26" fillId="0" borderId="34" xfId="7" quotePrefix="1" applyNumberFormat="1" applyFont="1" applyBorder="1" applyAlignment="1">
      <alignment vertical="center"/>
    </xf>
    <xf numFmtId="39" fontId="4" fillId="0" borderId="14" xfId="3" applyNumberFormat="1" applyFont="1" applyBorder="1" applyAlignment="1">
      <alignment vertical="center"/>
    </xf>
    <xf numFmtId="170" fontId="24" fillId="0" borderId="14" xfId="3" applyFont="1" applyBorder="1" applyAlignment="1">
      <alignment vertical="center"/>
    </xf>
    <xf numFmtId="39" fontId="4" fillId="0" borderId="41" xfId="3" applyNumberFormat="1" applyFont="1" applyBorder="1" applyAlignment="1">
      <alignment vertical="center"/>
    </xf>
    <xf numFmtId="170" fontId="24" fillId="0" borderId="10" xfId="3" applyFont="1" applyBorder="1" applyAlignment="1">
      <alignment vertical="center"/>
    </xf>
    <xf numFmtId="170" fontId="24" fillId="0" borderId="21" xfId="3" applyFont="1" applyBorder="1" applyAlignment="1">
      <alignment vertical="center"/>
    </xf>
    <xf numFmtId="170" fontId="24" fillId="0" borderId="39" xfId="3" applyFont="1" applyBorder="1" applyAlignment="1">
      <alignment vertical="center"/>
    </xf>
    <xf numFmtId="170" fontId="24" fillId="0" borderId="35" xfId="3" applyFont="1" applyBorder="1" applyAlignment="1">
      <alignment vertical="center"/>
    </xf>
    <xf numFmtId="0" fontId="4" fillId="0" borderId="0" xfId="0" quotePrefix="1" applyFont="1" applyBorder="1" applyAlignment="1">
      <alignment wrapText="1" readingOrder="1"/>
    </xf>
    <xf numFmtId="0" fontId="4" fillId="0" borderId="0" xfId="0" applyFont="1" applyBorder="1" applyAlignment="1">
      <alignment vertical="center"/>
    </xf>
    <xf numFmtId="3" fontId="4" fillId="0" borderId="0" xfId="0" applyNumberFormat="1" applyFont="1" applyBorder="1" applyAlignment="1">
      <alignment vertical="center"/>
    </xf>
    <xf numFmtId="4" fontId="4" fillId="0" borderId="0" xfId="0" applyNumberFormat="1" applyFont="1" applyBorder="1" applyAlignment="1">
      <alignment vertical="center"/>
    </xf>
    <xf numFmtId="164" fontId="4" fillId="0" borderId="0" xfId="0" applyNumberFormat="1" applyFont="1" applyBorder="1" applyAlignment="1">
      <alignment horizontal="right" vertical="center"/>
    </xf>
    <xf numFmtId="0" fontId="4" fillId="0" borderId="0" xfId="0" applyFont="1" applyBorder="1" applyAlignment="1">
      <alignment horizontal="right" vertical="center"/>
    </xf>
    <xf numFmtId="167" fontId="4" fillId="0" borderId="0" xfId="0" applyNumberFormat="1" applyFont="1" applyBorder="1" applyAlignment="1">
      <alignment horizontal="right" vertical="center"/>
    </xf>
    <xf numFmtId="168" fontId="4" fillId="0" borderId="0" xfId="0" applyNumberFormat="1" applyFont="1" applyBorder="1" applyAlignment="1">
      <alignment horizontal="right" vertical="center"/>
    </xf>
    <xf numFmtId="3" fontId="4" fillId="0" borderId="0" xfId="0" applyNumberFormat="1" applyFont="1" applyBorder="1" applyAlignment="1">
      <alignment horizontal="right" vertical="center"/>
    </xf>
    <xf numFmtId="165" fontId="4" fillId="0" borderId="0" xfId="0" applyNumberFormat="1" applyFont="1" applyBorder="1" applyAlignment="1">
      <alignment horizontal="right" vertical="center"/>
    </xf>
    <xf numFmtId="0" fontId="7" fillId="0" borderId="0" xfId="0" quotePrefix="1" applyFont="1" applyBorder="1" applyAlignment="1">
      <alignment horizontal="left" vertical="center"/>
    </xf>
    <xf numFmtId="0" fontId="4" fillId="0" borderId="14" xfId="0" applyFont="1" applyBorder="1" applyAlignment="1">
      <alignment vertical="center"/>
    </xf>
    <xf numFmtId="0" fontId="4" fillId="0" borderId="34" xfId="0" quotePrefix="1" applyFont="1" applyBorder="1" applyAlignment="1">
      <alignment readingOrder="1"/>
    </xf>
    <xf numFmtId="0" fontId="4" fillId="0" borderId="10" xfId="0" quotePrefix="1" applyFont="1" applyBorder="1" applyAlignment="1">
      <alignment wrapText="1" readingOrder="1"/>
    </xf>
    <xf numFmtId="0" fontId="4" fillId="0" borderId="35" xfId="0" quotePrefix="1" applyFont="1" applyBorder="1" applyAlignment="1">
      <alignment wrapText="1" readingOrder="1"/>
    </xf>
    <xf numFmtId="0" fontId="4" fillId="0" borderId="21" xfId="0" quotePrefix="1" applyFont="1" applyBorder="1" applyAlignment="1">
      <alignment wrapText="1" readingOrder="1"/>
    </xf>
    <xf numFmtId="0" fontId="4" fillId="0" borderId="39" xfId="0" quotePrefix="1" applyFont="1" applyBorder="1" applyAlignment="1">
      <alignment wrapText="1" readingOrder="1"/>
    </xf>
    <xf numFmtId="0" fontId="26" fillId="0" borderId="36" xfId="0" quotePrefix="1" applyFont="1" applyBorder="1" applyAlignment="1">
      <alignment horizontal="left" indent="1" readingOrder="1"/>
    </xf>
    <xf numFmtId="0" fontId="4" fillId="0" borderId="37" xfId="0" quotePrefix="1" applyFont="1" applyBorder="1" applyAlignment="1">
      <alignment wrapText="1" readingOrder="1"/>
    </xf>
    <xf numFmtId="0" fontId="4" fillId="0" borderId="34" xfId="0" quotePrefix="1" applyFont="1" applyBorder="1" applyAlignment="1">
      <alignment horizontal="left" indent="1" readingOrder="1"/>
    </xf>
    <xf numFmtId="0" fontId="4" fillId="0" borderId="38" xfId="0" quotePrefix="1" applyFont="1" applyBorder="1" applyAlignment="1">
      <alignment horizontal="left" indent="1" readingOrder="1"/>
    </xf>
    <xf numFmtId="0" fontId="4" fillId="0" borderId="40" xfId="0" quotePrefix="1" applyFont="1" applyBorder="1" applyAlignment="1">
      <alignment horizontal="left" indent="1"/>
    </xf>
    <xf numFmtId="3" fontId="4" fillId="0" borderId="14" xfId="0" applyNumberFormat="1" applyFont="1" applyBorder="1" applyAlignment="1">
      <alignment vertical="center"/>
    </xf>
    <xf numFmtId="4" fontId="4" fillId="0" borderId="14" xfId="0" applyNumberFormat="1" applyFont="1" applyBorder="1" applyAlignment="1">
      <alignment vertical="center"/>
    </xf>
    <xf numFmtId="164" fontId="4" fillId="0" borderId="14" xfId="0" applyNumberFormat="1" applyFont="1" applyBorder="1" applyAlignment="1">
      <alignment horizontal="right" vertical="center"/>
    </xf>
    <xf numFmtId="0" fontId="4" fillId="0" borderId="14" xfId="0" applyFont="1" applyBorder="1" applyAlignment="1">
      <alignment horizontal="right" vertical="center"/>
    </xf>
    <xf numFmtId="169" fontId="4" fillId="0" borderId="14" xfId="0" applyNumberFormat="1" applyFont="1" applyBorder="1" applyAlignment="1">
      <alignment horizontal="right" vertical="center"/>
    </xf>
    <xf numFmtId="164" fontId="4" fillId="0" borderId="41" xfId="0" applyNumberFormat="1" applyFont="1" applyBorder="1" applyAlignment="1">
      <alignment horizontal="right" vertical="center"/>
    </xf>
    <xf numFmtId="170" fontId="4" fillId="0" borderId="4" xfId="3" applyFont="1" applyBorder="1" applyAlignment="1">
      <alignment horizontal="centerContinuous" vertical="center"/>
    </xf>
    <xf numFmtId="170" fontId="4" fillId="0" borderId="5" xfId="3" applyFont="1" applyBorder="1" applyAlignment="1">
      <alignment horizontal="centerContinuous" vertical="center"/>
    </xf>
    <xf numFmtId="0" fontId="4" fillId="0" borderId="4" xfId="3" applyNumberFormat="1" applyFont="1" applyBorder="1" applyAlignment="1">
      <alignment horizontal="centerContinuous" vertical="center"/>
    </xf>
    <xf numFmtId="0" fontId="4" fillId="0" borderId="0" xfId="3" applyNumberFormat="1" applyFont="1" applyAlignment="1">
      <alignment horizontal="centerContinuous" vertical="center"/>
    </xf>
    <xf numFmtId="0" fontId="4" fillId="0" borderId="5" xfId="3" applyNumberFormat="1" applyFont="1" applyBorder="1" applyAlignment="1">
      <alignment horizontal="centerContinuous" vertical="center"/>
    </xf>
    <xf numFmtId="0" fontId="26" fillId="0" borderId="38" xfId="7" quotePrefix="1" applyNumberFormat="1" applyFont="1" applyBorder="1" applyAlignment="1">
      <alignment horizontal="left" vertical="center" indent="1"/>
    </xf>
    <xf numFmtId="0" fontId="54" fillId="0" borderId="17" xfId="7" applyNumberFormat="1" applyFont="1" applyBorder="1" applyAlignment="1">
      <alignment vertical="center"/>
    </xf>
    <xf numFmtId="0" fontId="54" fillId="0" borderId="23" xfId="7" applyNumberFormat="1" applyFont="1" applyBorder="1" applyAlignment="1" applyProtection="1">
      <alignment vertical="center"/>
      <protection locked="0"/>
    </xf>
    <xf numFmtId="170" fontId="54" fillId="0" borderId="23" xfId="3" applyFont="1" applyBorder="1" applyAlignment="1" applyProtection="1">
      <alignment vertical="center"/>
      <protection locked="0"/>
    </xf>
    <xf numFmtId="170" fontId="54" fillId="0" borderId="17" xfId="3" applyFont="1" applyBorder="1" applyAlignment="1">
      <alignment vertical="center"/>
    </xf>
    <xf numFmtId="170" fontId="54" fillId="0" borderId="23" xfId="3" applyFont="1" applyBorder="1" applyAlignment="1">
      <alignment vertical="center"/>
    </xf>
  </cellXfs>
  <cellStyles count="13">
    <cellStyle name="Comma" xfId="1" builtinId="3"/>
    <cellStyle name="Comma 2" xfId="5" xr:uid="{86A3D856-971F-43AB-A62C-44DC21E2482C}"/>
    <cellStyle name="Comma 3" xfId="2" xr:uid="{18392A1B-9DBA-4350-9509-D071F8003A0A}"/>
    <cellStyle name="Comma 4" xfId="11" xr:uid="{ED82E945-4DB2-428F-9886-62C32A19AD68}"/>
    <cellStyle name="Currency 2" xfId="4" xr:uid="{7EB53F82-2D7F-47DC-9E04-18F6994B1E7F}"/>
    <cellStyle name="Currency 3" xfId="6" xr:uid="{47B3C8DD-00E4-4816-BD8A-3E2F7FE51B48}"/>
    <cellStyle name="Hyperlink" xfId="12" builtinId="8"/>
    <cellStyle name="Hyperlink 2" xfId="10" xr:uid="{E600D254-2512-490C-9E60-CB27E03A703C}"/>
    <cellStyle name="Normal" xfId="0" builtinId="0"/>
    <cellStyle name="Normal 2" xfId="3" xr:uid="{29D8A891-1A03-4114-82BF-8698C90E1259}"/>
    <cellStyle name="Normal 2 2" xfId="8" xr:uid="{5DFB2AE0-61BB-430B-B688-E7AC67664467}"/>
    <cellStyle name="Normal 3" xfId="7" xr:uid="{21B945A7-185D-47BD-8EAA-AA10409CFCD9}"/>
    <cellStyle name="Normal 4" xfId="9" xr:uid="{A027C47D-07EF-47D1-B91E-E53F168A2F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2341245</xdr:colOff>
      <xdr:row>6</xdr:row>
      <xdr:rowOff>85726</xdr:rowOff>
    </xdr:from>
    <xdr:to>
      <xdr:col>2</xdr:col>
      <xdr:colOff>5179695</xdr:colOff>
      <xdr:row>23</xdr:row>
      <xdr:rowOff>5716</xdr:rowOff>
    </xdr:to>
    <xdr:pic>
      <xdr:nvPicPr>
        <xdr:cNvPr id="2" name="Picture 1" descr="Commonwealth of Virginia Auditor of Public Accounts (APA) logo seal, which contains a geographical picture of the state of Virginia with overlay of a magnifying glass ">
          <a:extLst>
            <a:ext uri="{FF2B5EF4-FFF2-40B4-BE49-F238E27FC236}">
              <a16:creationId xmlns:a16="http://schemas.microsoft.com/office/drawing/2014/main" id="{3B303D3D-C9CF-6259-B38C-45B886C427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0845" y="2028826"/>
          <a:ext cx="2838450" cy="2834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154305</xdr:colOff>
      <xdr:row>1</xdr:row>
      <xdr:rowOff>20955</xdr:rowOff>
    </xdr:from>
    <xdr:to>
      <xdr:col>3</xdr:col>
      <xdr:colOff>6328410</xdr:colOff>
      <xdr:row>6</xdr:row>
      <xdr:rowOff>156210</xdr:rowOff>
    </xdr:to>
    <xdr:pic>
      <xdr:nvPicPr>
        <xdr:cNvPr id="4" name="Picture 3" descr="Auditor of Public Accounts letterhead&#10;Staci Henshaw, CPA&#10;PO Box 1295&#10;Richmond, VA 23218">
          <a:extLst>
            <a:ext uri="{FF2B5EF4-FFF2-40B4-BE49-F238E27FC236}">
              <a16:creationId xmlns:a16="http://schemas.microsoft.com/office/drawing/2014/main" id="{CA80972D-2172-EC3D-11FF-4069A0682C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985" y="219075"/>
          <a:ext cx="6174105" cy="11315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LOCALGVT\2025\COSTREPT\Exhibit%20Values\internet\FY2024%20Comparative%20Report.xlsx" TargetMode="External"/><Relationship Id="rId1" Type="http://schemas.openxmlformats.org/officeDocument/2006/relationships/externalLinkPath" Target="FY2024%20Comparative%20Repor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LOCALGVT\2024\COSTREPT\Exhibit%20Values\internet\FY2023%20Comparative%20Report.xlsx" TargetMode="External"/><Relationship Id="rId1" Type="http://schemas.openxmlformats.org/officeDocument/2006/relationships/externalLinkPath" Target="FY2023%20Comparative%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Transmittal Letter"/>
      <sheetName val="Table of Contents"/>
      <sheetName val="Exhibit A"/>
      <sheetName val="Exhibit B"/>
      <sheetName val="Exhibit B1"/>
      <sheetName val="Exhibit B2"/>
      <sheetName val="Exhibit C"/>
      <sheetName val="Exhibit C1"/>
      <sheetName val="Exhibit C2"/>
      <sheetName val="Exhibit C3"/>
      <sheetName val="Exhibit C4"/>
      <sheetName val="Exhibit C5"/>
      <sheetName val="Exhibit C6"/>
      <sheetName val="Exhibit C7"/>
      <sheetName val="Exhibit C8"/>
      <sheetName val="Exhibit D"/>
      <sheetName val="Exhibit E"/>
      <sheetName val="Exhibit F"/>
      <sheetName val="Exhibit G"/>
      <sheetName val="Exhibit 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Transmittal Letter"/>
      <sheetName val="Table of Contents"/>
      <sheetName val="Exhibit A"/>
      <sheetName val="Exhibit B"/>
      <sheetName val="Exhibit B1"/>
      <sheetName val="Exhibit B2"/>
      <sheetName val="Exhibit C"/>
      <sheetName val="Exhibit C1"/>
      <sheetName val="Exhibit C2"/>
      <sheetName val="Exhibit C3"/>
      <sheetName val="Exhibit C4"/>
      <sheetName val="Exhibit C5"/>
      <sheetName val="Exhibit C6"/>
      <sheetName val="Exhibit C7"/>
      <sheetName val="Exhibit C8"/>
      <sheetName val="Exhibit D"/>
      <sheetName val="Exhibit E"/>
      <sheetName val="Exhibit F"/>
      <sheetName val="Exhibit G"/>
      <sheetName val="Exhibit H"/>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pa.virginia.gov/local-government/reports?type=comparative-reports"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las-directus-prod.azurewebsites.net/assets/45A47028-E25D-4631-A43A-8D3706FA43E3.doc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447E8-E65D-4975-85AA-9482ABF98DF6}">
  <sheetPr>
    <tabColor theme="4" tint="-0.249977111117893"/>
  </sheetPr>
  <dimension ref="C3:C5"/>
  <sheetViews>
    <sheetView showGridLines="0" showRowColHeaders="0" tabSelected="1" workbookViewId="0">
      <selection activeCell="B1" sqref="B1"/>
    </sheetView>
  </sheetViews>
  <sheetFormatPr defaultRowHeight="12.75" x14ac:dyDescent="0.2"/>
  <cols>
    <col min="1" max="1" width="0.140625" customWidth="1"/>
    <col min="2" max="2" width="16" customWidth="1"/>
    <col min="3" max="3" width="121" customWidth="1"/>
  </cols>
  <sheetData>
    <row r="3" spans="3:3" ht="42" x14ac:dyDescent="0.2">
      <c r="C3" s="306" t="s">
        <v>548</v>
      </c>
    </row>
    <row r="4" spans="3:3" ht="42" x14ac:dyDescent="0.2">
      <c r="C4" s="306" t="s">
        <v>549</v>
      </c>
    </row>
    <row r="5" spans="3:3" ht="31.5" x14ac:dyDescent="0.5">
      <c r="C5" s="307" t="s">
        <v>550</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6BF16-6459-4B92-B1E4-9C1FECA360CC}">
  <sheetPr transitionEvaluation="1" transitionEntry="1">
    <tabColor theme="4" tint="-0.249977111117893"/>
  </sheetPr>
  <dimension ref="A1:W211"/>
  <sheetViews>
    <sheetView showGridLines="0" zoomScaleNormal="100" workbookViewId="0">
      <pane xSplit="2" ySplit="6" topLeftCell="H7" activePane="bottomRight" state="frozen"/>
      <selection activeCell="A2" sqref="A2"/>
      <selection pane="topRight" activeCell="A2" sqref="A2"/>
      <selection pane="bottomLeft" activeCell="A2" sqref="A2"/>
      <selection pane="bottomRight"/>
    </sheetView>
  </sheetViews>
  <sheetFormatPr defaultColWidth="12.7109375" defaultRowHeight="12.75" x14ac:dyDescent="0.2"/>
  <cols>
    <col min="1" max="1" width="6.85546875" style="66" customWidth="1"/>
    <col min="2" max="2" width="15" style="66" customWidth="1"/>
    <col min="3" max="3" width="16.140625" style="66" customWidth="1"/>
    <col min="4" max="4" width="12.7109375" style="66" customWidth="1"/>
    <col min="5" max="5" width="3.7109375" style="159" customWidth="1"/>
    <col min="6" max="6" width="12.7109375" style="66" customWidth="1"/>
    <col min="7" max="8" width="16.140625" style="66" customWidth="1"/>
    <col min="9" max="9" width="18.7109375" style="66" customWidth="1"/>
    <col min="10" max="10" width="12.7109375" style="66" customWidth="1"/>
    <col min="11" max="11" width="3.7109375" style="159" customWidth="1"/>
    <col min="12" max="12" width="12.7109375" style="66" customWidth="1"/>
    <col min="13" max="13" width="17.85546875" style="66" customWidth="1"/>
    <col min="14" max="14" width="18.42578125" style="66" customWidth="1"/>
    <col min="15" max="15" width="12.7109375" style="66" customWidth="1"/>
    <col min="16" max="16" width="17.28515625" style="66" customWidth="1"/>
    <col min="17" max="17" width="14.7109375" style="66" customWidth="1"/>
    <col min="18" max="18" width="14.42578125" style="66" customWidth="1"/>
    <col min="19" max="19" width="14.7109375" style="66" customWidth="1"/>
    <col min="20" max="20" width="15.85546875" style="66" customWidth="1"/>
    <col min="21" max="21" width="12.28515625" style="66" hidden="1" customWidth="1"/>
    <col min="22" max="23" width="12.7109375" style="66" hidden="1" customWidth="1"/>
    <col min="24" max="16384" width="12.7109375" style="66"/>
  </cols>
  <sheetData>
    <row r="1" spans="1:23" s="277" customFormat="1" ht="15.75" x14ac:dyDescent="0.2">
      <c r="A1" s="325" t="s">
        <v>0</v>
      </c>
      <c r="B1" s="271"/>
      <c r="C1" s="271"/>
      <c r="D1" s="271"/>
      <c r="E1" s="271"/>
      <c r="F1" s="271"/>
      <c r="G1" s="271"/>
      <c r="H1" s="271"/>
      <c r="I1" s="271"/>
      <c r="J1" s="271"/>
      <c r="K1" s="271"/>
      <c r="L1" s="271"/>
      <c r="M1" s="271"/>
      <c r="N1" s="271"/>
      <c r="O1" s="271"/>
      <c r="P1" s="271"/>
      <c r="Q1" s="271"/>
      <c r="R1" s="271"/>
      <c r="S1" s="271"/>
      <c r="T1" s="271"/>
    </row>
    <row r="2" spans="1:23" s="277" customFormat="1" ht="15.75" x14ac:dyDescent="0.2">
      <c r="A2" s="323" t="s">
        <v>409</v>
      </c>
      <c r="B2" s="273"/>
      <c r="C2" s="273"/>
      <c r="D2" s="273"/>
      <c r="E2" s="273"/>
      <c r="F2" s="273"/>
      <c r="G2" s="273"/>
      <c r="H2" s="273"/>
      <c r="I2" s="273"/>
      <c r="J2" s="273"/>
      <c r="K2" s="273"/>
      <c r="L2" s="273"/>
      <c r="M2" s="273"/>
      <c r="N2" s="273"/>
      <c r="O2" s="273"/>
      <c r="P2" s="273"/>
      <c r="Q2" s="273"/>
      <c r="R2" s="273"/>
      <c r="S2" s="273"/>
      <c r="T2" s="273"/>
    </row>
    <row r="3" spans="1:23" s="277" customFormat="1" ht="15.75" x14ac:dyDescent="0.2">
      <c r="A3" s="323" t="s">
        <v>525</v>
      </c>
      <c r="B3" s="273"/>
      <c r="C3" s="273"/>
      <c r="D3" s="273"/>
      <c r="E3" s="273"/>
      <c r="F3" s="273"/>
      <c r="G3" s="273"/>
      <c r="H3" s="273"/>
      <c r="I3" s="273"/>
      <c r="J3" s="273"/>
      <c r="K3" s="273"/>
      <c r="L3" s="273"/>
      <c r="M3" s="273"/>
      <c r="N3" s="273"/>
      <c r="O3" s="273"/>
      <c r="P3" s="273"/>
      <c r="Q3" s="273"/>
      <c r="R3" s="273"/>
      <c r="S3" s="273"/>
      <c r="T3" s="273"/>
    </row>
    <row r="4" spans="1:23" customFormat="1" ht="13.5" thickBot="1" x14ac:dyDescent="0.25">
      <c r="E4" s="167"/>
      <c r="K4" s="167"/>
    </row>
    <row r="5" spans="1:23" customFormat="1" ht="32.25" customHeight="1" x14ac:dyDescent="0.2">
      <c r="E5" s="167"/>
      <c r="G5" s="396" t="s">
        <v>411</v>
      </c>
      <c r="H5" s="398"/>
      <c r="K5" s="167"/>
      <c r="N5" s="402" t="s">
        <v>335</v>
      </c>
      <c r="O5" s="403"/>
      <c r="P5" s="403"/>
      <c r="Q5" s="403"/>
      <c r="R5" s="403"/>
      <c r="S5" s="403"/>
      <c r="T5" s="404"/>
    </row>
    <row r="6" spans="1:23" ht="38.25" customHeight="1" thickBot="1" x14ac:dyDescent="0.3">
      <c r="A6" s="318" t="s">
        <v>1</v>
      </c>
      <c r="B6" s="324" t="s">
        <v>328</v>
      </c>
      <c r="C6" s="320" t="s">
        <v>380</v>
      </c>
      <c r="D6" s="320" t="s">
        <v>346</v>
      </c>
      <c r="E6" s="348"/>
      <c r="F6" s="320" t="s">
        <v>347</v>
      </c>
      <c r="G6" s="355" t="s">
        <v>410</v>
      </c>
      <c r="H6" s="357" t="s">
        <v>379</v>
      </c>
      <c r="I6" s="320" t="s">
        <v>381</v>
      </c>
      <c r="J6" s="320" t="s">
        <v>346</v>
      </c>
      <c r="K6" s="348"/>
      <c r="L6" s="320" t="s">
        <v>347</v>
      </c>
      <c r="M6" s="320" t="s">
        <v>245</v>
      </c>
      <c r="N6" s="355" t="s">
        <v>338</v>
      </c>
      <c r="O6" s="356" t="s">
        <v>348</v>
      </c>
      <c r="P6" s="356" t="s">
        <v>352</v>
      </c>
      <c r="Q6" s="356" t="s">
        <v>348</v>
      </c>
      <c r="R6" s="356" t="s">
        <v>353</v>
      </c>
      <c r="S6" s="356" t="s">
        <v>348</v>
      </c>
      <c r="T6" s="357" t="s">
        <v>342</v>
      </c>
      <c r="U6" s="350" t="s">
        <v>343</v>
      </c>
      <c r="V6" s="350" t="s">
        <v>343</v>
      </c>
      <c r="W6" s="350" t="s">
        <v>343</v>
      </c>
    </row>
    <row r="7" spans="1:23" x14ac:dyDescent="0.2">
      <c r="A7" s="134">
        <v>1</v>
      </c>
      <c r="B7" s="134" t="s">
        <v>5</v>
      </c>
      <c r="C7" s="216">
        <v>26281426</v>
      </c>
      <c r="D7" s="218">
        <f t="shared" ref="D7:D44" si="0">IFERROR(C7/$U7,0)</f>
        <v>164.91548226376261</v>
      </c>
      <c r="E7" s="162"/>
      <c r="F7" s="218">
        <f t="shared" ref="F7:F45" si="1">IF($D$45,D7/$D$45*100,0)</f>
        <v>230.78979117462382</v>
      </c>
      <c r="G7" s="216">
        <v>2403654</v>
      </c>
      <c r="H7" s="216">
        <v>9896509</v>
      </c>
      <c r="I7" s="216">
        <v>4164785</v>
      </c>
      <c r="J7" s="218">
        <f t="shared" ref="J7:J44" si="2">IFERROR(I7/$U7,0)</f>
        <v>26.133952046585467</v>
      </c>
      <c r="K7" s="162"/>
      <c r="L7" s="218">
        <f t="shared" ref="L7:L44" si="3">IF($J$45,J7/$J$45*100,0)</f>
        <v>71.614210686515705</v>
      </c>
      <c r="M7" s="216">
        <f t="shared" ref="M7:M45" si="4">(C7+I7)</f>
        <v>30446211</v>
      </c>
      <c r="N7" s="132">
        <v>5924134</v>
      </c>
      <c r="O7" s="118">
        <f t="shared" ref="O7:O45" si="5">IF($M7,N7/$M7*100,0)</f>
        <v>19.457705262569455</v>
      </c>
      <c r="P7" s="132">
        <v>261705</v>
      </c>
      <c r="Q7" s="118">
        <f t="shared" ref="Q7:Q45" si="6">IF($M7,P7/$M7*100,0)</f>
        <v>0.85956508676892507</v>
      </c>
      <c r="R7" s="132">
        <v>59379</v>
      </c>
      <c r="S7" s="118">
        <f t="shared" ref="S7:S45" si="7">IF($M7,R7/$M7*100,0)</f>
        <v>0.19502919427313961</v>
      </c>
      <c r="T7" s="132">
        <v>170016</v>
      </c>
      <c r="U7" s="219">
        <v>159363</v>
      </c>
      <c r="V7" s="219">
        <v>159363</v>
      </c>
      <c r="W7" s="219">
        <v>159363</v>
      </c>
    </row>
    <row r="8" spans="1:23" x14ac:dyDescent="0.2">
      <c r="A8" s="110">
        <v>2</v>
      </c>
      <c r="B8" s="110" t="s">
        <v>7</v>
      </c>
      <c r="C8" s="240">
        <v>2720128</v>
      </c>
      <c r="D8" s="112">
        <f t="shared" si="0"/>
        <v>164.73643410852713</v>
      </c>
      <c r="F8" s="112">
        <f t="shared" si="1"/>
        <v>230.53922351542181</v>
      </c>
      <c r="G8" s="240">
        <v>667413</v>
      </c>
      <c r="H8" s="240">
        <v>1548078</v>
      </c>
      <c r="I8" s="240">
        <v>1132233</v>
      </c>
      <c r="J8" s="112">
        <f t="shared" si="2"/>
        <v>68.5703125</v>
      </c>
      <c r="L8" s="112">
        <f t="shared" si="3"/>
        <v>187.90150060204223</v>
      </c>
      <c r="M8" s="111">
        <f t="shared" si="4"/>
        <v>3852361</v>
      </c>
      <c r="N8" s="240">
        <v>1740732</v>
      </c>
      <c r="O8" s="112">
        <f t="shared" si="5"/>
        <v>45.186107947827317</v>
      </c>
      <c r="P8" s="240">
        <v>64663</v>
      </c>
      <c r="Q8" s="112">
        <f t="shared" si="6"/>
        <v>1.6785290890443549</v>
      </c>
      <c r="R8" s="240">
        <v>0</v>
      </c>
      <c r="S8" s="112">
        <f t="shared" si="7"/>
        <v>0</v>
      </c>
      <c r="T8" s="240">
        <v>38725</v>
      </c>
      <c r="U8" s="111">
        <v>16512</v>
      </c>
      <c r="V8" s="111">
        <v>16512</v>
      </c>
      <c r="W8" s="111">
        <v>16512</v>
      </c>
    </row>
    <row r="9" spans="1:23" x14ac:dyDescent="0.2">
      <c r="A9" s="113">
        <v>3</v>
      </c>
      <c r="B9" s="113" t="s">
        <v>9</v>
      </c>
      <c r="C9" s="241">
        <v>1429665</v>
      </c>
      <c r="D9" s="115">
        <f t="shared" si="0"/>
        <v>215.57071773220747</v>
      </c>
      <c r="E9" s="160"/>
      <c r="F9" s="115">
        <f t="shared" si="1"/>
        <v>301.67889785634753</v>
      </c>
      <c r="G9" s="241">
        <v>294086</v>
      </c>
      <c r="H9" s="241">
        <v>1112554</v>
      </c>
      <c r="I9" s="241">
        <v>386278</v>
      </c>
      <c r="J9" s="115">
        <f t="shared" si="2"/>
        <v>58.244571773220748</v>
      </c>
      <c r="K9" s="160"/>
      <c r="L9" s="115">
        <f t="shared" si="3"/>
        <v>159.60613331186917</v>
      </c>
      <c r="M9" s="114">
        <f t="shared" si="4"/>
        <v>1815943</v>
      </c>
      <c r="N9" s="241">
        <v>784341</v>
      </c>
      <c r="O9" s="115">
        <f t="shared" si="5"/>
        <v>43.19193939457351</v>
      </c>
      <c r="P9" s="241">
        <v>43296</v>
      </c>
      <c r="Q9" s="115">
        <f t="shared" si="6"/>
        <v>2.3842158041304162</v>
      </c>
      <c r="R9" s="241">
        <v>6276</v>
      </c>
      <c r="S9" s="115">
        <f t="shared" si="7"/>
        <v>0.34560556140803983</v>
      </c>
      <c r="T9" s="241">
        <v>24115</v>
      </c>
      <c r="U9" s="114">
        <v>6632</v>
      </c>
      <c r="V9" s="114">
        <v>6632</v>
      </c>
      <c r="W9" s="114">
        <v>6632</v>
      </c>
    </row>
    <row r="10" spans="1:23" x14ac:dyDescent="0.2">
      <c r="A10" s="110">
        <v>4</v>
      </c>
      <c r="B10" s="110" t="s">
        <v>11</v>
      </c>
      <c r="C10" s="240">
        <v>5055606</v>
      </c>
      <c r="D10" s="112">
        <f t="shared" si="0"/>
        <v>97.706085847360995</v>
      </c>
      <c r="F10" s="112">
        <f t="shared" si="1"/>
        <v>136.73408245040918</v>
      </c>
      <c r="G10" s="240">
        <v>1356186</v>
      </c>
      <c r="H10" s="240">
        <v>2430738</v>
      </c>
      <c r="I10" s="240">
        <v>1581372</v>
      </c>
      <c r="J10" s="112">
        <f t="shared" si="2"/>
        <v>30.562047040179348</v>
      </c>
      <c r="L10" s="112">
        <f t="shared" si="3"/>
        <v>83.748407888908233</v>
      </c>
      <c r="M10" s="111">
        <f t="shared" si="4"/>
        <v>6636978</v>
      </c>
      <c r="N10" s="240">
        <v>1813217</v>
      </c>
      <c r="O10" s="112">
        <f t="shared" si="5"/>
        <v>27.319918794366956</v>
      </c>
      <c r="P10" s="240">
        <v>253180</v>
      </c>
      <c r="Q10" s="112">
        <f t="shared" si="6"/>
        <v>3.8146879498470536</v>
      </c>
      <c r="R10" s="240">
        <v>0</v>
      </c>
      <c r="S10" s="112">
        <f t="shared" si="7"/>
        <v>0</v>
      </c>
      <c r="T10" s="240">
        <v>336169</v>
      </c>
      <c r="U10" s="111">
        <v>51743</v>
      </c>
      <c r="V10" s="111">
        <v>51743</v>
      </c>
      <c r="W10" s="111">
        <v>51743</v>
      </c>
    </row>
    <row r="11" spans="1:23" x14ac:dyDescent="0.2">
      <c r="A11" s="113">
        <v>5</v>
      </c>
      <c r="B11" s="113" t="s">
        <v>13</v>
      </c>
      <c r="C11" s="241">
        <v>27324738</v>
      </c>
      <c r="D11" s="115">
        <f t="shared" si="0"/>
        <v>107.8916137897268</v>
      </c>
      <c r="E11" s="160"/>
      <c r="F11" s="115">
        <f t="shared" si="1"/>
        <v>150.98814662045606</v>
      </c>
      <c r="G11" s="241">
        <v>3714285</v>
      </c>
      <c r="H11" s="241">
        <v>22021881</v>
      </c>
      <c r="I11" s="241">
        <v>6726933</v>
      </c>
      <c r="J11" s="115">
        <f t="shared" si="2"/>
        <v>26.561266835399056</v>
      </c>
      <c r="K11" s="160"/>
      <c r="L11" s="115">
        <f t="shared" si="3"/>
        <v>72.785170641635034</v>
      </c>
      <c r="M11" s="114">
        <f t="shared" si="4"/>
        <v>34051671</v>
      </c>
      <c r="N11" s="241">
        <v>11249122</v>
      </c>
      <c r="O11" s="118">
        <f t="shared" si="5"/>
        <v>33.035447805189946</v>
      </c>
      <c r="P11" s="241">
        <v>203650</v>
      </c>
      <c r="Q11" s="118">
        <f t="shared" si="6"/>
        <v>0.59806169277272758</v>
      </c>
      <c r="R11" s="241">
        <v>41700</v>
      </c>
      <c r="S11" s="118">
        <f t="shared" si="7"/>
        <v>0.12246095059475935</v>
      </c>
      <c r="T11" s="241">
        <v>1311077</v>
      </c>
      <c r="U11" s="114">
        <v>253261</v>
      </c>
      <c r="V11" s="114">
        <v>253261</v>
      </c>
      <c r="W11" s="114">
        <v>253261</v>
      </c>
    </row>
    <row r="12" spans="1:23" x14ac:dyDescent="0.2">
      <c r="A12" s="110">
        <v>6</v>
      </c>
      <c r="B12" s="110" t="s">
        <v>15</v>
      </c>
      <c r="C12" s="240">
        <v>0</v>
      </c>
      <c r="D12" s="112">
        <f t="shared" si="0"/>
        <v>0</v>
      </c>
      <c r="F12" s="112">
        <f t="shared" si="1"/>
        <v>0</v>
      </c>
      <c r="G12" s="240">
        <v>0</v>
      </c>
      <c r="H12" s="240">
        <v>0</v>
      </c>
      <c r="I12" s="240">
        <v>0</v>
      </c>
      <c r="J12" s="112">
        <f t="shared" si="2"/>
        <v>0</v>
      </c>
      <c r="L12" s="112">
        <f t="shared" si="3"/>
        <v>0</v>
      </c>
      <c r="M12" s="111">
        <f t="shared" si="4"/>
        <v>0</v>
      </c>
      <c r="N12" s="240">
        <v>0</v>
      </c>
      <c r="O12" s="220">
        <f t="shared" si="5"/>
        <v>0</v>
      </c>
      <c r="P12" s="240">
        <v>0</v>
      </c>
      <c r="Q12" s="220">
        <f t="shared" si="6"/>
        <v>0</v>
      </c>
      <c r="R12" s="240">
        <v>0</v>
      </c>
      <c r="S12" s="220">
        <f t="shared" si="7"/>
        <v>0</v>
      </c>
      <c r="T12" s="240">
        <v>0</v>
      </c>
      <c r="U12" s="111">
        <v>0</v>
      </c>
      <c r="V12" s="111">
        <v>0</v>
      </c>
      <c r="W12" s="111">
        <v>0</v>
      </c>
    </row>
    <row r="13" spans="1:23" x14ac:dyDescent="0.2">
      <c r="A13" s="113">
        <v>7</v>
      </c>
      <c r="B13" s="113" t="s">
        <v>244</v>
      </c>
      <c r="C13" s="241">
        <v>274686</v>
      </c>
      <c r="D13" s="115">
        <f t="shared" si="0"/>
        <v>49.716923076923074</v>
      </c>
      <c r="E13" s="160"/>
      <c r="F13" s="115">
        <f t="shared" si="1"/>
        <v>69.575992121930469</v>
      </c>
      <c r="G13" s="241">
        <v>63045</v>
      </c>
      <c r="H13" s="241">
        <v>136219</v>
      </c>
      <c r="I13" s="241">
        <v>74055</v>
      </c>
      <c r="J13" s="115">
        <f t="shared" si="2"/>
        <v>13.403619909502263</v>
      </c>
      <c r="K13" s="160"/>
      <c r="L13" s="115">
        <f t="shared" si="3"/>
        <v>36.729602107251367</v>
      </c>
      <c r="M13" s="114">
        <f t="shared" si="4"/>
        <v>348741</v>
      </c>
      <c r="N13" s="241">
        <v>0</v>
      </c>
      <c r="O13" s="118">
        <f t="shared" si="5"/>
        <v>0</v>
      </c>
      <c r="P13" s="241">
        <v>0</v>
      </c>
      <c r="Q13" s="118">
        <f t="shared" si="6"/>
        <v>0</v>
      </c>
      <c r="R13" s="241">
        <v>0</v>
      </c>
      <c r="S13" s="118">
        <f t="shared" si="7"/>
        <v>0</v>
      </c>
      <c r="T13" s="241">
        <v>316</v>
      </c>
      <c r="U13" s="114">
        <v>5525</v>
      </c>
      <c r="V13" s="114">
        <v>5525</v>
      </c>
      <c r="W13" s="114">
        <v>5525</v>
      </c>
    </row>
    <row r="14" spans="1:23" x14ac:dyDescent="0.2">
      <c r="A14" s="110">
        <v>8</v>
      </c>
      <c r="B14" s="110" t="s">
        <v>18</v>
      </c>
      <c r="C14" s="240">
        <v>2139084</v>
      </c>
      <c r="D14" s="112">
        <f t="shared" si="0"/>
        <v>50.095644028103045</v>
      </c>
      <c r="F14" s="112">
        <f t="shared" si="1"/>
        <v>70.105990446141703</v>
      </c>
      <c r="G14" s="240">
        <v>1259899</v>
      </c>
      <c r="H14" s="240">
        <v>293187</v>
      </c>
      <c r="I14" s="240">
        <v>2151363</v>
      </c>
      <c r="J14" s="112">
        <f t="shared" si="2"/>
        <v>50.383208430913349</v>
      </c>
      <c r="L14" s="112">
        <f t="shared" si="3"/>
        <v>138.06383731026577</v>
      </c>
      <c r="M14" s="111">
        <f t="shared" si="4"/>
        <v>4290447</v>
      </c>
      <c r="N14" s="240">
        <v>3033479</v>
      </c>
      <c r="O14" s="220">
        <f t="shared" si="5"/>
        <v>70.703099234182361</v>
      </c>
      <c r="P14" s="240">
        <v>1985304</v>
      </c>
      <c r="Q14" s="220">
        <f t="shared" si="6"/>
        <v>46.272661100346888</v>
      </c>
      <c r="R14" s="240">
        <v>0</v>
      </c>
      <c r="S14" s="220">
        <f t="shared" si="7"/>
        <v>0</v>
      </c>
      <c r="T14" s="240">
        <v>125009</v>
      </c>
      <c r="U14" s="111">
        <v>42700</v>
      </c>
      <c r="V14" s="111">
        <v>42700</v>
      </c>
      <c r="W14" s="111">
        <v>42700</v>
      </c>
    </row>
    <row r="15" spans="1:23" x14ac:dyDescent="0.2">
      <c r="A15" s="113">
        <v>9</v>
      </c>
      <c r="B15" s="113" t="s">
        <v>20</v>
      </c>
      <c r="C15" s="241">
        <v>0</v>
      </c>
      <c r="D15" s="115">
        <f t="shared" si="0"/>
        <v>0</v>
      </c>
      <c r="E15" s="160"/>
      <c r="F15" s="115">
        <f t="shared" si="1"/>
        <v>0</v>
      </c>
      <c r="G15" s="241">
        <v>0</v>
      </c>
      <c r="H15" s="241">
        <v>0</v>
      </c>
      <c r="I15" s="241">
        <v>0</v>
      </c>
      <c r="J15" s="115">
        <f t="shared" si="2"/>
        <v>0</v>
      </c>
      <c r="K15" s="160"/>
      <c r="L15" s="115">
        <f t="shared" si="3"/>
        <v>0</v>
      </c>
      <c r="M15" s="114">
        <f t="shared" si="4"/>
        <v>0</v>
      </c>
      <c r="N15" s="241">
        <v>0</v>
      </c>
      <c r="O15" s="118">
        <f t="shared" si="5"/>
        <v>0</v>
      </c>
      <c r="P15" s="241">
        <v>0</v>
      </c>
      <c r="Q15" s="118">
        <f t="shared" si="6"/>
        <v>0</v>
      </c>
      <c r="R15" s="241">
        <v>0</v>
      </c>
      <c r="S15" s="118">
        <f t="shared" si="7"/>
        <v>0</v>
      </c>
      <c r="T15" s="241">
        <v>0</v>
      </c>
      <c r="U15" s="114">
        <v>0</v>
      </c>
      <c r="V15" s="114">
        <v>0</v>
      </c>
      <c r="W15" s="114">
        <v>0</v>
      </c>
    </row>
    <row r="16" spans="1:23" x14ac:dyDescent="0.2">
      <c r="A16" s="110">
        <v>10</v>
      </c>
      <c r="B16" s="110" t="s">
        <v>22</v>
      </c>
      <c r="C16" s="240">
        <v>1482309</v>
      </c>
      <c r="D16" s="112">
        <f t="shared" si="0"/>
        <v>61.652414424156717</v>
      </c>
      <c r="F16" s="112">
        <f t="shared" si="1"/>
        <v>86.279030052529023</v>
      </c>
      <c r="G16" s="240">
        <v>72256</v>
      </c>
      <c r="H16" s="240">
        <v>0</v>
      </c>
      <c r="I16" s="240">
        <v>256502</v>
      </c>
      <c r="J16" s="112">
        <f t="shared" si="2"/>
        <v>10.668468993054111</v>
      </c>
      <c r="L16" s="112">
        <f t="shared" si="3"/>
        <v>29.234536927642345</v>
      </c>
      <c r="M16" s="111">
        <f t="shared" si="4"/>
        <v>1738811</v>
      </c>
      <c r="N16" s="240">
        <v>0</v>
      </c>
      <c r="O16" s="220">
        <f t="shared" si="5"/>
        <v>0</v>
      </c>
      <c r="P16" s="240">
        <v>0</v>
      </c>
      <c r="Q16" s="220">
        <f t="shared" si="6"/>
        <v>0</v>
      </c>
      <c r="R16" s="240">
        <v>0</v>
      </c>
      <c r="S16" s="220">
        <f t="shared" si="7"/>
        <v>0</v>
      </c>
      <c r="T16" s="240">
        <v>1668</v>
      </c>
      <c r="U16" s="111">
        <v>24043</v>
      </c>
      <c r="V16" s="111">
        <v>24043</v>
      </c>
      <c r="W16" s="111">
        <v>24043</v>
      </c>
    </row>
    <row r="17" spans="1:23" x14ac:dyDescent="0.2">
      <c r="A17" s="113">
        <v>11</v>
      </c>
      <c r="B17" s="113" t="s">
        <v>24</v>
      </c>
      <c r="C17" s="241">
        <v>1248462</v>
      </c>
      <c r="D17" s="115">
        <f t="shared" si="0"/>
        <v>78.677968237963199</v>
      </c>
      <c r="E17" s="160"/>
      <c r="F17" s="115">
        <f t="shared" si="1"/>
        <v>110.10531946686208</v>
      </c>
      <c r="G17" s="241">
        <v>279363</v>
      </c>
      <c r="H17" s="241">
        <v>926293</v>
      </c>
      <c r="I17" s="241">
        <v>268789</v>
      </c>
      <c r="J17" s="115">
        <f t="shared" si="2"/>
        <v>16.939059742878751</v>
      </c>
      <c r="K17" s="160"/>
      <c r="L17" s="115">
        <f t="shared" si="3"/>
        <v>46.417678852995756</v>
      </c>
      <c r="M17" s="114">
        <f t="shared" si="4"/>
        <v>1517251</v>
      </c>
      <c r="N17" s="241">
        <v>177469</v>
      </c>
      <c r="O17" s="118">
        <f t="shared" si="5"/>
        <v>11.696746286540591</v>
      </c>
      <c r="P17" s="241">
        <v>8389</v>
      </c>
      <c r="Q17" s="118">
        <f t="shared" si="6"/>
        <v>0.55290785769790229</v>
      </c>
      <c r="R17" s="241">
        <v>0</v>
      </c>
      <c r="S17" s="118">
        <f t="shared" si="7"/>
        <v>0</v>
      </c>
      <c r="T17" s="241">
        <v>20840</v>
      </c>
      <c r="U17" s="114">
        <v>15868</v>
      </c>
      <c r="V17" s="114">
        <v>15868</v>
      </c>
      <c r="W17" s="114">
        <v>15868</v>
      </c>
    </row>
    <row r="18" spans="1:23" x14ac:dyDescent="0.2">
      <c r="A18" s="110">
        <v>12</v>
      </c>
      <c r="B18" s="110" t="s">
        <v>26</v>
      </c>
      <c r="C18" s="240">
        <v>0</v>
      </c>
      <c r="D18" s="112">
        <f t="shared" si="0"/>
        <v>0</v>
      </c>
      <c r="F18" s="112">
        <f t="shared" si="1"/>
        <v>0</v>
      </c>
      <c r="G18" s="240">
        <v>0</v>
      </c>
      <c r="H18" s="240">
        <v>0</v>
      </c>
      <c r="I18" s="240">
        <v>0</v>
      </c>
      <c r="J18" s="112">
        <f t="shared" si="2"/>
        <v>0</v>
      </c>
      <c r="L18" s="112">
        <f t="shared" si="3"/>
        <v>0</v>
      </c>
      <c r="M18" s="111">
        <f t="shared" si="4"/>
        <v>0</v>
      </c>
      <c r="N18" s="240">
        <v>0</v>
      </c>
      <c r="O18" s="220">
        <f t="shared" si="5"/>
        <v>0</v>
      </c>
      <c r="P18" s="240">
        <v>0</v>
      </c>
      <c r="Q18" s="220">
        <f t="shared" si="6"/>
        <v>0</v>
      </c>
      <c r="R18" s="240">
        <v>0</v>
      </c>
      <c r="S18" s="220">
        <f t="shared" si="7"/>
        <v>0</v>
      </c>
      <c r="T18" s="240">
        <v>0</v>
      </c>
      <c r="U18" s="111">
        <v>0</v>
      </c>
      <c r="V18" s="111">
        <v>0</v>
      </c>
      <c r="W18" s="111">
        <v>0</v>
      </c>
    </row>
    <row r="19" spans="1:23" x14ac:dyDescent="0.2">
      <c r="A19" s="113">
        <v>13</v>
      </c>
      <c r="B19" s="113" t="s">
        <v>28</v>
      </c>
      <c r="C19" s="241">
        <v>4816982</v>
      </c>
      <c r="D19" s="115">
        <f t="shared" si="0"/>
        <v>171.85707659923651</v>
      </c>
      <c r="E19" s="160"/>
      <c r="F19" s="115">
        <f t="shared" si="1"/>
        <v>240.50415567886537</v>
      </c>
      <c r="G19" s="241">
        <v>887663</v>
      </c>
      <c r="H19" s="241">
        <v>3195565</v>
      </c>
      <c r="I19" s="241">
        <v>1901673</v>
      </c>
      <c r="J19" s="115">
        <f t="shared" si="2"/>
        <v>67.846623140318954</v>
      </c>
      <c r="K19" s="160"/>
      <c r="L19" s="115">
        <f t="shared" si="3"/>
        <v>185.91839287369694</v>
      </c>
      <c r="M19" s="114">
        <f t="shared" si="4"/>
        <v>6718655</v>
      </c>
      <c r="N19" s="241">
        <v>2272535</v>
      </c>
      <c r="O19" s="118">
        <f t="shared" si="5"/>
        <v>33.824255003419587</v>
      </c>
      <c r="P19" s="241">
        <v>24764</v>
      </c>
      <c r="Q19" s="118">
        <f t="shared" si="6"/>
        <v>0.3685856767463131</v>
      </c>
      <c r="R19" s="241">
        <v>0</v>
      </c>
      <c r="S19" s="118">
        <f t="shared" si="7"/>
        <v>0</v>
      </c>
      <c r="T19" s="241">
        <v>148605</v>
      </c>
      <c r="U19" s="114">
        <v>28029</v>
      </c>
      <c r="V19" s="114">
        <v>28029</v>
      </c>
      <c r="W19" s="114">
        <v>28029</v>
      </c>
    </row>
    <row r="20" spans="1:23" x14ac:dyDescent="0.2">
      <c r="A20" s="110">
        <v>14</v>
      </c>
      <c r="B20" s="110" t="s">
        <v>30</v>
      </c>
      <c r="C20" s="240">
        <v>988622</v>
      </c>
      <c r="D20" s="112">
        <f t="shared" si="0"/>
        <v>145.44975724584376</v>
      </c>
      <c r="F20" s="112">
        <f t="shared" si="1"/>
        <v>203.54862163565392</v>
      </c>
      <c r="G20" s="240">
        <v>0</v>
      </c>
      <c r="H20" s="240">
        <v>0</v>
      </c>
      <c r="I20" s="240">
        <v>0</v>
      </c>
      <c r="J20" s="112">
        <f t="shared" si="2"/>
        <v>0</v>
      </c>
      <c r="L20" s="112">
        <f t="shared" si="3"/>
        <v>0</v>
      </c>
      <c r="M20" s="111">
        <f t="shared" si="4"/>
        <v>988622</v>
      </c>
      <c r="N20" s="240">
        <v>0</v>
      </c>
      <c r="O20" s="220">
        <f t="shared" si="5"/>
        <v>0</v>
      </c>
      <c r="P20" s="240">
        <v>0</v>
      </c>
      <c r="Q20" s="220">
        <f t="shared" si="6"/>
        <v>0</v>
      </c>
      <c r="R20" s="240">
        <v>0</v>
      </c>
      <c r="S20" s="220">
        <f t="shared" si="7"/>
        <v>0</v>
      </c>
      <c r="T20" s="240">
        <v>0</v>
      </c>
      <c r="U20" s="111">
        <v>6797</v>
      </c>
      <c r="V20" s="111">
        <v>6797</v>
      </c>
      <c r="W20" s="111">
        <v>0</v>
      </c>
    </row>
    <row r="21" spans="1:23" x14ac:dyDescent="0.2">
      <c r="A21" s="113">
        <v>15</v>
      </c>
      <c r="B21" s="113" t="s">
        <v>32</v>
      </c>
      <c r="C21" s="241">
        <v>5130487</v>
      </c>
      <c r="D21" s="115">
        <f t="shared" si="0"/>
        <v>37.505479081531952</v>
      </c>
      <c r="E21" s="160"/>
      <c r="F21" s="115">
        <f t="shared" si="1"/>
        <v>52.486774233161029</v>
      </c>
      <c r="G21" s="241">
        <v>2139379</v>
      </c>
      <c r="H21" s="241">
        <v>2145304</v>
      </c>
      <c r="I21" s="241">
        <v>5858541</v>
      </c>
      <c r="J21" s="115">
        <f t="shared" si="2"/>
        <v>42.827783585417386</v>
      </c>
      <c r="K21" s="160"/>
      <c r="L21" s="115">
        <f t="shared" si="3"/>
        <v>117.35989686731322</v>
      </c>
      <c r="M21" s="114">
        <f t="shared" si="4"/>
        <v>10989028</v>
      </c>
      <c r="N21" s="241">
        <v>2774314</v>
      </c>
      <c r="O21" s="118">
        <f t="shared" si="5"/>
        <v>25.246218318854041</v>
      </c>
      <c r="P21" s="241">
        <v>311962</v>
      </c>
      <c r="Q21" s="118">
        <f t="shared" si="6"/>
        <v>2.8388498054605011</v>
      </c>
      <c r="R21" s="241">
        <v>0</v>
      </c>
      <c r="S21" s="118">
        <f t="shared" si="7"/>
        <v>0</v>
      </c>
      <c r="T21" s="241">
        <v>203612</v>
      </c>
      <c r="U21" s="114">
        <v>136793</v>
      </c>
      <c r="V21" s="114">
        <v>136793</v>
      </c>
      <c r="W21" s="114">
        <v>136793</v>
      </c>
    </row>
    <row r="22" spans="1:23" x14ac:dyDescent="0.2">
      <c r="A22" s="110">
        <v>16</v>
      </c>
      <c r="B22" s="110" t="s">
        <v>34</v>
      </c>
      <c r="C22" s="240">
        <v>2818978</v>
      </c>
      <c r="D22" s="112">
        <f t="shared" si="0"/>
        <v>49.560962745477241</v>
      </c>
      <c r="F22" s="112">
        <f t="shared" si="1"/>
        <v>69.357734552466241</v>
      </c>
      <c r="G22" s="240">
        <v>591449</v>
      </c>
      <c r="H22" s="240">
        <v>1140984</v>
      </c>
      <c r="I22" s="240">
        <v>938856</v>
      </c>
      <c r="J22" s="112">
        <f t="shared" si="2"/>
        <v>16.50619736633907</v>
      </c>
      <c r="L22" s="112">
        <f t="shared" si="3"/>
        <v>45.231516982930309</v>
      </c>
      <c r="M22" s="111">
        <f t="shared" si="4"/>
        <v>3757834</v>
      </c>
      <c r="N22" s="240">
        <v>0</v>
      </c>
      <c r="O22" s="220">
        <f t="shared" si="5"/>
        <v>0</v>
      </c>
      <c r="P22" s="240">
        <v>0</v>
      </c>
      <c r="Q22" s="220">
        <f t="shared" si="6"/>
        <v>0</v>
      </c>
      <c r="R22" s="240">
        <v>0</v>
      </c>
      <c r="S22" s="220">
        <f t="shared" si="7"/>
        <v>0</v>
      </c>
      <c r="T22" s="240">
        <v>0</v>
      </c>
      <c r="U22" s="111">
        <v>56879</v>
      </c>
      <c r="V22" s="111">
        <v>56879</v>
      </c>
      <c r="W22" s="111">
        <v>56879</v>
      </c>
    </row>
    <row r="23" spans="1:23" x14ac:dyDescent="0.2">
      <c r="A23" s="113">
        <v>17</v>
      </c>
      <c r="B23" s="113" t="s">
        <v>36</v>
      </c>
      <c r="C23" s="241">
        <v>0</v>
      </c>
      <c r="D23" s="115">
        <f t="shared" si="0"/>
        <v>0</v>
      </c>
      <c r="E23" s="160"/>
      <c r="F23" s="115">
        <f t="shared" si="1"/>
        <v>0</v>
      </c>
      <c r="G23" s="241">
        <v>0</v>
      </c>
      <c r="H23" s="241">
        <v>0</v>
      </c>
      <c r="I23" s="241">
        <v>0</v>
      </c>
      <c r="J23" s="115">
        <f t="shared" si="2"/>
        <v>0</v>
      </c>
      <c r="K23" s="160"/>
      <c r="L23" s="115">
        <f t="shared" si="3"/>
        <v>0</v>
      </c>
      <c r="M23" s="114">
        <f t="shared" si="4"/>
        <v>0</v>
      </c>
      <c r="N23" s="241">
        <v>0</v>
      </c>
      <c r="O23" s="118">
        <f t="shared" si="5"/>
        <v>0</v>
      </c>
      <c r="P23" s="241">
        <v>0</v>
      </c>
      <c r="Q23" s="118">
        <f t="shared" si="6"/>
        <v>0</v>
      </c>
      <c r="R23" s="241">
        <v>0</v>
      </c>
      <c r="S23" s="118">
        <f t="shared" si="7"/>
        <v>0</v>
      </c>
      <c r="T23" s="241">
        <v>0</v>
      </c>
      <c r="U23" s="114">
        <v>0</v>
      </c>
      <c r="V23" s="114">
        <v>0</v>
      </c>
      <c r="W23" s="114">
        <v>0</v>
      </c>
    </row>
    <row r="24" spans="1:23" x14ac:dyDescent="0.2">
      <c r="A24" s="110">
        <v>18</v>
      </c>
      <c r="B24" s="110" t="s">
        <v>38</v>
      </c>
      <c r="C24" s="240">
        <v>430882</v>
      </c>
      <c r="D24" s="112">
        <f t="shared" si="0"/>
        <v>58.703269754768392</v>
      </c>
      <c r="F24" s="112">
        <f t="shared" si="1"/>
        <v>82.151870655188176</v>
      </c>
      <c r="G24" s="240">
        <v>0</v>
      </c>
      <c r="H24" s="240">
        <v>0</v>
      </c>
      <c r="I24" s="240">
        <v>0</v>
      </c>
      <c r="J24" s="112">
        <f t="shared" si="2"/>
        <v>0</v>
      </c>
      <c r="L24" s="112">
        <f t="shared" si="3"/>
        <v>0</v>
      </c>
      <c r="M24" s="111">
        <f t="shared" si="4"/>
        <v>430882</v>
      </c>
      <c r="N24" s="240">
        <v>4500</v>
      </c>
      <c r="O24" s="220">
        <f t="shared" si="5"/>
        <v>1.0443694561388037</v>
      </c>
      <c r="P24" s="240">
        <v>0</v>
      </c>
      <c r="Q24" s="220">
        <f t="shared" si="6"/>
        <v>0</v>
      </c>
      <c r="R24" s="240">
        <v>0</v>
      </c>
      <c r="S24" s="220">
        <f t="shared" si="7"/>
        <v>0</v>
      </c>
      <c r="T24" s="240">
        <v>0</v>
      </c>
      <c r="U24" s="111">
        <v>7340</v>
      </c>
      <c r="V24" s="111">
        <v>7340</v>
      </c>
      <c r="W24" s="111">
        <v>0</v>
      </c>
    </row>
    <row r="25" spans="1:23" x14ac:dyDescent="0.2">
      <c r="A25" s="113">
        <v>19</v>
      </c>
      <c r="B25" s="113" t="s">
        <v>40</v>
      </c>
      <c r="C25" s="241">
        <v>5859891</v>
      </c>
      <c r="D25" s="115">
        <f t="shared" si="0"/>
        <v>71.652576361546551</v>
      </c>
      <c r="E25" s="160"/>
      <c r="F25" s="115">
        <f t="shared" si="1"/>
        <v>100.2736850937783</v>
      </c>
      <c r="G25" s="241">
        <v>1483646</v>
      </c>
      <c r="H25" s="241">
        <v>3195202</v>
      </c>
      <c r="I25" s="241">
        <v>3165641</v>
      </c>
      <c r="J25" s="115">
        <f t="shared" si="2"/>
        <v>38.708285441784255</v>
      </c>
      <c r="K25" s="160"/>
      <c r="L25" s="115">
        <f t="shared" si="3"/>
        <v>106.07133984176383</v>
      </c>
      <c r="M25" s="114">
        <f t="shared" si="4"/>
        <v>9025532</v>
      </c>
      <c r="N25" s="241">
        <v>4787912</v>
      </c>
      <c r="O25" s="118">
        <f t="shared" si="5"/>
        <v>53.048529438486284</v>
      </c>
      <c r="P25" s="241">
        <v>268730</v>
      </c>
      <c r="Q25" s="118">
        <f t="shared" si="6"/>
        <v>2.9774422161485883</v>
      </c>
      <c r="R25" s="241">
        <v>132478</v>
      </c>
      <c r="S25" s="118">
        <f t="shared" si="7"/>
        <v>1.467813753250224</v>
      </c>
      <c r="T25" s="241">
        <v>315736</v>
      </c>
      <c r="U25" s="114">
        <v>81782</v>
      </c>
      <c r="V25" s="114">
        <v>81782</v>
      </c>
      <c r="W25" s="114">
        <v>81782</v>
      </c>
    </row>
    <row r="26" spans="1:23" x14ac:dyDescent="0.2">
      <c r="A26" s="110">
        <v>20</v>
      </c>
      <c r="B26" s="110" t="s">
        <v>42</v>
      </c>
      <c r="C26" s="240">
        <v>1731567</v>
      </c>
      <c r="D26" s="112">
        <f t="shared" si="0"/>
        <v>40.350639666301589</v>
      </c>
      <c r="F26" s="112">
        <f t="shared" si="1"/>
        <v>56.468413847609398</v>
      </c>
      <c r="G26" s="240">
        <v>572981</v>
      </c>
      <c r="H26" s="240">
        <v>1158586</v>
      </c>
      <c r="I26" s="240">
        <v>516117</v>
      </c>
      <c r="J26" s="112">
        <f t="shared" si="2"/>
        <v>12.027054738657283</v>
      </c>
      <c r="L26" s="112">
        <f t="shared" si="3"/>
        <v>32.957435234331271</v>
      </c>
      <c r="M26" s="111">
        <f t="shared" si="4"/>
        <v>2247684</v>
      </c>
      <c r="N26" s="240">
        <v>0</v>
      </c>
      <c r="O26" s="220">
        <f t="shared" si="5"/>
        <v>0</v>
      </c>
      <c r="P26" s="240">
        <v>0</v>
      </c>
      <c r="Q26" s="220">
        <f t="shared" si="6"/>
        <v>0</v>
      </c>
      <c r="R26" s="240">
        <v>0</v>
      </c>
      <c r="S26" s="220">
        <f t="shared" si="7"/>
        <v>0</v>
      </c>
      <c r="T26" s="240">
        <v>0</v>
      </c>
      <c r="U26" s="111">
        <v>42913</v>
      </c>
      <c r="V26" s="111">
        <v>42913</v>
      </c>
      <c r="W26" s="111">
        <v>42913</v>
      </c>
    </row>
    <row r="27" spans="1:23" x14ac:dyDescent="0.2">
      <c r="A27" s="113">
        <v>21</v>
      </c>
      <c r="B27" s="113" t="s">
        <v>44</v>
      </c>
      <c r="C27" s="241">
        <v>0</v>
      </c>
      <c r="D27" s="115">
        <f t="shared" si="0"/>
        <v>0</v>
      </c>
      <c r="E27" s="160"/>
      <c r="F27" s="115">
        <f t="shared" si="1"/>
        <v>0</v>
      </c>
      <c r="G27" s="241">
        <v>0</v>
      </c>
      <c r="H27" s="241">
        <v>0</v>
      </c>
      <c r="I27" s="241">
        <v>0</v>
      </c>
      <c r="J27" s="115">
        <f t="shared" si="2"/>
        <v>0</v>
      </c>
      <c r="K27" s="160"/>
      <c r="L27" s="115">
        <f t="shared" si="3"/>
        <v>0</v>
      </c>
      <c r="M27" s="114">
        <f t="shared" si="4"/>
        <v>0</v>
      </c>
      <c r="N27" s="241">
        <v>0</v>
      </c>
      <c r="O27" s="118">
        <f t="shared" si="5"/>
        <v>0</v>
      </c>
      <c r="P27" s="241">
        <v>0</v>
      </c>
      <c r="Q27" s="118">
        <f t="shared" si="6"/>
        <v>0</v>
      </c>
      <c r="R27" s="241">
        <v>0</v>
      </c>
      <c r="S27" s="118">
        <f t="shared" si="7"/>
        <v>0</v>
      </c>
      <c r="T27" s="241">
        <v>0</v>
      </c>
      <c r="U27" s="114">
        <v>0</v>
      </c>
      <c r="V27" s="114">
        <v>0</v>
      </c>
      <c r="W27" s="114">
        <v>0</v>
      </c>
    </row>
    <row r="28" spans="1:23" x14ac:dyDescent="0.2">
      <c r="A28" s="110">
        <v>22</v>
      </c>
      <c r="B28" s="110" t="s">
        <v>46</v>
      </c>
      <c r="C28" s="240">
        <v>0</v>
      </c>
      <c r="D28" s="112">
        <f t="shared" si="0"/>
        <v>0</v>
      </c>
      <c r="F28" s="112">
        <f t="shared" si="1"/>
        <v>0</v>
      </c>
      <c r="G28" s="240">
        <v>0</v>
      </c>
      <c r="H28" s="240">
        <v>0</v>
      </c>
      <c r="I28" s="240">
        <v>0</v>
      </c>
      <c r="J28" s="112">
        <f t="shared" si="2"/>
        <v>0</v>
      </c>
      <c r="L28" s="112">
        <f t="shared" si="3"/>
        <v>0</v>
      </c>
      <c r="M28" s="111">
        <f t="shared" si="4"/>
        <v>0</v>
      </c>
      <c r="N28" s="240">
        <v>0</v>
      </c>
      <c r="O28" s="220">
        <f t="shared" si="5"/>
        <v>0</v>
      </c>
      <c r="P28" s="240">
        <v>0</v>
      </c>
      <c r="Q28" s="220">
        <f t="shared" si="6"/>
        <v>0</v>
      </c>
      <c r="R28" s="240">
        <v>0</v>
      </c>
      <c r="S28" s="220">
        <f t="shared" si="7"/>
        <v>0</v>
      </c>
      <c r="T28" s="240">
        <v>0</v>
      </c>
      <c r="U28" s="111">
        <v>0</v>
      </c>
      <c r="V28" s="111">
        <v>0</v>
      </c>
      <c r="W28" s="111">
        <v>0</v>
      </c>
    </row>
    <row r="29" spans="1:23" x14ac:dyDescent="0.2">
      <c r="A29" s="113">
        <v>23</v>
      </c>
      <c r="B29" s="113" t="s">
        <v>48</v>
      </c>
      <c r="C29" s="241">
        <v>9797699</v>
      </c>
      <c r="D29" s="115">
        <f t="shared" si="0"/>
        <v>53.650450933901361</v>
      </c>
      <c r="E29" s="160"/>
      <c r="F29" s="115">
        <f t="shared" si="1"/>
        <v>75.080739524843423</v>
      </c>
      <c r="G29" s="241">
        <v>2658275</v>
      </c>
      <c r="H29" s="241">
        <v>4457343</v>
      </c>
      <c r="I29" s="241">
        <v>9183329</v>
      </c>
      <c r="J29" s="115">
        <f t="shared" si="2"/>
        <v>50.286270472727672</v>
      </c>
      <c r="K29" s="160"/>
      <c r="L29" s="115">
        <f t="shared" si="3"/>
        <v>137.79820066454701</v>
      </c>
      <c r="M29" s="114">
        <f t="shared" si="4"/>
        <v>18981028</v>
      </c>
      <c r="N29" s="241">
        <v>4691571</v>
      </c>
      <c r="O29" s="118">
        <f t="shared" si="5"/>
        <v>24.717159681762233</v>
      </c>
      <c r="P29" s="241">
        <v>258084</v>
      </c>
      <c r="Q29" s="118">
        <f t="shared" si="6"/>
        <v>1.3596945328777765</v>
      </c>
      <c r="R29" s="241">
        <v>0</v>
      </c>
      <c r="S29" s="118">
        <f t="shared" si="7"/>
        <v>0</v>
      </c>
      <c r="T29" s="241">
        <v>1371910</v>
      </c>
      <c r="U29" s="114">
        <v>182621</v>
      </c>
      <c r="V29" s="114">
        <v>182621</v>
      </c>
      <c r="W29" s="114">
        <v>182621</v>
      </c>
    </row>
    <row r="30" spans="1:23" x14ac:dyDescent="0.2">
      <c r="A30" s="110">
        <v>24</v>
      </c>
      <c r="B30" s="110" t="s">
        <v>50</v>
      </c>
      <c r="C30" s="240">
        <v>11676322</v>
      </c>
      <c r="D30" s="112">
        <f t="shared" si="0"/>
        <v>47.579610930458095</v>
      </c>
      <c r="F30" s="112">
        <f t="shared" si="1"/>
        <v>66.584945937626713</v>
      </c>
      <c r="G30" s="240">
        <v>3062102</v>
      </c>
      <c r="H30" s="240">
        <v>5835852</v>
      </c>
      <c r="I30" s="240">
        <v>9549148</v>
      </c>
      <c r="J30" s="112">
        <f t="shared" si="2"/>
        <v>38.911632152433114</v>
      </c>
      <c r="L30" s="112">
        <f t="shared" si="3"/>
        <v>106.62856571226587</v>
      </c>
      <c r="M30" s="111">
        <f t="shared" si="4"/>
        <v>21225470</v>
      </c>
      <c r="N30" s="240">
        <v>9156172</v>
      </c>
      <c r="O30" s="220">
        <f t="shared" si="5"/>
        <v>43.137664324983142</v>
      </c>
      <c r="P30" s="240">
        <v>674927</v>
      </c>
      <c r="Q30" s="220">
        <f t="shared" si="6"/>
        <v>3.1797976676134847</v>
      </c>
      <c r="R30" s="240">
        <v>613704</v>
      </c>
      <c r="S30" s="220">
        <f t="shared" si="7"/>
        <v>2.891356469373823</v>
      </c>
      <c r="T30" s="240">
        <v>1005007</v>
      </c>
      <c r="U30" s="111">
        <v>245406</v>
      </c>
      <c r="V30" s="111">
        <v>245406</v>
      </c>
      <c r="W30" s="111">
        <v>245406</v>
      </c>
    </row>
    <row r="31" spans="1:23" x14ac:dyDescent="0.2">
      <c r="A31" s="113">
        <v>25</v>
      </c>
      <c r="B31" s="113" t="s">
        <v>52</v>
      </c>
      <c r="C31" s="241">
        <v>0</v>
      </c>
      <c r="D31" s="115">
        <f t="shared" si="0"/>
        <v>0</v>
      </c>
      <c r="E31" s="160"/>
      <c r="F31" s="115">
        <f t="shared" si="1"/>
        <v>0</v>
      </c>
      <c r="G31" s="241">
        <v>0</v>
      </c>
      <c r="H31" s="241">
        <v>0</v>
      </c>
      <c r="I31" s="241">
        <v>0</v>
      </c>
      <c r="J31" s="115">
        <f t="shared" si="2"/>
        <v>0</v>
      </c>
      <c r="K31" s="160"/>
      <c r="L31" s="115">
        <f t="shared" si="3"/>
        <v>0</v>
      </c>
      <c r="M31" s="114">
        <f t="shared" si="4"/>
        <v>0</v>
      </c>
      <c r="N31" s="241">
        <v>0</v>
      </c>
      <c r="O31" s="118">
        <f t="shared" si="5"/>
        <v>0</v>
      </c>
      <c r="P31" s="241">
        <v>0</v>
      </c>
      <c r="Q31" s="118">
        <f t="shared" si="6"/>
        <v>0</v>
      </c>
      <c r="R31" s="241">
        <v>0</v>
      </c>
      <c r="S31" s="118">
        <f t="shared" si="7"/>
        <v>0</v>
      </c>
      <c r="T31" s="241">
        <v>0</v>
      </c>
      <c r="U31" s="114">
        <v>0</v>
      </c>
      <c r="V31" s="114">
        <v>0</v>
      </c>
      <c r="W31" s="114">
        <v>0</v>
      </c>
    </row>
    <row r="32" spans="1:23" x14ac:dyDescent="0.2">
      <c r="A32" s="110">
        <v>26</v>
      </c>
      <c r="B32" s="110" t="s">
        <v>54</v>
      </c>
      <c r="C32" s="240">
        <v>3806446</v>
      </c>
      <c r="D32" s="112">
        <f t="shared" si="0"/>
        <v>110.41177664974619</v>
      </c>
      <c r="F32" s="112">
        <f t="shared" si="1"/>
        <v>154.51497049536474</v>
      </c>
      <c r="G32" s="240">
        <v>957337</v>
      </c>
      <c r="H32" s="240">
        <v>2230052</v>
      </c>
      <c r="I32" s="240">
        <v>1581354</v>
      </c>
      <c r="J32" s="112">
        <f t="shared" si="2"/>
        <v>45.869586656997825</v>
      </c>
      <c r="L32" s="112">
        <f t="shared" si="3"/>
        <v>125.69527322549834</v>
      </c>
      <c r="M32" s="111">
        <f t="shared" si="4"/>
        <v>5387800</v>
      </c>
      <c r="N32" s="240">
        <v>2480864</v>
      </c>
      <c r="O32" s="220">
        <f t="shared" si="5"/>
        <v>46.045955677642084</v>
      </c>
      <c r="P32" s="240">
        <v>0</v>
      </c>
      <c r="Q32" s="220">
        <f t="shared" si="6"/>
        <v>0</v>
      </c>
      <c r="R32" s="240">
        <v>0</v>
      </c>
      <c r="S32" s="220">
        <f t="shared" si="7"/>
        <v>0</v>
      </c>
      <c r="T32" s="240">
        <v>321117</v>
      </c>
      <c r="U32" s="111">
        <v>34475</v>
      </c>
      <c r="V32" s="111">
        <v>34475</v>
      </c>
      <c r="W32" s="111">
        <v>34475</v>
      </c>
    </row>
    <row r="33" spans="1:23" x14ac:dyDescent="0.2">
      <c r="A33" s="113">
        <v>27</v>
      </c>
      <c r="B33" s="113" t="s">
        <v>56</v>
      </c>
      <c r="C33" s="241">
        <v>661581</v>
      </c>
      <c r="D33" s="115">
        <f t="shared" si="0"/>
        <v>51.024294308190655</v>
      </c>
      <c r="E33" s="160"/>
      <c r="F33" s="115">
        <f t="shared" si="1"/>
        <v>71.405583433250641</v>
      </c>
      <c r="G33" s="241">
        <v>0</v>
      </c>
      <c r="H33" s="241">
        <v>0</v>
      </c>
      <c r="I33" s="241">
        <v>0</v>
      </c>
      <c r="J33" s="115">
        <f t="shared" si="2"/>
        <v>0</v>
      </c>
      <c r="K33" s="160"/>
      <c r="L33" s="115">
        <f t="shared" si="3"/>
        <v>0</v>
      </c>
      <c r="M33" s="114">
        <f t="shared" si="4"/>
        <v>661581</v>
      </c>
      <c r="N33" s="241">
        <v>0</v>
      </c>
      <c r="O33" s="118">
        <f t="shared" si="5"/>
        <v>0</v>
      </c>
      <c r="P33" s="241">
        <v>0</v>
      </c>
      <c r="Q33" s="118">
        <f t="shared" si="6"/>
        <v>0</v>
      </c>
      <c r="R33" s="241">
        <v>0</v>
      </c>
      <c r="S33" s="118">
        <f t="shared" si="7"/>
        <v>0</v>
      </c>
      <c r="T33" s="241">
        <v>0</v>
      </c>
      <c r="U33" s="114">
        <v>12966</v>
      </c>
      <c r="V33" s="114">
        <v>12966</v>
      </c>
      <c r="W33" s="114">
        <v>0</v>
      </c>
    </row>
    <row r="34" spans="1:23" x14ac:dyDescent="0.2">
      <c r="A34" s="110">
        <v>28</v>
      </c>
      <c r="B34" s="110" t="s">
        <v>58</v>
      </c>
      <c r="C34" s="240">
        <v>0</v>
      </c>
      <c r="D34" s="112">
        <f t="shared" si="0"/>
        <v>0</v>
      </c>
      <c r="F34" s="112">
        <f t="shared" si="1"/>
        <v>0</v>
      </c>
      <c r="G34" s="240">
        <v>0</v>
      </c>
      <c r="H34" s="240">
        <v>0</v>
      </c>
      <c r="I34" s="240">
        <v>0</v>
      </c>
      <c r="J34" s="112">
        <f t="shared" si="2"/>
        <v>0</v>
      </c>
      <c r="L34" s="112">
        <f t="shared" si="3"/>
        <v>0</v>
      </c>
      <c r="M34" s="111">
        <f t="shared" si="4"/>
        <v>0</v>
      </c>
      <c r="N34" s="240">
        <v>0</v>
      </c>
      <c r="O34" s="220">
        <f t="shared" si="5"/>
        <v>0</v>
      </c>
      <c r="P34" s="240">
        <v>0</v>
      </c>
      <c r="Q34" s="220">
        <f t="shared" si="6"/>
        <v>0</v>
      </c>
      <c r="R34" s="240">
        <v>0</v>
      </c>
      <c r="S34" s="220">
        <f t="shared" si="7"/>
        <v>0</v>
      </c>
      <c r="T34" s="240">
        <v>0</v>
      </c>
      <c r="U34" s="111">
        <v>0</v>
      </c>
      <c r="V34" s="111">
        <v>0</v>
      </c>
      <c r="W34" s="111">
        <v>0</v>
      </c>
    </row>
    <row r="35" spans="1:23" x14ac:dyDescent="0.2">
      <c r="A35" s="113">
        <v>29</v>
      </c>
      <c r="B35" s="113" t="s">
        <v>60</v>
      </c>
      <c r="C35" s="241">
        <v>0</v>
      </c>
      <c r="D35" s="115">
        <f t="shared" si="0"/>
        <v>0</v>
      </c>
      <c r="E35" s="160"/>
      <c r="F35" s="115">
        <f t="shared" si="1"/>
        <v>0</v>
      </c>
      <c r="G35" s="241">
        <v>0</v>
      </c>
      <c r="H35" s="241">
        <v>0</v>
      </c>
      <c r="I35" s="241">
        <v>0</v>
      </c>
      <c r="J35" s="115">
        <f t="shared" si="2"/>
        <v>0</v>
      </c>
      <c r="K35" s="160"/>
      <c r="L35" s="115">
        <f t="shared" si="3"/>
        <v>0</v>
      </c>
      <c r="M35" s="114">
        <f t="shared" si="4"/>
        <v>0</v>
      </c>
      <c r="N35" s="241">
        <v>0</v>
      </c>
      <c r="O35" s="118">
        <f t="shared" si="5"/>
        <v>0</v>
      </c>
      <c r="P35" s="241">
        <v>0</v>
      </c>
      <c r="Q35" s="118">
        <f t="shared" si="6"/>
        <v>0</v>
      </c>
      <c r="R35" s="241">
        <v>0</v>
      </c>
      <c r="S35" s="118">
        <f t="shared" si="7"/>
        <v>0</v>
      </c>
      <c r="T35" s="241">
        <v>0</v>
      </c>
      <c r="U35" s="114">
        <v>0</v>
      </c>
      <c r="V35" s="114">
        <v>0</v>
      </c>
      <c r="W35" s="114">
        <v>0</v>
      </c>
    </row>
    <row r="36" spans="1:23" x14ac:dyDescent="0.2">
      <c r="A36" s="110">
        <v>30</v>
      </c>
      <c r="B36" s="110" t="s">
        <v>62</v>
      </c>
      <c r="C36" s="240">
        <v>15997284</v>
      </c>
      <c r="D36" s="112">
        <f t="shared" si="0"/>
        <v>68.646381077845334</v>
      </c>
      <c r="F36" s="112">
        <f t="shared" si="1"/>
        <v>96.066686622610547</v>
      </c>
      <c r="G36" s="240">
        <v>6107638</v>
      </c>
      <c r="H36" s="240">
        <v>6923774</v>
      </c>
      <c r="I36" s="240">
        <v>9652801</v>
      </c>
      <c r="J36" s="112">
        <f t="shared" si="2"/>
        <v>41.421397276850655</v>
      </c>
      <c r="L36" s="112">
        <f t="shared" si="3"/>
        <v>113.50601188165189</v>
      </c>
      <c r="M36" s="111">
        <f t="shared" si="4"/>
        <v>25650085</v>
      </c>
      <c r="N36" s="240">
        <v>8431481</v>
      </c>
      <c r="O36" s="220">
        <f t="shared" si="5"/>
        <v>32.871162025388998</v>
      </c>
      <c r="P36" s="240">
        <v>4694</v>
      </c>
      <c r="Q36" s="220">
        <f t="shared" si="6"/>
        <v>1.8300134288054017E-2</v>
      </c>
      <c r="R36" s="240">
        <v>0</v>
      </c>
      <c r="S36" s="220">
        <f t="shared" si="7"/>
        <v>0</v>
      </c>
      <c r="T36" s="240">
        <v>0</v>
      </c>
      <c r="U36" s="111">
        <v>233039</v>
      </c>
      <c r="V36" s="111">
        <v>233039</v>
      </c>
      <c r="W36" s="111">
        <v>233039</v>
      </c>
    </row>
    <row r="37" spans="1:23" x14ac:dyDescent="0.2">
      <c r="A37" s="113">
        <v>31</v>
      </c>
      <c r="B37" s="113" t="s">
        <v>64</v>
      </c>
      <c r="C37" s="241">
        <v>0</v>
      </c>
      <c r="D37" s="115">
        <f t="shared" si="0"/>
        <v>0</v>
      </c>
      <c r="E37" s="160"/>
      <c r="F37" s="115">
        <f t="shared" si="1"/>
        <v>0</v>
      </c>
      <c r="G37" s="241">
        <v>0</v>
      </c>
      <c r="H37" s="241">
        <v>0</v>
      </c>
      <c r="I37" s="241">
        <v>0</v>
      </c>
      <c r="J37" s="115">
        <f t="shared" si="2"/>
        <v>0</v>
      </c>
      <c r="K37" s="160"/>
      <c r="L37" s="115">
        <f t="shared" si="3"/>
        <v>0</v>
      </c>
      <c r="M37" s="114">
        <f t="shared" si="4"/>
        <v>0</v>
      </c>
      <c r="N37" s="241">
        <v>0</v>
      </c>
      <c r="O37" s="118">
        <f t="shared" si="5"/>
        <v>0</v>
      </c>
      <c r="P37" s="241">
        <v>0</v>
      </c>
      <c r="Q37" s="118">
        <f t="shared" si="6"/>
        <v>0</v>
      </c>
      <c r="R37" s="241">
        <v>0</v>
      </c>
      <c r="S37" s="118">
        <f t="shared" si="7"/>
        <v>0</v>
      </c>
      <c r="T37" s="241">
        <v>0</v>
      </c>
      <c r="U37" s="114">
        <v>0</v>
      </c>
      <c r="V37" s="114">
        <v>0</v>
      </c>
      <c r="W37" s="114">
        <v>0</v>
      </c>
    </row>
    <row r="38" spans="1:23" x14ac:dyDescent="0.2">
      <c r="A38" s="110">
        <v>32</v>
      </c>
      <c r="B38" s="110" t="s">
        <v>66</v>
      </c>
      <c r="C38" s="240">
        <v>2541494</v>
      </c>
      <c r="D38" s="112">
        <f t="shared" si="0"/>
        <v>101.25877525000996</v>
      </c>
      <c r="F38" s="112">
        <f t="shared" si="1"/>
        <v>141.70586820448582</v>
      </c>
      <c r="G38" s="240">
        <v>853526</v>
      </c>
      <c r="H38" s="240">
        <v>1507061</v>
      </c>
      <c r="I38" s="240">
        <v>1000269</v>
      </c>
      <c r="J38" s="112">
        <f t="shared" si="2"/>
        <v>39.852942348300729</v>
      </c>
      <c r="L38" s="112">
        <f t="shared" si="3"/>
        <v>109.20801433787229</v>
      </c>
      <c r="M38" s="111">
        <f t="shared" si="4"/>
        <v>3541763</v>
      </c>
      <c r="N38" s="240">
        <v>1479138</v>
      </c>
      <c r="O38" s="220">
        <f t="shared" si="5"/>
        <v>41.762760523501996</v>
      </c>
      <c r="P38" s="240">
        <v>101229</v>
      </c>
      <c r="Q38" s="220">
        <f t="shared" si="6"/>
        <v>2.85815284647787</v>
      </c>
      <c r="R38" s="240">
        <v>0</v>
      </c>
      <c r="S38" s="220">
        <f t="shared" si="7"/>
        <v>0</v>
      </c>
      <c r="T38" s="240">
        <v>102670</v>
      </c>
      <c r="U38" s="111">
        <v>25099</v>
      </c>
      <c r="V38" s="111">
        <v>25099</v>
      </c>
      <c r="W38" s="111">
        <v>25099</v>
      </c>
    </row>
    <row r="39" spans="1:23" x14ac:dyDescent="0.2">
      <c r="A39" s="113">
        <v>33</v>
      </c>
      <c r="B39" s="113" t="s">
        <v>68</v>
      </c>
      <c r="C39" s="241">
        <v>2326996</v>
      </c>
      <c r="D39" s="115">
        <f t="shared" si="0"/>
        <v>89.599784374879675</v>
      </c>
      <c r="E39" s="160"/>
      <c r="F39" s="115">
        <f t="shared" si="1"/>
        <v>125.38977688035781</v>
      </c>
      <c r="G39" s="241">
        <v>740106</v>
      </c>
      <c r="H39" s="241">
        <v>1279032</v>
      </c>
      <c r="I39" s="241">
        <v>1227894</v>
      </c>
      <c r="J39" s="115">
        <f t="shared" si="2"/>
        <v>47.279427053251702</v>
      </c>
      <c r="K39" s="160"/>
      <c r="L39" s="115">
        <f t="shared" si="3"/>
        <v>129.55862336066772</v>
      </c>
      <c r="M39" s="114">
        <f t="shared" si="4"/>
        <v>3554890</v>
      </c>
      <c r="N39" s="241">
        <v>1767084</v>
      </c>
      <c r="O39" s="118">
        <f t="shared" si="5"/>
        <v>49.708542317765108</v>
      </c>
      <c r="P39" s="241">
        <v>68921</v>
      </c>
      <c r="Q39" s="118">
        <f t="shared" si="6"/>
        <v>1.9387660377676945</v>
      </c>
      <c r="R39" s="241">
        <v>0</v>
      </c>
      <c r="S39" s="118">
        <f t="shared" si="7"/>
        <v>0</v>
      </c>
      <c r="T39" s="241">
        <v>86454</v>
      </c>
      <c r="U39" s="114">
        <v>25971</v>
      </c>
      <c r="V39" s="114">
        <v>25971</v>
      </c>
      <c r="W39" s="114">
        <v>25971</v>
      </c>
    </row>
    <row r="40" spans="1:23" x14ac:dyDescent="0.2">
      <c r="A40" s="110">
        <v>34</v>
      </c>
      <c r="B40" s="110" t="s">
        <v>70</v>
      </c>
      <c r="C40" s="240">
        <v>8474607</v>
      </c>
      <c r="D40" s="112">
        <f t="shared" si="0"/>
        <v>82.621056428654995</v>
      </c>
      <c r="F40" s="112">
        <f t="shared" si="1"/>
        <v>115.6234460103567</v>
      </c>
      <c r="G40" s="240">
        <v>2166533</v>
      </c>
      <c r="H40" s="240">
        <v>4469182</v>
      </c>
      <c r="I40" s="240">
        <v>5024252</v>
      </c>
      <c r="J40" s="112">
        <f t="shared" si="2"/>
        <v>48.982685333229341</v>
      </c>
      <c r="L40" s="112">
        <f t="shared" si="3"/>
        <v>134.22601913373865</v>
      </c>
      <c r="M40" s="111">
        <f t="shared" si="4"/>
        <v>13498859</v>
      </c>
      <c r="N40" s="240">
        <v>3995378</v>
      </c>
      <c r="O40" s="220">
        <f t="shared" si="5"/>
        <v>29.597894162758497</v>
      </c>
      <c r="P40" s="240">
        <v>50022</v>
      </c>
      <c r="Q40" s="220">
        <f t="shared" si="6"/>
        <v>0.37056465290881252</v>
      </c>
      <c r="R40" s="240">
        <v>0</v>
      </c>
      <c r="S40" s="220">
        <f t="shared" si="7"/>
        <v>0</v>
      </c>
      <c r="T40" s="240">
        <v>241188</v>
      </c>
      <c r="U40" s="111">
        <v>102572</v>
      </c>
      <c r="V40" s="111">
        <v>102572</v>
      </c>
      <c r="W40" s="111">
        <v>102572</v>
      </c>
    </row>
    <row r="41" spans="1:23" x14ac:dyDescent="0.2">
      <c r="A41" s="113">
        <v>35</v>
      </c>
      <c r="B41" s="113" t="s">
        <v>72</v>
      </c>
      <c r="C41" s="241">
        <v>14277286</v>
      </c>
      <c r="D41" s="115">
        <f t="shared" si="0"/>
        <v>31.519622928923869</v>
      </c>
      <c r="E41" s="160"/>
      <c r="F41" s="115">
        <f t="shared" si="1"/>
        <v>44.109910687673818</v>
      </c>
      <c r="G41" s="241">
        <v>5676919</v>
      </c>
      <c r="H41" s="241">
        <v>6269279</v>
      </c>
      <c r="I41" s="241">
        <v>15049824</v>
      </c>
      <c r="J41" s="115">
        <f t="shared" si="2"/>
        <v>33.225136599958056</v>
      </c>
      <c r="K41" s="160"/>
      <c r="L41" s="115">
        <f t="shared" si="3"/>
        <v>91.046005147489353</v>
      </c>
      <c r="M41" s="114">
        <f t="shared" si="4"/>
        <v>29327110</v>
      </c>
      <c r="N41" s="241">
        <v>9750204</v>
      </c>
      <c r="O41" s="118">
        <f t="shared" si="5"/>
        <v>33.246385341071793</v>
      </c>
      <c r="P41" s="241">
        <v>82335</v>
      </c>
      <c r="Q41" s="118">
        <f t="shared" si="6"/>
        <v>0.2807470630416703</v>
      </c>
      <c r="R41" s="241">
        <v>546293</v>
      </c>
      <c r="S41" s="118">
        <f t="shared" si="7"/>
        <v>1.8627577009804239</v>
      </c>
      <c r="T41" s="241">
        <v>1799711</v>
      </c>
      <c r="U41" s="114">
        <v>452965</v>
      </c>
      <c r="V41" s="114">
        <v>452965</v>
      </c>
      <c r="W41" s="114">
        <v>452965</v>
      </c>
    </row>
    <row r="42" spans="1:23" x14ac:dyDescent="0.2">
      <c r="A42" s="110">
        <v>36</v>
      </c>
      <c r="B42" s="110" t="s">
        <v>74</v>
      </c>
      <c r="C42" s="240">
        <v>1742626</v>
      </c>
      <c r="D42" s="112">
        <f t="shared" si="0"/>
        <v>75.971139593687326</v>
      </c>
      <c r="F42" s="112">
        <f t="shared" si="1"/>
        <v>106.31726749634562</v>
      </c>
      <c r="G42" s="240">
        <v>444530</v>
      </c>
      <c r="H42" s="240">
        <v>998425</v>
      </c>
      <c r="I42" s="240">
        <v>1027609</v>
      </c>
      <c r="J42" s="112">
        <f t="shared" si="2"/>
        <v>44.799415816548958</v>
      </c>
      <c r="L42" s="112">
        <f t="shared" si="3"/>
        <v>122.76271102052239</v>
      </c>
      <c r="M42" s="111">
        <f t="shared" si="4"/>
        <v>2770235</v>
      </c>
      <c r="N42" s="240">
        <v>1426536</v>
      </c>
      <c r="O42" s="220">
        <f t="shared" si="5"/>
        <v>51.495125864773208</v>
      </c>
      <c r="P42" s="240">
        <v>0</v>
      </c>
      <c r="Q42" s="220">
        <f t="shared" si="6"/>
        <v>0</v>
      </c>
      <c r="R42" s="240">
        <v>0</v>
      </c>
      <c r="S42" s="220">
        <f t="shared" si="7"/>
        <v>0</v>
      </c>
      <c r="T42" s="240">
        <v>47213</v>
      </c>
      <c r="U42" s="111">
        <v>22938</v>
      </c>
      <c r="V42" s="111">
        <v>22938</v>
      </c>
      <c r="W42" s="111">
        <v>22938</v>
      </c>
    </row>
    <row r="43" spans="1:23" x14ac:dyDescent="0.2">
      <c r="A43" s="113">
        <v>37</v>
      </c>
      <c r="B43" s="113" t="s">
        <v>76</v>
      </c>
      <c r="C43" s="241">
        <v>685642</v>
      </c>
      <c r="D43" s="115">
        <f t="shared" si="0"/>
        <v>43.699298916507331</v>
      </c>
      <c r="E43" s="160"/>
      <c r="F43" s="115">
        <f t="shared" si="1"/>
        <v>61.154671065314993</v>
      </c>
      <c r="G43" s="241">
        <v>0</v>
      </c>
      <c r="H43" s="241">
        <v>0</v>
      </c>
      <c r="I43" s="241">
        <v>0</v>
      </c>
      <c r="J43" s="115">
        <f t="shared" si="2"/>
        <v>0</v>
      </c>
      <c r="K43" s="160"/>
      <c r="L43" s="115">
        <f t="shared" si="3"/>
        <v>0</v>
      </c>
      <c r="M43" s="114">
        <f t="shared" si="4"/>
        <v>685642</v>
      </c>
      <c r="N43" s="241">
        <v>0</v>
      </c>
      <c r="O43" s="118">
        <f t="shared" si="5"/>
        <v>0</v>
      </c>
      <c r="P43" s="241">
        <v>0</v>
      </c>
      <c r="Q43" s="118">
        <f t="shared" si="6"/>
        <v>0</v>
      </c>
      <c r="R43" s="241">
        <v>0</v>
      </c>
      <c r="S43" s="118">
        <f t="shared" si="7"/>
        <v>0</v>
      </c>
      <c r="T43" s="241">
        <v>0</v>
      </c>
      <c r="U43" s="114">
        <v>15690</v>
      </c>
      <c r="V43" s="114">
        <v>15690</v>
      </c>
      <c r="W43" s="114">
        <v>0</v>
      </c>
    </row>
    <row r="44" spans="1:23" x14ac:dyDescent="0.2">
      <c r="A44" s="110">
        <v>38</v>
      </c>
      <c r="B44" s="110" t="s">
        <v>78</v>
      </c>
      <c r="C44" s="242">
        <v>4002743</v>
      </c>
      <c r="D44" s="112">
        <f t="shared" si="0"/>
        <v>136.64037004164675</v>
      </c>
      <c r="F44" s="112">
        <f t="shared" si="1"/>
        <v>191.22038777110194</v>
      </c>
      <c r="G44" s="242">
        <v>1211353</v>
      </c>
      <c r="H44" s="242">
        <v>2095118</v>
      </c>
      <c r="I44" s="242">
        <v>2214813</v>
      </c>
      <c r="J44" s="112">
        <f t="shared" si="2"/>
        <v>75.606369905100024</v>
      </c>
      <c r="L44" s="112">
        <f t="shared" si="3"/>
        <v>207.18223152681969</v>
      </c>
      <c r="M44" s="116">
        <f t="shared" si="4"/>
        <v>6217556</v>
      </c>
      <c r="N44" s="242">
        <v>2295847</v>
      </c>
      <c r="O44" s="220">
        <f t="shared" si="5"/>
        <v>36.925232358180608</v>
      </c>
      <c r="P44" s="242">
        <v>97187</v>
      </c>
      <c r="Q44" s="220">
        <f t="shared" si="6"/>
        <v>1.5631061465308878</v>
      </c>
      <c r="R44" s="242">
        <v>0</v>
      </c>
      <c r="S44" s="220">
        <f t="shared" si="7"/>
        <v>0</v>
      </c>
      <c r="T44" s="242">
        <v>186457</v>
      </c>
      <c r="U44" s="116">
        <v>29294</v>
      </c>
      <c r="V44" s="116">
        <v>29294</v>
      </c>
      <c r="W44" s="116">
        <v>29294</v>
      </c>
    </row>
    <row r="45" spans="1:23" ht="13.5" thickBot="1" x14ac:dyDescent="0.25">
      <c r="A45" s="124">
        <f>A44</f>
        <v>38</v>
      </c>
      <c r="B45" s="131" t="s">
        <v>245</v>
      </c>
      <c r="C45" s="126">
        <f>SUM(C7:C44)</f>
        <v>165724239</v>
      </c>
      <c r="D45" s="224">
        <f>IF(C45=0,0,IF(ISNONTEXT(E45),C45/$U45,C45/V45))</f>
        <v>71.457009178963929</v>
      </c>
      <c r="E45" s="161"/>
      <c r="F45" s="225">
        <f t="shared" si="1"/>
        <v>100</v>
      </c>
      <c r="G45" s="126">
        <f>SUM(G7:G44)</f>
        <v>39663624</v>
      </c>
      <c r="H45" s="126">
        <f>SUM(H7:H44)</f>
        <v>85266218</v>
      </c>
      <c r="I45" s="126">
        <f>SUM(I7:I44)</f>
        <v>84634431</v>
      </c>
      <c r="J45" s="224">
        <f>IF(I45=0,0,IF(ISNONTEXT(K45),I45/$U45,I45/W45))</f>
        <v>36.492690202206262</v>
      </c>
      <c r="K45" s="161"/>
      <c r="L45" s="225">
        <f>IF($G$45,J45/$G$45*100,0)</f>
        <v>9.2005436019175298E-5</v>
      </c>
      <c r="M45" s="126">
        <f t="shared" si="4"/>
        <v>250358670</v>
      </c>
      <c r="N45" s="126">
        <f>SUM(N7:N44)</f>
        <v>80036030</v>
      </c>
      <c r="O45" s="225">
        <f t="shared" si="5"/>
        <v>31.968547364467149</v>
      </c>
      <c r="P45" s="126">
        <f>SUM(P7:P44)</f>
        <v>4763042</v>
      </c>
      <c r="Q45" s="225">
        <f t="shared" si="6"/>
        <v>1.9024873394638182</v>
      </c>
      <c r="R45" s="126">
        <f>SUM(R7:R44)</f>
        <v>1399830</v>
      </c>
      <c r="S45" s="225">
        <f t="shared" si="7"/>
        <v>0.55912982761891172</v>
      </c>
      <c r="T45" s="126">
        <f>SUM(T7:T44)</f>
        <v>7857615</v>
      </c>
      <c r="U45" s="127">
        <f>SUM(U7:U44)</f>
        <v>2319216</v>
      </c>
      <c r="V45" s="127">
        <f>SUM(V7:V44)</f>
        <v>2319216</v>
      </c>
      <c r="W45" s="127">
        <f>SUM(W7:W44)</f>
        <v>2276423</v>
      </c>
    </row>
    <row r="46" spans="1:23" customFormat="1" x14ac:dyDescent="0.2">
      <c r="E46" s="167"/>
      <c r="K46" s="167"/>
    </row>
    <row r="47" spans="1:23" customFormat="1" x14ac:dyDescent="0.2">
      <c r="E47" s="167"/>
      <c r="K47" s="167"/>
    </row>
    <row r="48" spans="1:23" s="277" customFormat="1" ht="15.75" x14ac:dyDescent="0.2">
      <c r="A48" s="325" t="s">
        <v>0</v>
      </c>
      <c r="B48" s="271"/>
      <c r="C48" s="271"/>
      <c r="D48" s="271"/>
      <c r="E48" s="271"/>
      <c r="F48" s="271"/>
      <c r="G48" s="271"/>
      <c r="H48" s="271"/>
      <c r="I48" s="271"/>
      <c r="J48" s="271"/>
      <c r="K48" s="271"/>
      <c r="L48" s="271"/>
      <c r="M48" s="271"/>
      <c r="N48" s="271"/>
      <c r="O48" s="271"/>
      <c r="P48" s="271"/>
      <c r="Q48" s="271"/>
      <c r="R48" s="271"/>
      <c r="S48" s="271"/>
      <c r="T48" s="271"/>
    </row>
    <row r="49" spans="1:23" s="277" customFormat="1" ht="15.75" x14ac:dyDescent="0.2">
      <c r="A49" s="323" t="s">
        <v>409</v>
      </c>
      <c r="B49" s="273"/>
      <c r="C49" s="273"/>
      <c r="D49" s="273"/>
      <c r="E49" s="273"/>
      <c r="F49" s="273"/>
      <c r="G49" s="273"/>
      <c r="H49" s="273"/>
      <c r="I49" s="273"/>
      <c r="J49" s="273"/>
      <c r="K49" s="273"/>
      <c r="L49" s="273"/>
      <c r="M49" s="273"/>
      <c r="N49" s="273"/>
      <c r="O49" s="273"/>
      <c r="P49" s="273"/>
      <c r="Q49" s="273"/>
      <c r="R49" s="273"/>
      <c r="S49" s="273"/>
      <c r="T49" s="273"/>
    </row>
    <row r="50" spans="1:23" s="277" customFormat="1" ht="15.75" x14ac:dyDescent="0.2">
      <c r="A50" s="323" t="str">
        <f>A3</f>
        <v>FOR THE YEAR ENDED JUNE 30, 2025</v>
      </c>
      <c r="B50" s="273"/>
      <c r="C50" s="273"/>
      <c r="D50" s="273"/>
      <c r="E50" s="273"/>
      <c r="F50" s="273"/>
      <c r="G50" s="273"/>
      <c r="H50" s="273"/>
      <c r="I50" s="273"/>
      <c r="J50" s="273"/>
      <c r="K50" s="273"/>
      <c r="L50" s="273"/>
      <c r="M50" s="273"/>
      <c r="N50" s="273"/>
      <c r="O50" s="273"/>
      <c r="P50" s="273"/>
      <c r="Q50" s="273"/>
      <c r="R50" s="273"/>
      <c r="S50" s="273"/>
      <c r="T50" s="273"/>
    </row>
    <row r="51" spans="1:23" customFormat="1" ht="13.5" thickBot="1" x14ac:dyDescent="0.25">
      <c r="E51" s="167"/>
      <c r="K51" s="167"/>
    </row>
    <row r="52" spans="1:23" customFormat="1" ht="32.25" customHeight="1" x14ac:dyDescent="0.2">
      <c r="E52" s="167"/>
      <c r="G52" s="396" t="s">
        <v>411</v>
      </c>
      <c r="H52" s="398"/>
      <c r="K52" s="167"/>
      <c r="N52" s="402" t="s">
        <v>335</v>
      </c>
      <c r="O52" s="403"/>
      <c r="P52" s="403"/>
      <c r="Q52" s="403"/>
      <c r="R52" s="403"/>
      <c r="S52" s="403"/>
      <c r="T52" s="404"/>
    </row>
    <row r="53" spans="1:23" ht="38.25" customHeight="1" thickBot="1" x14ac:dyDescent="0.3">
      <c r="A53" s="318" t="s">
        <v>1</v>
      </c>
      <c r="B53" s="324" t="s">
        <v>330</v>
      </c>
      <c r="C53" s="320" t="s">
        <v>380</v>
      </c>
      <c r="D53" s="320" t="s">
        <v>346</v>
      </c>
      <c r="E53" s="348"/>
      <c r="F53" s="320" t="s">
        <v>347</v>
      </c>
      <c r="G53" s="355" t="s">
        <v>410</v>
      </c>
      <c r="H53" s="357" t="s">
        <v>379</v>
      </c>
      <c r="I53" s="320" t="s">
        <v>381</v>
      </c>
      <c r="J53" s="320" t="s">
        <v>346</v>
      </c>
      <c r="K53" s="348"/>
      <c r="L53" s="320" t="s">
        <v>347</v>
      </c>
      <c r="M53" s="320" t="s">
        <v>245</v>
      </c>
      <c r="N53" s="355" t="s">
        <v>338</v>
      </c>
      <c r="O53" s="356" t="s">
        <v>348</v>
      </c>
      <c r="P53" s="356" t="s">
        <v>352</v>
      </c>
      <c r="Q53" s="356" t="s">
        <v>348</v>
      </c>
      <c r="R53" s="356" t="s">
        <v>353</v>
      </c>
      <c r="S53" s="356" t="s">
        <v>348</v>
      </c>
      <c r="T53" s="357" t="s">
        <v>342</v>
      </c>
      <c r="U53" s="350" t="s">
        <v>343</v>
      </c>
      <c r="V53" s="350" t="s">
        <v>343</v>
      </c>
      <c r="W53" s="350" t="s">
        <v>343</v>
      </c>
    </row>
    <row r="54" spans="1:23" x14ac:dyDescent="0.2">
      <c r="A54" s="113">
        <v>1</v>
      </c>
      <c r="B54" s="113" t="s">
        <v>80</v>
      </c>
      <c r="C54" s="233">
        <v>1600699</v>
      </c>
      <c r="D54" s="115">
        <f t="shared" ref="D54:D85" si="8">IFERROR(C54/$U54,0)</f>
        <v>47.784912532091468</v>
      </c>
      <c r="E54" s="160"/>
      <c r="F54" s="115">
        <f t="shared" ref="F54:F85" si="9">IF(D$149,D54/D$149*100,0)</f>
        <v>77.3413503518331</v>
      </c>
      <c r="G54" s="233">
        <v>712750</v>
      </c>
      <c r="H54" s="233">
        <v>657990</v>
      </c>
      <c r="I54" s="233">
        <v>611156</v>
      </c>
      <c r="J54" s="115">
        <f t="shared" ref="J54:J85" si="10">IFERROR(I54/$U54,0)</f>
        <v>18.244551913547078</v>
      </c>
      <c r="K54" s="160"/>
      <c r="L54" s="118">
        <f t="shared" ref="L54:L85" si="11">IF(J$149,J54/J$149*100,0)</f>
        <v>73.61101375763613</v>
      </c>
      <c r="M54" s="233">
        <f t="shared" ref="M54:M85" si="12">(C54+I54)</f>
        <v>2211855</v>
      </c>
      <c r="N54" s="233">
        <v>1229666</v>
      </c>
      <c r="O54" s="115">
        <f t="shared" ref="O54:O85" si="13">IF($M54,N54/$M54*100,0)</f>
        <v>55.594331454819603</v>
      </c>
      <c r="P54" s="233">
        <v>64135</v>
      </c>
      <c r="Q54" s="115">
        <f t="shared" ref="Q54:Q85" si="14">IF($M54,P54/$M54*100,0)</f>
        <v>2.8996023699564391</v>
      </c>
      <c r="R54" s="233">
        <v>0</v>
      </c>
      <c r="S54" s="115">
        <f t="shared" ref="S54:S85" si="15">IF($M54,R54/$M54*100,0)</f>
        <v>0</v>
      </c>
      <c r="T54" s="233">
        <v>168814</v>
      </c>
      <c r="U54" s="234">
        <v>33498</v>
      </c>
      <c r="V54" s="234">
        <v>33498</v>
      </c>
      <c r="W54" s="234">
        <v>33498</v>
      </c>
    </row>
    <row r="55" spans="1:23" x14ac:dyDescent="0.2">
      <c r="A55" s="110">
        <v>2</v>
      </c>
      <c r="B55" s="110" t="s">
        <v>81</v>
      </c>
      <c r="C55" s="240">
        <v>5289324</v>
      </c>
      <c r="D55" s="112">
        <f t="shared" si="8"/>
        <v>44.904694795823076</v>
      </c>
      <c r="F55" s="112">
        <f t="shared" si="9"/>
        <v>72.679629377023417</v>
      </c>
      <c r="G55" s="240">
        <v>1423639</v>
      </c>
      <c r="H55" s="240">
        <v>4016582</v>
      </c>
      <c r="I55" s="240">
        <v>2697901</v>
      </c>
      <c r="J55" s="112">
        <f t="shared" si="10"/>
        <v>22.90432973936667</v>
      </c>
      <c r="L55" s="220">
        <f t="shared" si="11"/>
        <v>92.411747876474038</v>
      </c>
      <c r="M55" s="111">
        <f t="shared" si="12"/>
        <v>7987225</v>
      </c>
      <c r="N55" s="240">
        <v>1853402</v>
      </c>
      <c r="O55" s="112">
        <f t="shared" si="13"/>
        <v>23.204579813389508</v>
      </c>
      <c r="P55" s="240">
        <v>0</v>
      </c>
      <c r="Q55" s="112">
        <f t="shared" si="14"/>
        <v>0</v>
      </c>
      <c r="R55" s="240">
        <v>0</v>
      </c>
      <c r="S55" s="112">
        <f t="shared" si="15"/>
        <v>0</v>
      </c>
      <c r="T55" s="240">
        <v>155562</v>
      </c>
      <c r="U55" s="111">
        <v>117790</v>
      </c>
      <c r="V55" s="111">
        <v>117790</v>
      </c>
      <c r="W55" s="111">
        <v>117790</v>
      </c>
    </row>
    <row r="56" spans="1:23" x14ac:dyDescent="0.2">
      <c r="A56" s="113">
        <v>3</v>
      </c>
      <c r="B56" s="113" t="s">
        <v>246</v>
      </c>
      <c r="C56" s="241">
        <v>1251407</v>
      </c>
      <c r="D56" s="115">
        <f t="shared" si="8"/>
        <v>83.516217298451679</v>
      </c>
      <c r="E56" s="160"/>
      <c r="F56" s="115">
        <f t="shared" si="9"/>
        <v>135.1735658781725</v>
      </c>
      <c r="G56" s="241">
        <v>662605</v>
      </c>
      <c r="H56" s="241">
        <v>469079</v>
      </c>
      <c r="I56" s="241">
        <v>1194500</v>
      </c>
      <c r="J56" s="115">
        <f t="shared" si="10"/>
        <v>79.71836625734116</v>
      </c>
      <c r="K56" s="160"/>
      <c r="L56" s="118">
        <f t="shared" si="11"/>
        <v>321.63846956132448</v>
      </c>
      <c r="M56" s="114">
        <f t="shared" si="12"/>
        <v>2445907</v>
      </c>
      <c r="N56" s="241">
        <v>1224194</v>
      </c>
      <c r="O56" s="115">
        <f t="shared" si="13"/>
        <v>50.05071738214086</v>
      </c>
      <c r="P56" s="241">
        <v>8115</v>
      </c>
      <c r="Q56" s="115">
        <f t="shared" si="14"/>
        <v>0.33177876346075302</v>
      </c>
      <c r="R56" s="241">
        <v>0</v>
      </c>
      <c r="S56" s="115">
        <f t="shared" si="15"/>
        <v>0</v>
      </c>
      <c r="T56" s="241">
        <v>10015</v>
      </c>
      <c r="U56" s="114">
        <v>14984</v>
      </c>
      <c r="V56" s="114">
        <v>14984</v>
      </c>
      <c r="W56" s="114">
        <v>14984</v>
      </c>
    </row>
    <row r="57" spans="1:23" x14ac:dyDescent="0.2">
      <c r="A57" s="110">
        <v>4</v>
      </c>
      <c r="B57" s="110" t="s">
        <v>82</v>
      </c>
      <c r="C57" s="240">
        <v>563738</v>
      </c>
      <c r="D57" s="112">
        <f t="shared" si="8"/>
        <v>41.363122752953259</v>
      </c>
      <c r="F57" s="112">
        <f t="shared" si="9"/>
        <v>66.947486119883436</v>
      </c>
      <c r="G57" s="240">
        <v>446879</v>
      </c>
      <c r="H57" s="240">
        <v>0</v>
      </c>
      <c r="I57" s="240">
        <v>424863</v>
      </c>
      <c r="J57" s="112">
        <f t="shared" si="10"/>
        <v>31.173453664979089</v>
      </c>
      <c r="L57" s="220">
        <f t="shared" si="11"/>
        <v>125.7750553414208</v>
      </c>
      <c r="M57" s="111">
        <f t="shared" si="12"/>
        <v>988601</v>
      </c>
      <c r="N57" s="240">
        <v>598541</v>
      </c>
      <c r="O57" s="112">
        <f t="shared" si="13"/>
        <v>60.54424383548065</v>
      </c>
      <c r="P57" s="240">
        <v>0</v>
      </c>
      <c r="Q57" s="112">
        <f t="shared" si="14"/>
        <v>0</v>
      </c>
      <c r="R57" s="240">
        <v>0</v>
      </c>
      <c r="S57" s="112">
        <f t="shared" si="15"/>
        <v>0</v>
      </c>
      <c r="T57" s="240">
        <v>70129</v>
      </c>
      <c r="U57" s="111">
        <v>13629</v>
      </c>
      <c r="V57" s="111">
        <v>13629</v>
      </c>
      <c r="W57" s="111">
        <v>13629</v>
      </c>
    </row>
    <row r="58" spans="1:23" x14ac:dyDescent="0.2">
      <c r="A58" s="113">
        <v>5</v>
      </c>
      <c r="B58" s="113" t="s">
        <v>83</v>
      </c>
      <c r="C58" s="241">
        <v>0</v>
      </c>
      <c r="D58" s="115">
        <f t="shared" si="8"/>
        <v>0</v>
      </c>
      <c r="E58" s="160"/>
      <c r="F58" s="115">
        <f t="shared" si="9"/>
        <v>0</v>
      </c>
      <c r="G58" s="241">
        <v>0</v>
      </c>
      <c r="H58" s="241">
        <v>0</v>
      </c>
      <c r="I58" s="241">
        <v>0</v>
      </c>
      <c r="J58" s="115">
        <f t="shared" si="10"/>
        <v>0</v>
      </c>
      <c r="K58" s="160"/>
      <c r="L58" s="118">
        <f t="shared" si="11"/>
        <v>0</v>
      </c>
      <c r="M58" s="114">
        <f t="shared" si="12"/>
        <v>0</v>
      </c>
      <c r="N58" s="241">
        <v>0</v>
      </c>
      <c r="O58" s="118">
        <f t="shared" si="13"/>
        <v>0</v>
      </c>
      <c r="P58" s="241">
        <v>0</v>
      </c>
      <c r="Q58" s="118">
        <f t="shared" si="14"/>
        <v>0</v>
      </c>
      <c r="R58" s="241">
        <v>0</v>
      </c>
      <c r="S58" s="118">
        <f t="shared" si="15"/>
        <v>0</v>
      </c>
      <c r="T58" s="241">
        <v>0</v>
      </c>
      <c r="U58" s="114">
        <v>0</v>
      </c>
      <c r="V58" s="114">
        <v>0</v>
      </c>
      <c r="W58" s="114">
        <v>0</v>
      </c>
    </row>
    <row r="59" spans="1:23" x14ac:dyDescent="0.2">
      <c r="A59" s="110">
        <v>6</v>
      </c>
      <c r="B59" s="110" t="s">
        <v>84</v>
      </c>
      <c r="C59" s="240">
        <v>866166</v>
      </c>
      <c r="D59" s="112">
        <f t="shared" si="8"/>
        <v>50.974929378531073</v>
      </c>
      <c r="F59" s="112">
        <f t="shared" si="9"/>
        <v>82.504490712988783</v>
      </c>
      <c r="G59" s="240">
        <v>402528</v>
      </c>
      <c r="H59" s="240">
        <v>245762</v>
      </c>
      <c r="I59" s="240">
        <v>582395</v>
      </c>
      <c r="J59" s="112">
        <f t="shared" si="10"/>
        <v>34.274658662900187</v>
      </c>
      <c r="L59" s="220">
        <f t="shared" si="11"/>
        <v>138.28743957803852</v>
      </c>
      <c r="M59" s="111">
        <f t="shared" si="12"/>
        <v>1448561</v>
      </c>
      <c r="N59" s="240">
        <v>800024</v>
      </c>
      <c r="O59" s="220">
        <f t="shared" si="13"/>
        <v>55.228878866682173</v>
      </c>
      <c r="P59" s="240">
        <v>0</v>
      </c>
      <c r="Q59" s="220">
        <f t="shared" si="14"/>
        <v>0</v>
      </c>
      <c r="R59" s="240">
        <v>0</v>
      </c>
      <c r="S59" s="220">
        <f t="shared" si="15"/>
        <v>0</v>
      </c>
      <c r="T59" s="240">
        <v>85546</v>
      </c>
      <c r="U59" s="111">
        <v>16992</v>
      </c>
      <c r="V59" s="111">
        <v>16992</v>
      </c>
      <c r="W59" s="111">
        <v>16992</v>
      </c>
    </row>
    <row r="60" spans="1:23" x14ac:dyDescent="0.2">
      <c r="A60" s="113">
        <v>7</v>
      </c>
      <c r="B60" s="113" t="s">
        <v>85</v>
      </c>
      <c r="C60" s="241">
        <v>18018631</v>
      </c>
      <c r="D60" s="115">
        <f t="shared" si="8"/>
        <v>73.544231930907245</v>
      </c>
      <c r="E60" s="160"/>
      <c r="F60" s="115">
        <f t="shared" si="9"/>
        <v>119.03360091545225</v>
      </c>
      <c r="G60" s="241">
        <v>7748936</v>
      </c>
      <c r="H60" s="241">
        <v>9208961</v>
      </c>
      <c r="I60" s="241">
        <v>7866287</v>
      </c>
      <c r="J60" s="115">
        <f t="shared" si="10"/>
        <v>32.106769685392891</v>
      </c>
      <c r="K60" s="160"/>
      <c r="L60" s="118">
        <f t="shared" si="11"/>
        <v>129.54069117311744</v>
      </c>
      <c r="M60" s="114">
        <f t="shared" si="12"/>
        <v>25884918</v>
      </c>
      <c r="N60" s="241">
        <v>5554534</v>
      </c>
      <c r="O60" s="118">
        <f t="shared" si="13"/>
        <v>21.458572903340855</v>
      </c>
      <c r="P60" s="241">
        <v>0</v>
      </c>
      <c r="Q60" s="118">
        <f t="shared" si="14"/>
        <v>0</v>
      </c>
      <c r="R60" s="241">
        <v>0</v>
      </c>
      <c r="S60" s="118">
        <f t="shared" si="15"/>
        <v>0</v>
      </c>
      <c r="T60" s="241">
        <v>827679</v>
      </c>
      <c r="U60" s="114">
        <v>245004</v>
      </c>
      <c r="V60" s="114">
        <v>245004</v>
      </c>
      <c r="W60" s="114">
        <v>245004</v>
      </c>
    </row>
    <row r="61" spans="1:23" x14ac:dyDescent="0.2">
      <c r="A61" s="110">
        <v>8</v>
      </c>
      <c r="B61" s="110" t="s">
        <v>86</v>
      </c>
      <c r="C61" s="240">
        <v>1996231</v>
      </c>
      <c r="D61" s="112">
        <f t="shared" si="8"/>
        <v>25.625229457901696</v>
      </c>
      <c r="F61" s="112">
        <f t="shared" si="9"/>
        <v>41.475221870892589</v>
      </c>
      <c r="G61" s="240">
        <v>1106165</v>
      </c>
      <c r="H61" s="240">
        <v>287247</v>
      </c>
      <c r="I61" s="240">
        <v>2016369</v>
      </c>
      <c r="J61" s="112">
        <f t="shared" si="10"/>
        <v>25.883737050872259</v>
      </c>
      <c r="L61" s="220">
        <f t="shared" si="11"/>
        <v>104.43271685593089</v>
      </c>
      <c r="M61" s="111">
        <f t="shared" si="12"/>
        <v>4012600</v>
      </c>
      <c r="N61" s="240">
        <v>1877097</v>
      </c>
      <c r="O61" s="220">
        <f t="shared" si="13"/>
        <v>46.780067786472614</v>
      </c>
      <c r="P61" s="240">
        <v>423278</v>
      </c>
      <c r="Q61" s="220">
        <f t="shared" si="14"/>
        <v>10.548721527189354</v>
      </c>
      <c r="R61" s="240">
        <v>0</v>
      </c>
      <c r="S61" s="220">
        <f t="shared" si="15"/>
        <v>0</v>
      </c>
      <c r="T61" s="240">
        <v>383990</v>
      </c>
      <c r="U61" s="111">
        <v>77901</v>
      </c>
      <c r="V61" s="111">
        <v>77901</v>
      </c>
      <c r="W61" s="111">
        <v>77901</v>
      </c>
    </row>
    <row r="62" spans="1:23" x14ac:dyDescent="0.2">
      <c r="A62" s="113">
        <v>9</v>
      </c>
      <c r="B62" s="113" t="s">
        <v>87</v>
      </c>
      <c r="C62" s="241">
        <v>626839</v>
      </c>
      <c r="D62" s="115">
        <f t="shared" si="8"/>
        <v>147.31821386603994</v>
      </c>
      <c r="E62" s="160"/>
      <c r="F62" s="115">
        <f t="shared" si="9"/>
        <v>238.43905927771266</v>
      </c>
      <c r="G62" s="241">
        <v>419723</v>
      </c>
      <c r="H62" s="241">
        <v>180892</v>
      </c>
      <c r="I62" s="241">
        <v>154829</v>
      </c>
      <c r="J62" s="115">
        <f t="shared" si="10"/>
        <v>36.387544065804938</v>
      </c>
      <c r="K62" s="160"/>
      <c r="L62" s="118">
        <f t="shared" si="11"/>
        <v>146.81226590419473</v>
      </c>
      <c r="M62" s="114">
        <f t="shared" si="12"/>
        <v>781668</v>
      </c>
      <c r="N62" s="241">
        <v>465576</v>
      </c>
      <c r="O62" s="118">
        <f t="shared" si="13"/>
        <v>59.561860022413605</v>
      </c>
      <c r="P62" s="241">
        <v>0</v>
      </c>
      <c r="Q62" s="118">
        <f t="shared" si="14"/>
        <v>0</v>
      </c>
      <c r="R62" s="241">
        <v>0</v>
      </c>
      <c r="S62" s="118">
        <f t="shared" si="15"/>
        <v>0</v>
      </c>
      <c r="T62" s="241">
        <v>53208</v>
      </c>
      <c r="U62" s="114">
        <v>4255</v>
      </c>
      <c r="V62" s="114">
        <v>4255</v>
      </c>
      <c r="W62" s="114">
        <v>4255</v>
      </c>
    </row>
    <row r="63" spans="1:23" x14ac:dyDescent="0.2">
      <c r="A63" s="110">
        <v>10</v>
      </c>
      <c r="B63" s="110" t="s">
        <v>88</v>
      </c>
      <c r="C63" s="240">
        <v>3451879</v>
      </c>
      <c r="D63" s="112">
        <f t="shared" si="8"/>
        <v>42.679018298714148</v>
      </c>
      <c r="F63" s="112">
        <f t="shared" si="9"/>
        <v>69.077303525382732</v>
      </c>
      <c r="G63" s="240">
        <v>1408032</v>
      </c>
      <c r="H63" s="240">
        <v>1820855</v>
      </c>
      <c r="I63" s="240">
        <v>1342178</v>
      </c>
      <c r="J63" s="112">
        <f t="shared" si="10"/>
        <v>16.594683481701285</v>
      </c>
      <c r="L63" s="220">
        <f t="shared" si="11"/>
        <v>66.954314902526875</v>
      </c>
      <c r="M63" s="111">
        <f t="shared" si="12"/>
        <v>4794057</v>
      </c>
      <c r="N63" s="240">
        <v>1908017</v>
      </c>
      <c r="O63" s="220">
        <f t="shared" si="13"/>
        <v>39.799631084903666</v>
      </c>
      <c r="P63" s="240">
        <v>0</v>
      </c>
      <c r="Q63" s="220">
        <f t="shared" si="14"/>
        <v>0</v>
      </c>
      <c r="R63" s="240">
        <v>0</v>
      </c>
      <c r="S63" s="220">
        <f t="shared" si="15"/>
        <v>0</v>
      </c>
      <c r="T63" s="240">
        <v>138945</v>
      </c>
      <c r="U63" s="111">
        <v>80880</v>
      </c>
      <c r="V63" s="111">
        <v>80880</v>
      </c>
      <c r="W63" s="111">
        <v>80880</v>
      </c>
    </row>
    <row r="64" spans="1:23" x14ac:dyDescent="0.2">
      <c r="A64" s="113">
        <v>11</v>
      </c>
      <c r="B64" s="113" t="s">
        <v>247</v>
      </c>
      <c r="C64" s="241">
        <v>697081</v>
      </c>
      <c r="D64" s="115">
        <f t="shared" si="8"/>
        <v>111.64013452914799</v>
      </c>
      <c r="E64" s="160"/>
      <c r="F64" s="115">
        <f t="shared" si="9"/>
        <v>180.69299074568593</v>
      </c>
      <c r="G64" s="241">
        <v>306842</v>
      </c>
      <c r="H64" s="241">
        <v>313164</v>
      </c>
      <c r="I64" s="241">
        <v>324514</v>
      </c>
      <c r="J64" s="115">
        <f t="shared" si="10"/>
        <v>51.972133247918002</v>
      </c>
      <c r="K64" s="160"/>
      <c r="L64" s="118">
        <f t="shared" si="11"/>
        <v>209.69116882971997</v>
      </c>
      <c r="M64" s="114">
        <f t="shared" si="12"/>
        <v>1021595</v>
      </c>
      <c r="N64" s="241">
        <v>646496</v>
      </c>
      <c r="O64" s="118">
        <f t="shared" si="13"/>
        <v>63.283003538584268</v>
      </c>
      <c r="P64" s="241">
        <v>39035</v>
      </c>
      <c r="Q64" s="118">
        <f t="shared" si="14"/>
        <v>3.8209858114027573</v>
      </c>
      <c r="R64" s="241">
        <v>0</v>
      </c>
      <c r="S64" s="118">
        <f t="shared" si="15"/>
        <v>0</v>
      </c>
      <c r="T64" s="241">
        <v>1522</v>
      </c>
      <c r="U64" s="114">
        <v>6244</v>
      </c>
      <c r="V64" s="114">
        <v>6244</v>
      </c>
      <c r="W64" s="114">
        <v>6244</v>
      </c>
    </row>
    <row r="65" spans="1:23" x14ac:dyDescent="0.2">
      <c r="A65" s="110">
        <v>12</v>
      </c>
      <c r="B65" s="110" t="s">
        <v>90</v>
      </c>
      <c r="C65" s="240">
        <v>3659197</v>
      </c>
      <c r="D65" s="112">
        <f t="shared" si="8"/>
        <v>109.50433923868805</v>
      </c>
      <c r="F65" s="112">
        <f t="shared" si="9"/>
        <v>177.23614039091501</v>
      </c>
      <c r="G65" s="240">
        <v>885161</v>
      </c>
      <c r="H65" s="240">
        <v>2596752</v>
      </c>
      <c r="I65" s="240">
        <v>963296</v>
      </c>
      <c r="J65" s="112">
        <f t="shared" si="10"/>
        <v>28.827388077567633</v>
      </c>
      <c r="L65" s="220">
        <f t="shared" si="11"/>
        <v>116.30942050151938</v>
      </c>
      <c r="M65" s="111">
        <f t="shared" si="12"/>
        <v>4622493</v>
      </c>
      <c r="N65" s="240">
        <v>1602890</v>
      </c>
      <c r="O65" s="220">
        <f t="shared" si="13"/>
        <v>34.67587728093909</v>
      </c>
      <c r="P65" s="240">
        <v>0</v>
      </c>
      <c r="Q65" s="220">
        <f t="shared" si="14"/>
        <v>0</v>
      </c>
      <c r="R65" s="240">
        <v>0</v>
      </c>
      <c r="S65" s="220">
        <f t="shared" si="15"/>
        <v>0</v>
      </c>
      <c r="T65" s="240">
        <v>152184</v>
      </c>
      <c r="U65" s="111">
        <v>33416</v>
      </c>
      <c r="V65" s="111">
        <v>33416</v>
      </c>
      <c r="W65" s="111">
        <v>33416</v>
      </c>
    </row>
    <row r="66" spans="1:23" x14ac:dyDescent="0.2">
      <c r="A66" s="113">
        <v>13</v>
      </c>
      <c r="B66" s="113" t="s">
        <v>91</v>
      </c>
      <c r="C66" s="241">
        <v>0</v>
      </c>
      <c r="D66" s="115">
        <f t="shared" si="8"/>
        <v>0</v>
      </c>
      <c r="E66" s="160"/>
      <c r="F66" s="115">
        <f t="shared" si="9"/>
        <v>0</v>
      </c>
      <c r="G66" s="241">
        <v>0</v>
      </c>
      <c r="H66" s="241">
        <v>0</v>
      </c>
      <c r="I66" s="241">
        <v>0</v>
      </c>
      <c r="J66" s="115">
        <f t="shared" si="10"/>
        <v>0</v>
      </c>
      <c r="K66" s="160"/>
      <c r="L66" s="118">
        <f t="shared" si="11"/>
        <v>0</v>
      </c>
      <c r="M66" s="114">
        <f t="shared" si="12"/>
        <v>0</v>
      </c>
      <c r="N66" s="241">
        <v>0</v>
      </c>
      <c r="O66" s="118">
        <f t="shared" si="13"/>
        <v>0</v>
      </c>
      <c r="P66" s="241">
        <v>0</v>
      </c>
      <c r="Q66" s="118">
        <f t="shared" si="14"/>
        <v>0</v>
      </c>
      <c r="R66" s="241">
        <v>0</v>
      </c>
      <c r="S66" s="118">
        <f t="shared" si="15"/>
        <v>0</v>
      </c>
      <c r="T66" s="241">
        <v>0</v>
      </c>
      <c r="U66" s="114">
        <v>0</v>
      </c>
      <c r="V66" s="114">
        <v>0</v>
      </c>
      <c r="W66" s="114">
        <v>0</v>
      </c>
    </row>
    <row r="67" spans="1:23" x14ac:dyDescent="0.2">
      <c r="A67" s="110">
        <v>14</v>
      </c>
      <c r="B67" s="110" t="s">
        <v>92</v>
      </c>
      <c r="C67" s="240">
        <v>2210951</v>
      </c>
      <c r="D67" s="112">
        <f t="shared" si="8"/>
        <v>116.02387699412259</v>
      </c>
      <c r="F67" s="112">
        <f t="shared" si="9"/>
        <v>187.78821272831723</v>
      </c>
      <c r="G67" s="240">
        <v>639318</v>
      </c>
      <c r="H67" s="240">
        <v>983741</v>
      </c>
      <c r="I67" s="240">
        <v>1056825</v>
      </c>
      <c r="J67" s="112">
        <f t="shared" si="10"/>
        <v>55.458910579345087</v>
      </c>
      <c r="L67" s="220">
        <f t="shared" si="11"/>
        <v>223.75921584615077</v>
      </c>
      <c r="M67" s="111">
        <f t="shared" si="12"/>
        <v>3267776</v>
      </c>
      <c r="N67" s="240">
        <v>1413385</v>
      </c>
      <c r="O67" s="220">
        <f t="shared" si="13"/>
        <v>43.252199661176292</v>
      </c>
      <c r="P67" s="240">
        <v>0</v>
      </c>
      <c r="Q67" s="220">
        <f t="shared" si="14"/>
        <v>0</v>
      </c>
      <c r="R67" s="240">
        <v>0</v>
      </c>
      <c r="S67" s="220">
        <f t="shared" si="15"/>
        <v>0</v>
      </c>
      <c r="T67" s="240">
        <v>30574</v>
      </c>
      <c r="U67" s="111">
        <v>19056</v>
      </c>
      <c r="V67" s="111">
        <v>19056</v>
      </c>
      <c r="W67" s="111">
        <v>19056</v>
      </c>
    </row>
    <row r="68" spans="1:23" x14ac:dyDescent="0.2">
      <c r="A68" s="113">
        <v>15</v>
      </c>
      <c r="B68" s="113" t="s">
        <v>93</v>
      </c>
      <c r="C68" s="241">
        <v>0</v>
      </c>
      <c r="D68" s="115">
        <f t="shared" si="8"/>
        <v>0</v>
      </c>
      <c r="E68" s="160"/>
      <c r="F68" s="115">
        <f t="shared" si="9"/>
        <v>0</v>
      </c>
      <c r="G68" s="241">
        <v>0</v>
      </c>
      <c r="H68" s="241">
        <v>0</v>
      </c>
      <c r="I68" s="241">
        <v>0</v>
      </c>
      <c r="J68" s="115">
        <f t="shared" si="10"/>
        <v>0</v>
      </c>
      <c r="K68" s="160"/>
      <c r="L68" s="118">
        <f t="shared" si="11"/>
        <v>0</v>
      </c>
      <c r="M68" s="114">
        <f t="shared" si="12"/>
        <v>0</v>
      </c>
      <c r="N68" s="241">
        <v>0</v>
      </c>
      <c r="O68" s="118">
        <f t="shared" si="13"/>
        <v>0</v>
      </c>
      <c r="P68" s="241">
        <v>0</v>
      </c>
      <c r="Q68" s="118">
        <f t="shared" si="14"/>
        <v>0</v>
      </c>
      <c r="R68" s="241">
        <v>0</v>
      </c>
      <c r="S68" s="118">
        <f t="shared" si="15"/>
        <v>0</v>
      </c>
      <c r="T68" s="241">
        <v>0</v>
      </c>
      <c r="U68" s="114">
        <v>0</v>
      </c>
      <c r="V68" s="114">
        <v>0</v>
      </c>
      <c r="W68" s="114">
        <v>0</v>
      </c>
    </row>
    <row r="69" spans="1:23" x14ac:dyDescent="0.2">
      <c r="A69" s="110">
        <v>16</v>
      </c>
      <c r="B69" s="110" t="s">
        <v>94</v>
      </c>
      <c r="C69" s="240">
        <v>2228656</v>
      </c>
      <c r="D69" s="112">
        <f t="shared" si="8"/>
        <v>39.464796713415495</v>
      </c>
      <c r="F69" s="112">
        <f t="shared" si="9"/>
        <v>63.874987050071454</v>
      </c>
      <c r="G69" s="240">
        <v>847525</v>
      </c>
      <c r="H69" s="240">
        <v>993249</v>
      </c>
      <c r="I69" s="240">
        <v>1128637</v>
      </c>
      <c r="J69" s="112">
        <f t="shared" si="10"/>
        <v>19.985780563819237</v>
      </c>
      <c r="L69" s="220">
        <f t="shared" si="11"/>
        <v>80.636322284682052</v>
      </c>
      <c r="M69" s="111">
        <f t="shared" si="12"/>
        <v>3357293</v>
      </c>
      <c r="N69" s="240">
        <v>1795073</v>
      </c>
      <c r="O69" s="220">
        <f t="shared" si="13"/>
        <v>53.467868309379021</v>
      </c>
      <c r="P69" s="240">
        <v>0</v>
      </c>
      <c r="Q69" s="220">
        <f t="shared" si="14"/>
        <v>0</v>
      </c>
      <c r="R69" s="240">
        <v>0</v>
      </c>
      <c r="S69" s="220">
        <f t="shared" si="15"/>
        <v>0</v>
      </c>
      <c r="T69" s="240">
        <v>6279</v>
      </c>
      <c r="U69" s="111">
        <v>56472</v>
      </c>
      <c r="V69" s="111">
        <v>56472</v>
      </c>
      <c r="W69" s="111">
        <v>56472</v>
      </c>
    </row>
    <row r="70" spans="1:23" x14ac:dyDescent="0.2">
      <c r="A70" s="113">
        <v>17</v>
      </c>
      <c r="B70" s="113" t="s">
        <v>95</v>
      </c>
      <c r="C70" s="241">
        <v>0</v>
      </c>
      <c r="D70" s="115">
        <f t="shared" si="8"/>
        <v>0</v>
      </c>
      <c r="E70" s="160"/>
      <c r="F70" s="115">
        <f t="shared" si="9"/>
        <v>0</v>
      </c>
      <c r="G70" s="241">
        <v>0</v>
      </c>
      <c r="H70" s="241">
        <v>0</v>
      </c>
      <c r="I70" s="241">
        <v>0</v>
      </c>
      <c r="J70" s="115">
        <f t="shared" si="10"/>
        <v>0</v>
      </c>
      <c r="K70" s="160"/>
      <c r="L70" s="118">
        <f t="shared" si="11"/>
        <v>0</v>
      </c>
      <c r="M70" s="114">
        <f t="shared" si="12"/>
        <v>0</v>
      </c>
      <c r="N70" s="241">
        <v>0</v>
      </c>
      <c r="O70" s="118">
        <f t="shared" si="13"/>
        <v>0</v>
      </c>
      <c r="P70" s="241">
        <v>0</v>
      </c>
      <c r="Q70" s="118">
        <f t="shared" si="14"/>
        <v>0</v>
      </c>
      <c r="R70" s="241">
        <v>0</v>
      </c>
      <c r="S70" s="118">
        <f t="shared" si="15"/>
        <v>0</v>
      </c>
      <c r="T70" s="241">
        <v>0</v>
      </c>
      <c r="U70" s="114">
        <v>0</v>
      </c>
      <c r="V70" s="114">
        <v>0</v>
      </c>
      <c r="W70" s="114">
        <v>0</v>
      </c>
    </row>
    <row r="71" spans="1:23" x14ac:dyDescent="0.2">
      <c r="A71" s="110">
        <v>18</v>
      </c>
      <c r="B71" s="110" t="s">
        <v>96</v>
      </c>
      <c r="C71" s="240">
        <v>1424609</v>
      </c>
      <c r="D71" s="112">
        <f t="shared" si="8"/>
        <v>49.513728625052131</v>
      </c>
      <c r="F71" s="112">
        <f t="shared" si="9"/>
        <v>80.139492360563608</v>
      </c>
      <c r="G71" s="240">
        <v>571769</v>
      </c>
      <c r="H71" s="240">
        <v>571139</v>
      </c>
      <c r="I71" s="240">
        <v>848817</v>
      </c>
      <c r="J71" s="112">
        <f t="shared" si="10"/>
        <v>29.501494508549978</v>
      </c>
      <c r="L71" s="220">
        <f t="shared" si="11"/>
        <v>119.02922737867851</v>
      </c>
      <c r="M71" s="111">
        <f t="shared" si="12"/>
        <v>2273426</v>
      </c>
      <c r="N71" s="240">
        <v>1401780</v>
      </c>
      <c r="O71" s="220">
        <f t="shared" si="13"/>
        <v>61.659363445302375</v>
      </c>
      <c r="P71" s="240">
        <v>1620</v>
      </c>
      <c r="Q71" s="220">
        <f t="shared" si="14"/>
        <v>7.1258092412068832E-2</v>
      </c>
      <c r="R71" s="240">
        <v>0</v>
      </c>
      <c r="S71" s="220">
        <f t="shared" si="15"/>
        <v>0</v>
      </c>
      <c r="T71" s="240">
        <v>281530</v>
      </c>
      <c r="U71" s="111">
        <v>28772</v>
      </c>
      <c r="V71" s="111">
        <v>28772</v>
      </c>
      <c r="W71" s="111">
        <v>28772</v>
      </c>
    </row>
    <row r="72" spans="1:23" x14ac:dyDescent="0.2">
      <c r="A72" s="113">
        <v>19</v>
      </c>
      <c r="B72" s="113" t="s">
        <v>97</v>
      </c>
      <c r="C72" s="241">
        <v>736227</v>
      </c>
      <c r="D72" s="115">
        <f t="shared" si="8"/>
        <v>113.47518495684341</v>
      </c>
      <c r="E72" s="160"/>
      <c r="F72" s="115">
        <f t="shared" si="9"/>
        <v>183.66307629196288</v>
      </c>
      <c r="G72" s="241">
        <v>327043</v>
      </c>
      <c r="H72" s="241">
        <v>211356</v>
      </c>
      <c r="I72" s="241">
        <v>347181</v>
      </c>
      <c r="J72" s="115">
        <f t="shared" si="10"/>
        <v>53.511251541307026</v>
      </c>
      <c r="K72" s="160"/>
      <c r="L72" s="118">
        <f t="shared" si="11"/>
        <v>215.9010257999623</v>
      </c>
      <c r="M72" s="114">
        <f t="shared" si="12"/>
        <v>1083408</v>
      </c>
      <c r="N72" s="241">
        <v>570213</v>
      </c>
      <c r="O72" s="118">
        <f t="shared" si="13"/>
        <v>52.631418634531038</v>
      </c>
      <c r="P72" s="241">
        <v>0</v>
      </c>
      <c r="Q72" s="118">
        <f t="shared" si="14"/>
        <v>0</v>
      </c>
      <c r="R72" s="241">
        <v>0</v>
      </c>
      <c r="S72" s="118">
        <f t="shared" si="15"/>
        <v>0</v>
      </c>
      <c r="T72" s="241">
        <v>22354</v>
      </c>
      <c r="U72" s="114">
        <v>6488</v>
      </c>
      <c r="V72" s="114">
        <v>6488</v>
      </c>
      <c r="W72" s="114">
        <v>6488</v>
      </c>
    </row>
    <row r="73" spans="1:23" x14ac:dyDescent="0.2">
      <c r="A73" s="110">
        <v>20</v>
      </c>
      <c r="B73" s="110" t="s">
        <v>98</v>
      </c>
      <c r="C73" s="240">
        <v>1144852</v>
      </c>
      <c r="D73" s="112">
        <f t="shared" si="8"/>
        <v>100.0394966794827</v>
      </c>
      <c r="F73" s="112">
        <f t="shared" si="9"/>
        <v>161.91700165847877</v>
      </c>
      <c r="G73" s="240">
        <v>438888</v>
      </c>
      <c r="H73" s="240">
        <v>688426</v>
      </c>
      <c r="I73" s="240">
        <v>355119</v>
      </c>
      <c r="J73" s="112">
        <f t="shared" si="10"/>
        <v>31.031020622160085</v>
      </c>
      <c r="L73" s="220">
        <f t="shared" si="11"/>
        <v>125.20038292829858</v>
      </c>
      <c r="M73" s="111">
        <f t="shared" si="12"/>
        <v>1499971</v>
      </c>
      <c r="N73" s="240">
        <v>819161</v>
      </c>
      <c r="O73" s="220">
        <f t="shared" si="13"/>
        <v>54.611789161257121</v>
      </c>
      <c r="P73" s="240">
        <v>0</v>
      </c>
      <c r="Q73" s="220">
        <f t="shared" si="14"/>
        <v>0</v>
      </c>
      <c r="R73" s="240">
        <v>0</v>
      </c>
      <c r="S73" s="220">
        <f t="shared" si="15"/>
        <v>0</v>
      </c>
      <c r="T73" s="240">
        <v>70148</v>
      </c>
      <c r="U73" s="111">
        <v>11444</v>
      </c>
      <c r="V73" s="111">
        <v>11444</v>
      </c>
      <c r="W73" s="111">
        <v>11444</v>
      </c>
    </row>
    <row r="74" spans="1:23" x14ac:dyDescent="0.2">
      <c r="A74" s="113">
        <v>21</v>
      </c>
      <c r="B74" s="113" t="s">
        <v>99</v>
      </c>
      <c r="C74" s="241">
        <v>26779253</v>
      </c>
      <c r="D74" s="115">
        <f t="shared" si="8"/>
        <v>67.825626543405306</v>
      </c>
      <c r="E74" s="160"/>
      <c r="F74" s="115">
        <f t="shared" si="9"/>
        <v>109.7778622447654</v>
      </c>
      <c r="G74" s="241">
        <v>4154858</v>
      </c>
      <c r="H74" s="241">
        <v>16674918</v>
      </c>
      <c r="I74" s="241">
        <v>8083200</v>
      </c>
      <c r="J74" s="115">
        <f t="shared" si="10"/>
        <v>20.472867726207813</v>
      </c>
      <c r="K74" s="160"/>
      <c r="L74" s="118">
        <f t="shared" si="11"/>
        <v>82.601565387480875</v>
      </c>
      <c r="M74" s="114">
        <f t="shared" si="12"/>
        <v>34862453</v>
      </c>
      <c r="N74" s="241">
        <v>8718578</v>
      </c>
      <c r="O74" s="118">
        <f t="shared" si="13"/>
        <v>25.008504134806582</v>
      </c>
      <c r="P74" s="241">
        <v>423032</v>
      </c>
      <c r="Q74" s="118">
        <f t="shared" si="14"/>
        <v>1.2134315390830359</v>
      </c>
      <c r="R74" s="241">
        <v>86107</v>
      </c>
      <c r="S74" s="118">
        <f t="shared" si="15"/>
        <v>0.24699065209209461</v>
      </c>
      <c r="T74" s="241">
        <v>851066</v>
      </c>
      <c r="U74" s="114">
        <v>394825</v>
      </c>
      <c r="V74" s="114">
        <v>394825</v>
      </c>
      <c r="W74" s="114">
        <v>394825</v>
      </c>
    </row>
    <row r="75" spans="1:23" x14ac:dyDescent="0.2">
      <c r="A75" s="110">
        <v>22</v>
      </c>
      <c r="B75" s="110" t="s">
        <v>100</v>
      </c>
      <c r="C75" s="240">
        <v>696131</v>
      </c>
      <c r="D75" s="112">
        <f t="shared" si="8"/>
        <v>44.724124638612274</v>
      </c>
      <c r="F75" s="112">
        <f t="shared" si="9"/>
        <v>72.387371024922274</v>
      </c>
      <c r="G75" s="240">
        <v>325633</v>
      </c>
      <c r="H75" s="240">
        <v>221114</v>
      </c>
      <c r="I75" s="240">
        <v>499244</v>
      </c>
      <c r="J75" s="112">
        <f t="shared" si="10"/>
        <v>32.074783167362675</v>
      </c>
      <c r="L75" s="220">
        <f t="shared" si="11"/>
        <v>129.41163565945297</v>
      </c>
      <c r="M75" s="111">
        <f t="shared" si="12"/>
        <v>1195375</v>
      </c>
      <c r="N75" s="240">
        <v>578283</v>
      </c>
      <c r="O75" s="220">
        <f t="shared" si="13"/>
        <v>48.37670187179755</v>
      </c>
      <c r="P75" s="240">
        <v>72191</v>
      </c>
      <c r="Q75" s="220">
        <f t="shared" si="14"/>
        <v>6.0391927219491794</v>
      </c>
      <c r="R75" s="240">
        <v>0</v>
      </c>
      <c r="S75" s="220">
        <f t="shared" si="15"/>
        <v>0</v>
      </c>
      <c r="T75" s="240">
        <v>81121</v>
      </c>
      <c r="U75" s="111">
        <v>15565</v>
      </c>
      <c r="V75" s="111">
        <v>15565</v>
      </c>
      <c r="W75" s="111">
        <v>15565</v>
      </c>
    </row>
    <row r="76" spans="1:23" x14ac:dyDescent="0.2">
      <c r="A76" s="113">
        <v>23</v>
      </c>
      <c r="B76" s="113" t="s">
        <v>101</v>
      </c>
      <c r="C76" s="241">
        <v>697553</v>
      </c>
      <c r="D76" s="115">
        <f t="shared" si="8"/>
        <v>146.36026017624843</v>
      </c>
      <c r="E76" s="160"/>
      <c r="F76" s="115">
        <f t="shared" si="9"/>
        <v>236.88858177305599</v>
      </c>
      <c r="G76" s="241">
        <v>398205</v>
      </c>
      <c r="H76" s="241">
        <v>296604</v>
      </c>
      <c r="I76" s="241">
        <v>291858</v>
      </c>
      <c r="J76" s="115">
        <f t="shared" si="10"/>
        <v>61.237515736466641</v>
      </c>
      <c r="K76" s="160"/>
      <c r="L76" s="118">
        <f t="shared" si="11"/>
        <v>247.07406543722095</v>
      </c>
      <c r="M76" s="114">
        <f t="shared" si="12"/>
        <v>989411</v>
      </c>
      <c r="N76" s="241">
        <v>675314</v>
      </c>
      <c r="O76" s="118">
        <f t="shared" si="13"/>
        <v>68.254143121513707</v>
      </c>
      <c r="P76" s="241">
        <v>0</v>
      </c>
      <c r="Q76" s="118">
        <f t="shared" si="14"/>
        <v>0</v>
      </c>
      <c r="R76" s="241">
        <v>0</v>
      </c>
      <c r="S76" s="118">
        <f t="shared" si="15"/>
        <v>0</v>
      </c>
      <c r="T76" s="241">
        <v>11158</v>
      </c>
      <c r="U76" s="114">
        <v>4766</v>
      </c>
      <c r="V76" s="114">
        <v>4766</v>
      </c>
      <c r="W76" s="114">
        <v>4766</v>
      </c>
    </row>
    <row r="77" spans="1:23" x14ac:dyDescent="0.2">
      <c r="A77" s="110">
        <v>24</v>
      </c>
      <c r="B77" s="110" t="s">
        <v>102</v>
      </c>
      <c r="C77" s="240">
        <v>3241410</v>
      </c>
      <c r="D77" s="112">
        <f t="shared" si="8"/>
        <v>58.121032813340506</v>
      </c>
      <c r="F77" s="112">
        <f t="shared" si="9"/>
        <v>94.070678869781133</v>
      </c>
      <c r="G77" s="240">
        <v>1002152</v>
      </c>
      <c r="H77" s="240">
        <v>1772205</v>
      </c>
      <c r="I77" s="240">
        <v>2606762</v>
      </c>
      <c r="J77" s="112">
        <f t="shared" si="10"/>
        <v>46.741294602833065</v>
      </c>
      <c r="L77" s="220">
        <f t="shared" si="11"/>
        <v>188.58638438273039</v>
      </c>
      <c r="M77" s="111">
        <f t="shared" si="12"/>
        <v>5848172</v>
      </c>
      <c r="N77" s="240">
        <v>1522290</v>
      </c>
      <c r="O77" s="220">
        <f t="shared" si="13"/>
        <v>26.030185158712843</v>
      </c>
      <c r="P77" s="240">
        <v>161321</v>
      </c>
      <c r="Q77" s="220">
        <f t="shared" si="14"/>
        <v>2.7584858995255273</v>
      </c>
      <c r="R77" s="240">
        <v>0</v>
      </c>
      <c r="S77" s="220">
        <f t="shared" si="15"/>
        <v>0</v>
      </c>
      <c r="T77" s="240">
        <v>229548</v>
      </c>
      <c r="U77" s="111">
        <v>55770</v>
      </c>
      <c r="V77" s="111">
        <v>55770</v>
      </c>
      <c r="W77" s="111">
        <v>55770</v>
      </c>
    </row>
    <row r="78" spans="1:23" x14ac:dyDescent="0.2">
      <c r="A78" s="113">
        <v>25</v>
      </c>
      <c r="B78" s="113" t="s">
        <v>103</v>
      </c>
      <c r="C78" s="241">
        <v>888002</v>
      </c>
      <c r="D78" s="115">
        <f t="shared" si="8"/>
        <v>88.960328591464631</v>
      </c>
      <c r="E78" s="160"/>
      <c r="F78" s="115">
        <f t="shared" si="9"/>
        <v>143.98502741604835</v>
      </c>
      <c r="G78" s="241">
        <v>441996</v>
      </c>
      <c r="H78" s="241">
        <v>315150</v>
      </c>
      <c r="I78" s="241">
        <v>270693</v>
      </c>
      <c r="J78" s="115">
        <f t="shared" si="10"/>
        <v>27.118112602684832</v>
      </c>
      <c r="K78" s="160"/>
      <c r="L78" s="118">
        <f t="shared" si="11"/>
        <v>109.41303296109631</v>
      </c>
      <c r="M78" s="114">
        <f t="shared" si="12"/>
        <v>1158695</v>
      </c>
      <c r="N78" s="241">
        <v>693062</v>
      </c>
      <c r="O78" s="118">
        <f t="shared" si="13"/>
        <v>59.814014904698823</v>
      </c>
      <c r="P78" s="241">
        <v>43715</v>
      </c>
      <c r="Q78" s="118">
        <f t="shared" si="14"/>
        <v>3.7727788589749678</v>
      </c>
      <c r="R78" s="241">
        <v>0</v>
      </c>
      <c r="S78" s="118">
        <f t="shared" si="15"/>
        <v>0</v>
      </c>
      <c r="T78" s="241">
        <v>51628</v>
      </c>
      <c r="U78" s="114">
        <v>9982</v>
      </c>
      <c r="V78" s="114">
        <v>9982</v>
      </c>
      <c r="W78" s="114">
        <v>9982</v>
      </c>
    </row>
    <row r="79" spans="1:23" x14ac:dyDescent="0.2">
      <c r="A79" s="110">
        <v>26</v>
      </c>
      <c r="B79" s="110" t="s">
        <v>104</v>
      </c>
      <c r="C79" s="240">
        <v>1826517</v>
      </c>
      <c r="D79" s="112">
        <f t="shared" si="8"/>
        <v>135.98250446694462</v>
      </c>
      <c r="F79" s="112">
        <f t="shared" si="9"/>
        <v>220.0918650344835</v>
      </c>
      <c r="G79" s="240">
        <v>580135</v>
      </c>
      <c r="H79" s="240">
        <v>725959</v>
      </c>
      <c r="I79" s="240">
        <v>1057310</v>
      </c>
      <c r="J79" s="112">
        <f t="shared" si="10"/>
        <v>78.715753424657535</v>
      </c>
      <c r="L79" s="220">
        <f t="shared" si="11"/>
        <v>317.59324294408674</v>
      </c>
      <c r="M79" s="111">
        <f t="shared" si="12"/>
        <v>2883827</v>
      </c>
      <c r="N79" s="240">
        <v>1055156</v>
      </c>
      <c r="O79" s="220">
        <f t="shared" si="13"/>
        <v>36.588741280250169</v>
      </c>
      <c r="P79" s="240">
        <v>0</v>
      </c>
      <c r="Q79" s="220">
        <f t="shared" si="14"/>
        <v>0</v>
      </c>
      <c r="R79" s="240">
        <v>0</v>
      </c>
      <c r="S79" s="220">
        <f t="shared" si="15"/>
        <v>0</v>
      </c>
      <c r="T79" s="240">
        <v>33303</v>
      </c>
      <c r="U79" s="111">
        <v>13432</v>
      </c>
      <c r="V79" s="111">
        <v>13432</v>
      </c>
      <c r="W79" s="111">
        <v>13432</v>
      </c>
    </row>
    <row r="80" spans="1:23" x14ac:dyDescent="0.2">
      <c r="A80" s="113">
        <v>27</v>
      </c>
      <c r="B80" s="113" t="s">
        <v>105</v>
      </c>
      <c r="C80" s="241">
        <v>1581976</v>
      </c>
      <c r="D80" s="115">
        <f t="shared" si="8"/>
        <v>55.681813382140717</v>
      </c>
      <c r="E80" s="160"/>
      <c r="F80" s="115">
        <f t="shared" si="9"/>
        <v>90.122727212723547</v>
      </c>
      <c r="G80" s="241">
        <v>606525</v>
      </c>
      <c r="H80" s="241">
        <v>737666</v>
      </c>
      <c r="I80" s="241">
        <v>727207</v>
      </c>
      <c r="J80" s="115">
        <f t="shared" si="10"/>
        <v>25.595966351061207</v>
      </c>
      <c r="K80" s="160"/>
      <c r="L80" s="118">
        <f t="shared" si="11"/>
        <v>103.27165282743552</v>
      </c>
      <c r="M80" s="114">
        <f t="shared" si="12"/>
        <v>2309183</v>
      </c>
      <c r="N80" s="241">
        <v>1054609</v>
      </c>
      <c r="O80" s="118">
        <f t="shared" si="13"/>
        <v>45.670221892331618</v>
      </c>
      <c r="P80" s="241">
        <v>0</v>
      </c>
      <c r="Q80" s="118">
        <f t="shared" si="14"/>
        <v>0</v>
      </c>
      <c r="R80" s="241">
        <v>0</v>
      </c>
      <c r="S80" s="118">
        <f t="shared" si="15"/>
        <v>0</v>
      </c>
      <c r="T80" s="241">
        <v>186688</v>
      </c>
      <c r="U80" s="114">
        <v>28411</v>
      </c>
      <c r="V80" s="114">
        <v>28411</v>
      </c>
      <c r="W80" s="114">
        <v>28411</v>
      </c>
    </row>
    <row r="81" spans="1:23" x14ac:dyDescent="0.2">
      <c r="A81" s="110">
        <v>28</v>
      </c>
      <c r="B81" s="110" t="s">
        <v>106</v>
      </c>
      <c r="C81" s="240">
        <v>566963</v>
      </c>
      <c r="D81" s="112">
        <f t="shared" si="8"/>
        <v>54.458073191816347</v>
      </c>
      <c r="F81" s="112">
        <f t="shared" si="9"/>
        <v>88.142066083838287</v>
      </c>
      <c r="G81" s="240">
        <v>341054</v>
      </c>
      <c r="H81" s="240">
        <v>166666</v>
      </c>
      <c r="I81" s="240">
        <v>372175</v>
      </c>
      <c r="J81" s="112">
        <f t="shared" si="10"/>
        <v>35.748247046393239</v>
      </c>
      <c r="L81" s="220">
        <f t="shared" si="11"/>
        <v>144.23290402596808</v>
      </c>
      <c r="M81" s="111">
        <f t="shared" si="12"/>
        <v>939138</v>
      </c>
      <c r="N81" s="240">
        <v>615226</v>
      </c>
      <c r="O81" s="220">
        <f t="shared" si="13"/>
        <v>65.509648209315358</v>
      </c>
      <c r="P81" s="240">
        <v>20982</v>
      </c>
      <c r="Q81" s="220">
        <f t="shared" si="14"/>
        <v>2.2341764469119556</v>
      </c>
      <c r="R81" s="240">
        <v>0</v>
      </c>
      <c r="S81" s="220">
        <f t="shared" si="15"/>
        <v>0</v>
      </c>
      <c r="T81" s="240">
        <v>8630</v>
      </c>
      <c r="U81" s="111">
        <v>10411</v>
      </c>
      <c r="V81" s="111">
        <v>10411</v>
      </c>
      <c r="W81" s="111">
        <v>10411</v>
      </c>
    </row>
    <row r="82" spans="1:23" x14ac:dyDescent="0.2">
      <c r="A82" s="113">
        <v>29</v>
      </c>
      <c r="B82" s="113" t="s">
        <v>22</v>
      </c>
      <c r="C82" s="241">
        <v>78931385</v>
      </c>
      <c r="D82" s="115">
        <f t="shared" si="8"/>
        <v>68.66016727630165</v>
      </c>
      <c r="E82" s="160"/>
      <c r="F82" s="115">
        <f t="shared" si="9"/>
        <v>111.12859208365471</v>
      </c>
      <c r="G82" s="241">
        <v>18600859</v>
      </c>
      <c r="H82" s="241">
        <v>42069486</v>
      </c>
      <c r="I82" s="241">
        <v>12257680</v>
      </c>
      <c r="J82" s="115">
        <f t="shared" si="10"/>
        <v>10.66260726603717</v>
      </c>
      <c r="K82" s="160"/>
      <c r="L82" s="118">
        <f t="shared" si="11"/>
        <v>43.020257985603607</v>
      </c>
      <c r="M82" s="114">
        <f t="shared" si="12"/>
        <v>91189065</v>
      </c>
      <c r="N82" s="241">
        <v>21547845</v>
      </c>
      <c r="O82" s="118">
        <f t="shared" si="13"/>
        <v>23.629856277175339</v>
      </c>
      <c r="P82" s="241">
        <v>98148</v>
      </c>
      <c r="Q82" s="118">
        <f t="shared" si="14"/>
        <v>0.10763132619026196</v>
      </c>
      <c r="R82" s="241">
        <v>0</v>
      </c>
      <c r="S82" s="118">
        <f t="shared" si="15"/>
        <v>0</v>
      </c>
      <c r="T82" s="241">
        <v>2182650</v>
      </c>
      <c r="U82" s="114">
        <v>1149595</v>
      </c>
      <c r="V82" s="114">
        <v>1149595</v>
      </c>
      <c r="W82" s="114">
        <v>1149595</v>
      </c>
    </row>
    <row r="83" spans="1:23" x14ac:dyDescent="0.2">
      <c r="A83" s="110">
        <v>30</v>
      </c>
      <c r="B83" s="110" t="s">
        <v>107</v>
      </c>
      <c r="C83" s="240">
        <v>7459933</v>
      </c>
      <c r="D83" s="112">
        <f t="shared" si="8"/>
        <v>100.04872389791183</v>
      </c>
      <c r="F83" s="112">
        <f t="shared" si="9"/>
        <v>161.93193619524953</v>
      </c>
      <c r="G83" s="240">
        <v>1940597</v>
      </c>
      <c r="H83" s="240">
        <v>3561872</v>
      </c>
      <c r="I83" s="240">
        <v>2669689</v>
      </c>
      <c r="J83" s="112">
        <f t="shared" si="10"/>
        <v>35.804474068908171</v>
      </c>
      <c r="L83" s="220">
        <f t="shared" si="11"/>
        <v>144.4597623312589</v>
      </c>
      <c r="M83" s="111">
        <f t="shared" si="12"/>
        <v>10129622</v>
      </c>
      <c r="N83" s="240">
        <v>2475449</v>
      </c>
      <c r="O83" s="220">
        <f t="shared" si="13"/>
        <v>24.437723342489974</v>
      </c>
      <c r="P83" s="240">
        <v>0</v>
      </c>
      <c r="Q83" s="220">
        <f t="shared" si="14"/>
        <v>0</v>
      </c>
      <c r="R83" s="240">
        <v>0</v>
      </c>
      <c r="S83" s="220">
        <f t="shared" si="15"/>
        <v>0</v>
      </c>
      <c r="T83" s="240">
        <v>113125</v>
      </c>
      <c r="U83" s="111">
        <v>74563</v>
      </c>
      <c r="V83" s="111">
        <v>74563</v>
      </c>
      <c r="W83" s="111">
        <v>74563</v>
      </c>
    </row>
    <row r="84" spans="1:23" x14ac:dyDescent="0.2">
      <c r="A84" s="113">
        <v>31</v>
      </c>
      <c r="B84" s="113" t="s">
        <v>108</v>
      </c>
      <c r="C84" s="241">
        <v>0</v>
      </c>
      <c r="D84" s="115">
        <f t="shared" si="8"/>
        <v>0</v>
      </c>
      <c r="E84" s="160"/>
      <c r="F84" s="115">
        <f t="shared" si="9"/>
        <v>0</v>
      </c>
      <c r="G84" s="241">
        <v>0</v>
      </c>
      <c r="H84" s="241">
        <v>0</v>
      </c>
      <c r="I84" s="241">
        <v>0</v>
      </c>
      <c r="J84" s="115">
        <f t="shared" si="10"/>
        <v>0</v>
      </c>
      <c r="K84" s="160"/>
      <c r="L84" s="118">
        <f t="shared" si="11"/>
        <v>0</v>
      </c>
      <c r="M84" s="114">
        <f t="shared" si="12"/>
        <v>0</v>
      </c>
      <c r="N84" s="241">
        <v>0</v>
      </c>
      <c r="O84" s="118">
        <f t="shared" si="13"/>
        <v>0</v>
      </c>
      <c r="P84" s="241">
        <v>0</v>
      </c>
      <c r="Q84" s="118">
        <f t="shared" si="14"/>
        <v>0</v>
      </c>
      <c r="R84" s="241">
        <v>0</v>
      </c>
      <c r="S84" s="118">
        <f t="shared" si="15"/>
        <v>0</v>
      </c>
      <c r="T84" s="241">
        <v>0</v>
      </c>
      <c r="U84" s="114">
        <v>0</v>
      </c>
      <c r="V84" s="114">
        <v>0</v>
      </c>
      <c r="W84" s="114">
        <v>0</v>
      </c>
    </row>
    <row r="85" spans="1:23" x14ac:dyDescent="0.2">
      <c r="A85" s="110">
        <v>32</v>
      </c>
      <c r="B85" s="110" t="s">
        <v>109</v>
      </c>
      <c r="C85" s="240">
        <v>3780663</v>
      </c>
      <c r="D85" s="112">
        <f t="shared" si="8"/>
        <v>133.20636318793601</v>
      </c>
      <c r="F85" s="112">
        <f t="shared" si="9"/>
        <v>215.59859500617077</v>
      </c>
      <c r="G85" s="240">
        <v>977222</v>
      </c>
      <c r="H85" s="240">
        <v>2552036</v>
      </c>
      <c r="I85" s="240">
        <v>671517</v>
      </c>
      <c r="J85" s="112">
        <f t="shared" si="10"/>
        <v>23.65996053836939</v>
      </c>
      <c r="L85" s="220">
        <f t="shared" si="11"/>
        <v>95.460479870806068</v>
      </c>
      <c r="M85" s="111">
        <f t="shared" si="12"/>
        <v>4452180</v>
      </c>
      <c r="N85" s="240">
        <v>1974596</v>
      </c>
      <c r="O85" s="220">
        <f t="shared" si="13"/>
        <v>44.351216707320908</v>
      </c>
      <c r="P85" s="240">
        <v>23006</v>
      </c>
      <c r="Q85" s="220">
        <f t="shared" si="14"/>
        <v>0.51673562165051723</v>
      </c>
      <c r="R85" s="240">
        <v>0</v>
      </c>
      <c r="S85" s="220">
        <f t="shared" si="15"/>
        <v>0</v>
      </c>
      <c r="T85" s="240">
        <v>44129</v>
      </c>
      <c r="U85" s="111">
        <v>28382</v>
      </c>
      <c r="V85" s="111">
        <v>28382</v>
      </c>
      <c r="W85" s="111">
        <v>28382</v>
      </c>
    </row>
    <row r="86" spans="1:23" x14ac:dyDescent="0.2">
      <c r="A86" s="113">
        <v>33</v>
      </c>
      <c r="B86" s="113" t="s">
        <v>26</v>
      </c>
      <c r="C86" s="241">
        <v>2836685</v>
      </c>
      <c r="D86" s="115">
        <f t="shared" ref="D86:D117" si="16">IFERROR(C86/$U86,0)</f>
        <v>52.407947974208803</v>
      </c>
      <c r="E86" s="160"/>
      <c r="F86" s="115">
        <f t="shared" ref="F86:F117" si="17">IF(D$149,D86/D$149*100,0)</f>
        <v>84.823875376392138</v>
      </c>
      <c r="G86" s="241">
        <v>1084909</v>
      </c>
      <c r="H86" s="241">
        <v>743813</v>
      </c>
      <c r="I86" s="241">
        <v>1220458</v>
      </c>
      <c r="J86" s="115">
        <f t="shared" ref="J86:J117" si="18">IFERROR(I86/$U86,0)</f>
        <v>22.54804441406322</v>
      </c>
      <c r="K86" s="160"/>
      <c r="L86" s="118">
        <f t="shared" ref="L86:L117" si="19">IF(J$149,J86/J$149*100,0)</f>
        <v>90.97424893943068</v>
      </c>
      <c r="M86" s="114">
        <f t="shared" ref="M86:M117" si="20">(C86+I86)</f>
        <v>4057143</v>
      </c>
      <c r="N86" s="241">
        <v>2183842</v>
      </c>
      <c r="O86" s="118">
        <f t="shared" ref="O86:O117" si="21">IF($M86,N86/$M86*100,0)</f>
        <v>53.827089653975712</v>
      </c>
      <c r="P86" s="241">
        <v>0</v>
      </c>
      <c r="Q86" s="118">
        <f t="shared" ref="Q86:Q117" si="22">IF($M86,P86/$M86*100,0)</f>
        <v>0</v>
      </c>
      <c r="R86" s="241">
        <v>0</v>
      </c>
      <c r="S86" s="118">
        <f t="shared" ref="S86:S117" si="23">IF($M86,R86/$M86*100,0)</f>
        <v>0</v>
      </c>
      <c r="T86" s="241">
        <v>135432</v>
      </c>
      <c r="U86" s="114">
        <v>54127</v>
      </c>
      <c r="V86" s="114">
        <v>54127</v>
      </c>
      <c r="W86" s="114">
        <v>54127</v>
      </c>
    </row>
    <row r="87" spans="1:23" x14ac:dyDescent="0.2">
      <c r="A87" s="110">
        <v>34</v>
      </c>
      <c r="B87" s="110" t="s">
        <v>110</v>
      </c>
      <c r="C87" s="240">
        <v>2975967</v>
      </c>
      <c r="D87" s="112">
        <f t="shared" si="16"/>
        <v>30.067258049849965</v>
      </c>
      <c r="F87" s="112">
        <f t="shared" si="17"/>
        <v>48.664781742368916</v>
      </c>
      <c r="G87" s="240">
        <v>1054960</v>
      </c>
      <c r="H87" s="240">
        <v>1169970</v>
      </c>
      <c r="I87" s="240">
        <v>2483727</v>
      </c>
      <c r="J87" s="112">
        <f t="shared" si="18"/>
        <v>25.093981430029199</v>
      </c>
      <c r="L87" s="220">
        <f t="shared" si="19"/>
        <v>101.2463019663505</v>
      </c>
      <c r="M87" s="111">
        <f t="shared" si="20"/>
        <v>5459694</v>
      </c>
      <c r="N87" s="240">
        <v>1683449</v>
      </c>
      <c r="O87" s="220">
        <f t="shared" si="21"/>
        <v>30.834127333876221</v>
      </c>
      <c r="P87" s="240">
        <v>180341</v>
      </c>
      <c r="Q87" s="220">
        <f t="shared" si="22"/>
        <v>3.3031338386363776</v>
      </c>
      <c r="R87" s="240">
        <v>0</v>
      </c>
      <c r="S87" s="220">
        <f t="shared" si="23"/>
        <v>0</v>
      </c>
      <c r="T87" s="240">
        <v>848040</v>
      </c>
      <c r="U87" s="111">
        <v>98977</v>
      </c>
      <c r="V87" s="111">
        <v>98977</v>
      </c>
      <c r="W87" s="111">
        <v>98977</v>
      </c>
    </row>
    <row r="88" spans="1:23" x14ac:dyDescent="0.2">
      <c r="A88" s="113">
        <v>35</v>
      </c>
      <c r="B88" s="113" t="s">
        <v>111</v>
      </c>
      <c r="C88" s="241">
        <v>1427863</v>
      </c>
      <c r="D88" s="115">
        <f t="shared" si="16"/>
        <v>85.989942788316768</v>
      </c>
      <c r="E88" s="160"/>
      <c r="F88" s="115">
        <f t="shared" si="17"/>
        <v>139.17736665226468</v>
      </c>
      <c r="G88" s="241">
        <v>540622</v>
      </c>
      <c r="H88" s="241">
        <v>696411</v>
      </c>
      <c r="I88" s="241">
        <v>708341</v>
      </c>
      <c r="J88" s="115">
        <f t="shared" si="18"/>
        <v>42.658295694068052</v>
      </c>
      <c r="K88" s="160"/>
      <c r="L88" s="118">
        <f t="shared" si="19"/>
        <v>172.11277131348612</v>
      </c>
      <c r="M88" s="114">
        <f t="shared" si="20"/>
        <v>2136204</v>
      </c>
      <c r="N88" s="241">
        <v>1092768</v>
      </c>
      <c r="O88" s="118">
        <f t="shared" si="21"/>
        <v>51.154665003904121</v>
      </c>
      <c r="P88" s="241">
        <v>42357</v>
      </c>
      <c r="Q88" s="118">
        <f t="shared" si="22"/>
        <v>1.982816247886438</v>
      </c>
      <c r="R88" s="241">
        <v>0</v>
      </c>
      <c r="S88" s="118">
        <f t="shared" si="23"/>
        <v>0</v>
      </c>
      <c r="T88" s="241">
        <v>13307</v>
      </c>
      <c r="U88" s="114">
        <v>16605</v>
      </c>
      <c r="V88" s="114">
        <v>16605</v>
      </c>
      <c r="W88" s="114">
        <v>16605</v>
      </c>
    </row>
    <row r="89" spans="1:23" x14ac:dyDescent="0.2">
      <c r="A89" s="110">
        <v>36</v>
      </c>
      <c r="B89" s="110" t="s">
        <v>112</v>
      </c>
      <c r="C89" s="240">
        <v>2069243</v>
      </c>
      <c r="D89" s="112">
        <f t="shared" si="16"/>
        <v>53.031676875368412</v>
      </c>
      <c r="F89" s="112">
        <f t="shared" si="17"/>
        <v>85.833399783007962</v>
      </c>
      <c r="G89" s="240">
        <v>753193</v>
      </c>
      <c r="H89" s="240">
        <v>774889</v>
      </c>
      <c r="I89" s="240">
        <v>1170472</v>
      </c>
      <c r="J89" s="112">
        <f t="shared" si="18"/>
        <v>29.997488403085676</v>
      </c>
      <c r="L89" s="220">
        <f t="shared" si="19"/>
        <v>121.03040633705351</v>
      </c>
      <c r="M89" s="111">
        <f t="shared" si="20"/>
        <v>3239715</v>
      </c>
      <c r="N89" s="240">
        <v>1292583</v>
      </c>
      <c r="O89" s="220">
        <f t="shared" si="21"/>
        <v>39.898046587431303</v>
      </c>
      <c r="P89" s="240">
        <v>0</v>
      </c>
      <c r="Q89" s="220">
        <f t="shared" si="22"/>
        <v>0</v>
      </c>
      <c r="R89" s="240">
        <v>0</v>
      </c>
      <c r="S89" s="220">
        <f t="shared" si="23"/>
        <v>0</v>
      </c>
      <c r="T89" s="240">
        <v>167676</v>
      </c>
      <c r="U89" s="111">
        <v>39019</v>
      </c>
      <c r="V89" s="111">
        <v>39019</v>
      </c>
      <c r="W89" s="111">
        <v>39019</v>
      </c>
    </row>
    <row r="90" spans="1:23" x14ac:dyDescent="0.2">
      <c r="A90" s="113">
        <v>37</v>
      </c>
      <c r="B90" s="113" t="s">
        <v>113</v>
      </c>
      <c r="C90" s="241">
        <v>2417040</v>
      </c>
      <c r="D90" s="115">
        <f t="shared" si="16"/>
        <v>87.937131630648324</v>
      </c>
      <c r="E90" s="160"/>
      <c r="F90" s="115">
        <f t="shared" si="17"/>
        <v>142.32895167096294</v>
      </c>
      <c r="G90" s="241">
        <v>1113902</v>
      </c>
      <c r="H90" s="241">
        <v>1127889</v>
      </c>
      <c r="I90" s="241">
        <v>856293</v>
      </c>
      <c r="J90" s="115">
        <f t="shared" si="18"/>
        <v>31.153787382667542</v>
      </c>
      <c r="K90" s="160"/>
      <c r="L90" s="118">
        <f t="shared" si="19"/>
        <v>125.69570809383386</v>
      </c>
      <c r="M90" s="114">
        <f t="shared" si="20"/>
        <v>3273333</v>
      </c>
      <c r="N90" s="241">
        <v>888580</v>
      </c>
      <c r="O90" s="118">
        <f t="shared" si="21"/>
        <v>27.146031277599924</v>
      </c>
      <c r="P90" s="241">
        <v>50463</v>
      </c>
      <c r="Q90" s="118">
        <f t="shared" si="22"/>
        <v>1.5416396681914124</v>
      </c>
      <c r="R90" s="241">
        <v>0</v>
      </c>
      <c r="S90" s="118">
        <f t="shared" si="23"/>
        <v>0</v>
      </c>
      <c r="T90" s="241">
        <v>120629</v>
      </c>
      <c r="U90" s="114">
        <v>27486</v>
      </c>
      <c r="V90" s="114">
        <v>27486</v>
      </c>
      <c r="W90" s="114">
        <v>27486</v>
      </c>
    </row>
    <row r="91" spans="1:23" x14ac:dyDescent="0.2">
      <c r="A91" s="110">
        <v>38</v>
      </c>
      <c r="B91" s="110" t="s">
        <v>114</v>
      </c>
      <c r="C91" s="240">
        <v>1687538</v>
      </c>
      <c r="D91" s="112">
        <f t="shared" si="16"/>
        <v>110.97842956727608</v>
      </c>
      <c r="F91" s="112">
        <f t="shared" si="17"/>
        <v>179.62200091701749</v>
      </c>
      <c r="G91" s="240">
        <v>548899</v>
      </c>
      <c r="H91" s="240">
        <v>928364</v>
      </c>
      <c r="I91" s="240">
        <v>534350</v>
      </c>
      <c r="J91" s="112">
        <f t="shared" si="18"/>
        <v>35.140733920820729</v>
      </c>
      <c r="L91" s="220">
        <f t="shared" si="19"/>
        <v>141.78178013669037</v>
      </c>
      <c r="M91" s="111">
        <f t="shared" si="20"/>
        <v>2221888</v>
      </c>
      <c r="N91" s="240">
        <v>1206216</v>
      </c>
      <c r="O91" s="220">
        <f t="shared" si="21"/>
        <v>54.287884897888638</v>
      </c>
      <c r="P91" s="240">
        <v>0</v>
      </c>
      <c r="Q91" s="220">
        <f t="shared" si="22"/>
        <v>0</v>
      </c>
      <c r="R91" s="240">
        <v>0</v>
      </c>
      <c r="S91" s="220">
        <f t="shared" si="23"/>
        <v>0</v>
      </c>
      <c r="T91" s="240">
        <v>12341</v>
      </c>
      <c r="U91" s="111">
        <v>15206</v>
      </c>
      <c r="V91" s="111">
        <v>15206</v>
      </c>
      <c r="W91" s="111">
        <v>15206</v>
      </c>
    </row>
    <row r="92" spans="1:23" x14ac:dyDescent="0.2">
      <c r="A92" s="113">
        <v>39</v>
      </c>
      <c r="B92" s="113" t="s">
        <v>116</v>
      </c>
      <c r="C92" s="241">
        <v>1784497</v>
      </c>
      <c r="D92" s="115">
        <f t="shared" si="16"/>
        <v>82.170511580789238</v>
      </c>
      <c r="E92" s="160"/>
      <c r="F92" s="115">
        <f t="shared" si="17"/>
        <v>132.99549979276745</v>
      </c>
      <c r="G92" s="241">
        <v>455677</v>
      </c>
      <c r="H92" s="241">
        <v>1133031</v>
      </c>
      <c r="I92" s="241">
        <v>565822</v>
      </c>
      <c r="J92" s="115">
        <f t="shared" si="18"/>
        <v>26.054335313348989</v>
      </c>
      <c r="K92" s="160"/>
      <c r="L92" s="118">
        <f t="shared" si="19"/>
        <v>105.12102704878789</v>
      </c>
      <c r="M92" s="114">
        <f t="shared" si="20"/>
        <v>2350319</v>
      </c>
      <c r="N92" s="241">
        <v>855713</v>
      </c>
      <c r="O92" s="118">
        <f t="shared" si="21"/>
        <v>36.408376905432839</v>
      </c>
      <c r="P92" s="241">
        <v>42866</v>
      </c>
      <c r="Q92" s="118">
        <f t="shared" si="22"/>
        <v>1.8238375301395258</v>
      </c>
      <c r="R92" s="241">
        <v>0</v>
      </c>
      <c r="S92" s="118">
        <f t="shared" si="23"/>
        <v>0</v>
      </c>
      <c r="T92" s="241">
        <v>78649</v>
      </c>
      <c r="U92" s="114">
        <v>21717</v>
      </c>
      <c r="V92" s="114">
        <v>21717</v>
      </c>
      <c r="W92" s="114">
        <v>21717</v>
      </c>
    </row>
    <row r="93" spans="1:23" x14ac:dyDescent="0.2">
      <c r="A93" s="110">
        <v>40</v>
      </c>
      <c r="B93" s="110" t="s">
        <v>118</v>
      </c>
      <c r="C93" s="240">
        <v>1528162</v>
      </c>
      <c r="D93" s="112">
        <f t="shared" si="16"/>
        <v>140.81846664209363</v>
      </c>
      <c r="F93" s="112">
        <f t="shared" si="17"/>
        <v>227.91901852409651</v>
      </c>
      <c r="G93" s="242">
        <v>501143</v>
      </c>
      <c r="H93" s="242">
        <v>602188</v>
      </c>
      <c r="I93" s="242">
        <v>681720</v>
      </c>
      <c r="J93" s="112">
        <f t="shared" si="18"/>
        <v>62.819756726870622</v>
      </c>
      <c r="L93" s="220">
        <f t="shared" si="19"/>
        <v>253.45790889166287</v>
      </c>
      <c r="M93" s="111">
        <f t="shared" si="20"/>
        <v>2209882</v>
      </c>
      <c r="N93" s="242">
        <v>1177057</v>
      </c>
      <c r="O93" s="220">
        <f t="shared" si="21"/>
        <v>53.263341662586505</v>
      </c>
      <c r="P93" s="242">
        <v>0</v>
      </c>
      <c r="Q93" s="220">
        <f t="shared" si="22"/>
        <v>0</v>
      </c>
      <c r="R93" s="242">
        <v>0</v>
      </c>
      <c r="S93" s="220">
        <f t="shared" si="23"/>
        <v>0</v>
      </c>
      <c r="T93" s="242">
        <v>253078</v>
      </c>
      <c r="U93" s="111">
        <v>10852</v>
      </c>
      <c r="V93" s="111">
        <v>10852</v>
      </c>
      <c r="W93" s="111">
        <v>10852</v>
      </c>
    </row>
    <row r="94" spans="1:23" x14ac:dyDescent="0.2">
      <c r="A94" s="113">
        <v>41</v>
      </c>
      <c r="B94" s="113" t="s">
        <v>248</v>
      </c>
      <c r="C94" s="241">
        <v>0</v>
      </c>
      <c r="D94" s="115">
        <f t="shared" si="16"/>
        <v>0</v>
      </c>
      <c r="E94" s="160"/>
      <c r="F94" s="115">
        <f t="shared" si="17"/>
        <v>0</v>
      </c>
      <c r="G94" s="241">
        <v>0</v>
      </c>
      <c r="H94" s="241">
        <v>0</v>
      </c>
      <c r="I94" s="243">
        <v>0</v>
      </c>
      <c r="J94" s="115">
        <f t="shared" si="18"/>
        <v>0</v>
      </c>
      <c r="K94" s="160"/>
      <c r="L94" s="118">
        <f t="shared" si="19"/>
        <v>0</v>
      </c>
      <c r="M94" s="114">
        <f t="shared" si="20"/>
        <v>0</v>
      </c>
      <c r="N94" s="243">
        <v>0</v>
      </c>
      <c r="O94" s="118">
        <f t="shared" si="21"/>
        <v>0</v>
      </c>
      <c r="P94" s="243">
        <v>0</v>
      </c>
      <c r="Q94" s="118">
        <f t="shared" si="22"/>
        <v>0</v>
      </c>
      <c r="R94" s="243">
        <v>0</v>
      </c>
      <c r="S94" s="118">
        <f t="shared" si="23"/>
        <v>0</v>
      </c>
      <c r="T94" s="241">
        <v>0</v>
      </c>
      <c r="U94" s="114">
        <v>0</v>
      </c>
      <c r="V94" s="114">
        <v>0</v>
      </c>
      <c r="W94" s="114">
        <v>0</v>
      </c>
    </row>
    <row r="95" spans="1:23" x14ac:dyDescent="0.2">
      <c r="A95" s="110">
        <v>42</v>
      </c>
      <c r="B95" s="110" t="s">
        <v>122</v>
      </c>
      <c r="C95" s="240">
        <v>7337282</v>
      </c>
      <c r="D95" s="112">
        <f t="shared" si="16"/>
        <v>64.125869603216216</v>
      </c>
      <c r="F95" s="112">
        <f t="shared" si="17"/>
        <v>103.78969186702072</v>
      </c>
      <c r="G95" s="240">
        <v>2065107</v>
      </c>
      <c r="H95" s="240">
        <v>4637617</v>
      </c>
      <c r="I95" s="242">
        <v>3256200</v>
      </c>
      <c r="J95" s="112">
        <f t="shared" si="18"/>
        <v>28.458311484006291</v>
      </c>
      <c r="L95" s="220">
        <f t="shared" si="19"/>
        <v>114.82031283063749</v>
      </c>
      <c r="M95" s="111">
        <f t="shared" si="20"/>
        <v>10593482</v>
      </c>
      <c r="N95" s="242">
        <v>2863571</v>
      </c>
      <c r="O95" s="220">
        <f t="shared" si="21"/>
        <v>27.031442541744067</v>
      </c>
      <c r="P95" s="242">
        <v>102714</v>
      </c>
      <c r="Q95" s="220">
        <f t="shared" si="22"/>
        <v>0.96959621019793107</v>
      </c>
      <c r="R95" s="242">
        <v>0</v>
      </c>
      <c r="S95" s="220">
        <f t="shared" si="23"/>
        <v>0</v>
      </c>
      <c r="T95" s="240">
        <v>110982</v>
      </c>
      <c r="U95" s="111">
        <v>114420</v>
      </c>
      <c r="V95" s="111">
        <v>114420</v>
      </c>
      <c r="W95" s="111">
        <v>114420</v>
      </c>
    </row>
    <row r="96" spans="1:23" x14ac:dyDescent="0.2">
      <c r="A96" s="113">
        <v>43</v>
      </c>
      <c r="B96" s="113" t="s">
        <v>124</v>
      </c>
      <c r="C96" s="241">
        <v>14310573</v>
      </c>
      <c r="D96" s="115">
        <f t="shared" si="16"/>
        <v>41.363265341515088</v>
      </c>
      <c r="E96" s="160"/>
      <c r="F96" s="115">
        <f t="shared" si="17"/>
        <v>66.947716903855451</v>
      </c>
      <c r="G96" s="241">
        <v>3754698</v>
      </c>
      <c r="H96" s="241">
        <v>4868619</v>
      </c>
      <c r="I96" s="243">
        <v>10308625</v>
      </c>
      <c r="J96" s="115">
        <f t="shared" si="18"/>
        <v>29.796038997262791</v>
      </c>
      <c r="K96" s="160"/>
      <c r="L96" s="118">
        <f t="shared" si="19"/>
        <v>120.21762150935461</v>
      </c>
      <c r="M96" s="114">
        <f t="shared" si="20"/>
        <v>24619198</v>
      </c>
      <c r="N96" s="243">
        <v>8357516</v>
      </c>
      <c r="O96" s="118">
        <f t="shared" si="21"/>
        <v>33.947149700002413</v>
      </c>
      <c r="P96" s="243">
        <v>412831</v>
      </c>
      <c r="Q96" s="118">
        <f t="shared" si="22"/>
        <v>1.6768661594906544</v>
      </c>
      <c r="R96" s="243">
        <v>0</v>
      </c>
      <c r="S96" s="118">
        <f t="shared" si="23"/>
        <v>0</v>
      </c>
      <c r="T96" s="241">
        <v>18588</v>
      </c>
      <c r="U96" s="114">
        <v>345973</v>
      </c>
      <c r="V96" s="114">
        <v>345973</v>
      </c>
      <c r="W96" s="114">
        <v>345973</v>
      </c>
    </row>
    <row r="97" spans="1:23" x14ac:dyDescent="0.2">
      <c r="A97" s="110">
        <v>44</v>
      </c>
      <c r="B97" s="110" t="s">
        <v>126</v>
      </c>
      <c r="C97" s="240">
        <v>2663134</v>
      </c>
      <c r="D97" s="112">
        <f t="shared" si="16"/>
        <v>54.655296966711816</v>
      </c>
      <c r="F97" s="112">
        <f t="shared" si="17"/>
        <v>88.461278828272157</v>
      </c>
      <c r="G97" s="240">
        <v>1184415</v>
      </c>
      <c r="H97" s="240">
        <v>1252260</v>
      </c>
      <c r="I97" s="242">
        <v>1463276</v>
      </c>
      <c r="J97" s="112">
        <f t="shared" si="18"/>
        <v>30.030702294462916</v>
      </c>
      <c r="L97" s="220">
        <f t="shared" si="19"/>
        <v>121.1644139151349</v>
      </c>
      <c r="M97" s="111">
        <f t="shared" si="20"/>
        <v>4126410</v>
      </c>
      <c r="N97" s="242">
        <v>2443567</v>
      </c>
      <c r="O97" s="220">
        <f t="shared" si="21"/>
        <v>59.217746176458476</v>
      </c>
      <c r="P97" s="242">
        <v>102944</v>
      </c>
      <c r="Q97" s="220">
        <f t="shared" si="22"/>
        <v>2.4947593671011847</v>
      </c>
      <c r="R97" s="242">
        <v>3059</v>
      </c>
      <c r="S97" s="220">
        <f t="shared" si="23"/>
        <v>7.4132236011448208E-2</v>
      </c>
      <c r="T97" s="240">
        <v>117586</v>
      </c>
      <c r="U97" s="111">
        <v>48726</v>
      </c>
      <c r="V97" s="111">
        <v>48726</v>
      </c>
      <c r="W97" s="111">
        <v>48726</v>
      </c>
    </row>
    <row r="98" spans="1:23" x14ac:dyDescent="0.2">
      <c r="A98" s="113">
        <v>45</v>
      </c>
      <c r="B98" s="113" t="s">
        <v>128</v>
      </c>
      <c r="C98" s="241">
        <v>539870</v>
      </c>
      <c r="D98" s="115">
        <f t="shared" si="16"/>
        <v>236.26695842450766</v>
      </c>
      <c r="E98" s="160"/>
      <c r="F98" s="115">
        <f t="shared" si="17"/>
        <v>382.40533758013862</v>
      </c>
      <c r="G98" s="241">
        <v>296936</v>
      </c>
      <c r="H98" s="241">
        <v>210914</v>
      </c>
      <c r="I98" s="243">
        <v>129238</v>
      </c>
      <c r="J98" s="115">
        <f t="shared" si="18"/>
        <v>56.559299781181622</v>
      </c>
      <c r="K98" s="160"/>
      <c r="L98" s="118">
        <f t="shared" si="19"/>
        <v>228.19893928024607</v>
      </c>
      <c r="M98" s="114">
        <f t="shared" si="20"/>
        <v>669108</v>
      </c>
      <c r="N98" s="243">
        <v>407598</v>
      </c>
      <c r="O98" s="118">
        <f t="shared" si="21"/>
        <v>60.916623325382446</v>
      </c>
      <c r="P98" s="243">
        <v>0</v>
      </c>
      <c r="Q98" s="118">
        <f t="shared" si="22"/>
        <v>0</v>
      </c>
      <c r="R98" s="243">
        <v>0</v>
      </c>
      <c r="S98" s="118">
        <f t="shared" si="23"/>
        <v>0</v>
      </c>
      <c r="T98" s="241">
        <v>1554</v>
      </c>
      <c r="U98" s="114">
        <v>2285</v>
      </c>
      <c r="V98" s="114">
        <v>2285</v>
      </c>
      <c r="W98" s="114">
        <v>2285</v>
      </c>
    </row>
    <row r="99" spans="1:23" x14ac:dyDescent="0.2">
      <c r="A99" s="110">
        <v>46</v>
      </c>
      <c r="B99" s="110" t="s">
        <v>130</v>
      </c>
      <c r="C99" s="240">
        <v>0</v>
      </c>
      <c r="D99" s="112">
        <f t="shared" si="16"/>
        <v>0</v>
      </c>
      <c r="F99" s="112">
        <f t="shared" si="17"/>
        <v>0</v>
      </c>
      <c r="G99" s="240">
        <v>0</v>
      </c>
      <c r="H99" s="240">
        <v>0</v>
      </c>
      <c r="I99" s="242">
        <v>0</v>
      </c>
      <c r="J99" s="112">
        <f t="shared" si="18"/>
        <v>0</v>
      </c>
      <c r="L99" s="220">
        <f t="shared" si="19"/>
        <v>0</v>
      </c>
      <c r="M99" s="111">
        <f t="shared" si="20"/>
        <v>0</v>
      </c>
      <c r="N99" s="242">
        <v>0</v>
      </c>
      <c r="O99" s="220">
        <f t="shared" si="21"/>
        <v>0</v>
      </c>
      <c r="P99" s="242">
        <v>0</v>
      </c>
      <c r="Q99" s="220">
        <f t="shared" si="22"/>
        <v>0</v>
      </c>
      <c r="R99" s="242">
        <v>0</v>
      </c>
      <c r="S99" s="220">
        <f t="shared" si="23"/>
        <v>0</v>
      </c>
      <c r="T99" s="240">
        <v>0</v>
      </c>
      <c r="U99" s="111">
        <v>0</v>
      </c>
      <c r="V99" s="111">
        <v>0</v>
      </c>
      <c r="W99" s="111">
        <v>0</v>
      </c>
    </row>
    <row r="100" spans="1:23" x14ac:dyDescent="0.2">
      <c r="A100" s="113">
        <v>47</v>
      </c>
      <c r="B100" s="113" t="s">
        <v>132</v>
      </c>
      <c r="C100" s="241">
        <v>7182032</v>
      </c>
      <c r="D100" s="115">
        <f t="shared" si="16"/>
        <v>87.77200400850586</v>
      </c>
      <c r="E100" s="160"/>
      <c r="F100" s="115">
        <f t="shared" si="17"/>
        <v>142.06168753673839</v>
      </c>
      <c r="G100" s="241">
        <v>1355044</v>
      </c>
      <c r="H100" s="241">
        <v>2890628</v>
      </c>
      <c r="I100" s="243">
        <v>1974985</v>
      </c>
      <c r="J100" s="115">
        <f t="shared" si="18"/>
        <v>24.136399188521985</v>
      </c>
      <c r="K100" s="160"/>
      <c r="L100" s="118">
        <f t="shared" si="19"/>
        <v>97.382759584620857</v>
      </c>
      <c r="M100" s="114">
        <f t="shared" si="20"/>
        <v>9157017</v>
      </c>
      <c r="N100" s="243">
        <v>3907672</v>
      </c>
      <c r="O100" s="118">
        <f t="shared" si="21"/>
        <v>42.674071698239722</v>
      </c>
      <c r="P100" s="243">
        <v>145268</v>
      </c>
      <c r="Q100" s="118">
        <f t="shared" si="22"/>
        <v>1.5864118194822616</v>
      </c>
      <c r="R100" s="243">
        <v>0</v>
      </c>
      <c r="S100" s="118">
        <f t="shared" si="23"/>
        <v>0</v>
      </c>
      <c r="T100" s="241">
        <v>459771</v>
      </c>
      <c r="U100" s="114">
        <v>81826</v>
      </c>
      <c r="V100" s="114">
        <v>81826</v>
      </c>
      <c r="W100" s="114">
        <v>81826</v>
      </c>
    </row>
    <row r="101" spans="1:23" x14ac:dyDescent="0.2">
      <c r="A101" s="110">
        <v>48</v>
      </c>
      <c r="B101" s="110" t="s">
        <v>134</v>
      </c>
      <c r="C101" s="240">
        <v>0</v>
      </c>
      <c r="D101" s="112">
        <f t="shared" si="16"/>
        <v>0</v>
      </c>
      <c r="F101" s="112">
        <f t="shared" si="17"/>
        <v>0</v>
      </c>
      <c r="G101" s="240">
        <v>0</v>
      </c>
      <c r="H101" s="240">
        <v>0</v>
      </c>
      <c r="I101" s="242">
        <v>0</v>
      </c>
      <c r="J101" s="112">
        <f t="shared" si="18"/>
        <v>0</v>
      </c>
      <c r="L101" s="220">
        <f t="shared" si="19"/>
        <v>0</v>
      </c>
      <c r="M101" s="111">
        <f t="shared" si="20"/>
        <v>0</v>
      </c>
      <c r="N101" s="242">
        <v>0</v>
      </c>
      <c r="O101" s="220">
        <f t="shared" si="21"/>
        <v>0</v>
      </c>
      <c r="P101" s="242">
        <v>0</v>
      </c>
      <c r="Q101" s="220">
        <f t="shared" si="22"/>
        <v>0</v>
      </c>
      <c r="R101" s="242">
        <v>0</v>
      </c>
      <c r="S101" s="220">
        <f t="shared" si="23"/>
        <v>0</v>
      </c>
      <c r="T101" s="240">
        <v>0</v>
      </c>
      <c r="U101" s="111">
        <v>0</v>
      </c>
      <c r="V101" s="111">
        <v>0</v>
      </c>
      <c r="W101" s="111">
        <v>0</v>
      </c>
    </row>
    <row r="102" spans="1:23" x14ac:dyDescent="0.2">
      <c r="A102" s="113">
        <v>49</v>
      </c>
      <c r="B102" s="113" t="s">
        <v>136</v>
      </c>
      <c r="C102" s="241">
        <v>2249940</v>
      </c>
      <c r="D102" s="115">
        <f t="shared" si="16"/>
        <v>79.64389380530973</v>
      </c>
      <c r="E102" s="160"/>
      <c r="F102" s="115">
        <f t="shared" si="17"/>
        <v>128.90609122793444</v>
      </c>
      <c r="G102" s="241">
        <v>706384</v>
      </c>
      <c r="H102" s="241">
        <v>1273873</v>
      </c>
      <c r="I102" s="243">
        <v>798633</v>
      </c>
      <c r="J102" s="115">
        <f t="shared" si="18"/>
        <v>28.270194690265487</v>
      </c>
      <c r="K102" s="160"/>
      <c r="L102" s="118">
        <f t="shared" si="19"/>
        <v>114.06132088840107</v>
      </c>
      <c r="M102" s="114">
        <f t="shared" si="20"/>
        <v>3048573</v>
      </c>
      <c r="N102" s="243">
        <v>1067987</v>
      </c>
      <c r="O102" s="118">
        <f t="shared" si="21"/>
        <v>35.03235776213986</v>
      </c>
      <c r="P102" s="243">
        <v>0</v>
      </c>
      <c r="Q102" s="118">
        <f t="shared" si="22"/>
        <v>0</v>
      </c>
      <c r="R102" s="243">
        <v>0</v>
      </c>
      <c r="S102" s="118">
        <f t="shared" si="23"/>
        <v>0</v>
      </c>
      <c r="T102" s="241">
        <v>42856</v>
      </c>
      <c r="U102" s="114">
        <v>28250</v>
      </c>
      <c r="V102" s="114">
        <v>28250</v>
      </c>
      <c r="W102" s="114">
        <v>28250</v>
      </c>
    </row>
    <row r="103" spans="1:23" x14ac:dyDescent="0.2">
      <c r="A103" s="110">
        <v>50</v>
      </c>
      <c r="B103" s="110" t="s">
        <v>138</v>
      </c>
      <c r="C103" s="240">
        <v>0</v>
      </c>
      <c r="D103" s="112">
        <f t="shared" si="16"/>
        <v>0</v>
      </c>
      <c r="F103" s="112">
        <f t="shared" si="17"/>
        <v>0</v>
      </c>
      <c r="G103" s="240">
        <v>0</v>
      </c>
      <c r="H103" s="240">
        <v>0</v>
      </c>
      <c r="I103" s="242">
        <v>0</v>
      </c>
      <c r="J103" s="112">
        <f t="shared" si="18"/>
        <v>0</v>
      </c>
      <c r="L103" s="220">
        <f t="shared" si="19"/>
        <v>0</v>
      </c>
      <c r="M103" s="111">
        <f t="shared" si="20"/>
        <v>0</v>
      </c>
      <c r="N103" s="242">
        <v>0</v>
      </c>
      <c r="O103" s="220">
        <f t="shared" si="21"/>
        <v>0</v>
      </c>
      <c r="P103" s="242">
        <v>0</v>
      </c>
      <c r="Q103" s="220">
        <f t="shared" si="22"/>
        <v>0</v>
      </c>
      <c r="R103" s="242">
        <v>0</v>
      </c>
      <c r="S103" s="220">
        <f t="shared" si="23"/>
        <v>0</v>
      </c>
      <c r="T103" s="242">
        <v>0</v>
      </c>
      <c r="U103" s="111">
        <v>0</v>
      </c>
      <c r="V103" s="111">
        <v>0</v>
      </c>
      <c r="W103" s="111">
        <v>0</v>
      </c>
    </row>
    <row r="104" spans="1:23" x14ac:dyDescent="0.2">
      <c r="A104" s="113">
        <v>51</v>
      </c>
      <c r="B104" s="113" t="s">
        <v>140</v>
      </c>
      <c r="C104" s="241">
        <v>867448</v>
      </c>
      <c r="D104" s="115">
        <f t="shared" si="16"/>
        <v>79.524019068573523</v>
      </c>
      <c r="E104" s="160"/>
      <c r="F104" s="115">
        <f t="shared" si="17"/>
        <v>128.71207028029698</v>
      </c>
      <c r="G104" s="241">
        <v>486323</v>
      </c>
      <c r="H104" s="241">
        <v>225584</v>
      </c>
      <c r="I104" s="243">
        <v>457650</v>
      </c>
      <c r="J104" s="115">
        <f t="shared" si="18"/>
        <v>41.955445544554458</v>
      </c>
      <c r="K104" s="160"/>
      <c r="L104" s="118">
        <f t="shared" si="19"/>
        <v>169.27699259606058</v>
      </c>
      <c r="M104" s="114">
        <f t="shared" si="20"/>
        <v>1325098</v>
      </c>
      <c r="N104" s="243">
        <v>663443</v>
      </c>
      <c r="O104" s="118">
        <f t="shared" si="21"/>
        <v>50.067466708122723</v>
      </c>
      <c r="P104" s="243">
        <v>29443</v>
      </c>
      <c r="Q104" s="118">
        <f t="shared" si="22"/>
        <v>2.221948867178126</v>
      </c>
      <c r="R104" s="243">
        <v>0</v>
      </c>
      <c r="S104" s="118">
        <f t="shared" si="23"/>
        <v>0</v>
      </c>
      <c r="T104" s="243">
        <v>33551</v>
      </c>
      <c r="U104" s="114">
        <v>10908</v>
      </c>
      <c r="V104" s="114">
        <v>10908</v>
      </c>
      <c r="W104" s="114">
        <v>10908</v>
      </c>
    </row>
    <row r="105" spans="1:23" x14ac:dyDescent="0.2">
      <c r="A105" s="110">
        <v>52</v>
      </c>
      <c r="B105" s="110" t="s">
        <v>142</v>
      </c>
      <c r="C105" s="240">
        <v>0</v>
      </c>
      <c r="D105" s="112">
        <f t="shared" si="16"/>
        <v>0</v>
      </c>
      <c r="F105" s="112">
        <f t="shared" si="17"/>
        <v>0</v>
      </c>
      <c r="G105" s="240">
        <v>0</v>
      </c>
      <c r="H105" s="240">
        <v>0</v>
      </c>
      <c r="I105" s="242">
        <v>0</v>
      </c>
      <c r="J105" s="112">
        <f t="shared" si="18"/>
        <v>0</v>
      </c>
      <c r="L105" s="220">
        <f t="shared" si="19"/>
        <v>0</v>
      </c>
      <c r="M105" s="111">
        <f t="shared" si="20"/>
        <v>0</v>
      </c>
      <c r="N105" s="242">
        <v>0</v>
      </c>
      <c r="O105" s="112">
        <f t="shared" si="21"/>
        <v>0</v>
      </c>
      <c r="P105" s="242">
        <v>0</v>
      </c>
      <c r="Q105" s="112">
        <f t="shared" si="22"/>
        <v>0</v>
      </c>
      <c r="R105" s="242">
        <v>0</v>
      </c>
      <c r="S105" s="112">
        <f t="shared" si="23"/>
        <v>0</v>
      </c>
      <c r="T105" s="240">
        <v>0</v>
      </c>
      <c r="U105" s="111">
        <v>0</v>
      </c>
      <c r="V105" s="111">
        <v>0</v>
      </c>
      <c r="W105" s="111">
        <v>0</v>
      </c>
    </row>
    <row r="106" spans="1:23" x14ac:dyDescent="0.2">
      <c r="A106" s="113">
        <v>53</v>
      </c>
      <c r="B106" s="113" t="s">
        <v>144</v>
      </c>
      <c r="C106" s="241">
        <v>26153563</v>
      </c>
      <c r="D106" s="115">
        <f t="shared" si="16"/>
        <v>59.545880510089546</v>
      </c>
      <c r="E106" s="160"/>
      <c r="F106" s="115">
        <f t="shared" si="17"/>
        <v>96.376838682007687</v>
      </c>
      <c r="G106" s="241">
        <v>7799393</v>
      </c>
      <c r="H106" s="241">
        <v>14322196</v>
      </c>
      <c r="I106" s="243">
        <v>10296571</v>
      </c>
      <c r="J106" s="115">
        <f t="shared" si="18"/>
        <v>23.443015639194293</v>
      </c>
      <c r="K106" s="160"/>
      <c r="L106" s="118">
        <f t="shared" si="19"/>
        <v>94.58517561375993</v>
      </c>
      <c r="M106" s="114">
        <f t="shared" si="20"/>
        <v>36450134</v>
      </c>
      <c r="N106" s="243">
        <v>5123456</v>
      </c>
      <c r="O106" s="115">
        <f t="shared" si="21"/>
        <v>14.056069039416974</v>
      </c>
      <c r="P106" s="243">
        <v>0</v>
      </c>
      <c r="Q106" s="115">
        <f t="shared" si="22"/>
        <v>0</v>
      </c>
      <c r="R106" s="243">
        <v>28662</v>
      </c>
      <c r="S106" s="115">
        <f t="shared" si="23"/>
        <v>7.8633455778242128E-2</v>
      </c>
      <c r="T106" s="241">
        <v>1255498</v>
      </c>
      <c r="U106" s="114">
        <v>439217</v>
      </c>
      <c r="V106" s="114">
        <v>439217</v>
      </c>
      <c r="W106" s="114">
        <v>439217</v>
      </c>
    </row>
    <row r="107" spans="1:23" x14ac:dyDescent="0.2">
      <c r="A107" s="110">
        <v>54</v>
      </c>
      <c r="B107" s="110" t="s">
        <v>146</v>
      </c>
      <c r="C107" s="240">
        <v>1852326</v>
      </c>
      <c r="D107" s="112">
        <f t="shared" si="16"/>
        <v>44.711933957709761</v>
      </c>
      <c r="F107" s="112">
        <f t="shared" si="17"/>
        <v>72.367640033009806</v>
      </c>
      <c r="G107" s="240">
        <v>719180</v>
      </c>
      <c r="H107" s="240">
        <v>993454</v>
      </c>
      <c r="I107" s="242">
        <v>1198682</v>
      </c>
      <c r="J107" s="112">
        <f t="shared" si="18"/>
        <v>28.934102539345371</v>
      </c>
      <c r="L107" s="220">
        <f t="shared" si="19"/>
        <v>116.73997970359147</v>
      </c>
      <c r="M107" s="111">
        <f t="shared" si="20"/>
        <v>3051008</v>
      </c>
      <c r="N107" s="242">
        <v>1226954</v>
      </c>
      <c r="O107" s="112">
        <f t="shared" si="21"/>
        <v>40.214709368182582</v>
      </c>
      <c r="P107" s="242">
        <v>0</v>
      </c>
      <c r="Q107" s="112">
        <f t="shared" si="22"/>
        <v>0</v>
      </c>
      <c r="R107" s="242">
        <v>0</v>
      </c>
      <c r="S107" s="112">
        <f t="shared" si="23"/>
        <v>0</v>
      </c>
      <c r="T107" s="240">
        <v>117033</v>
      </c>
      <c r="U107" s="111">
        <v>41428</v>
      </c>
      <c r="V107" s="111">
        <v>41428</v>
      </c>
      <c r="W107" s="111">
        <v>41428</v>
      </c>
    </row>
    <row r="108" spans="1:23" x14ac:dyDescent="0.2">
      <c r="A108" s="113">
        <v>55</v>
      </c>
      <c r="B108" s="113" t="s">
        <v>148</v>
      </c>
      <c r="C108" s="241">
        <v>1182102</v>
      </c>
      <c r="D108" s="115">
        <f t="shared" si="16"/>
        <v>98.026536197031263</v>
      </c>
      <c r="E108" s="160"/>
      <c r="F108" s="115">
        <f t="shared" si="17"/>
        <v>158.65896321772371</v>
      </c>
      <c r="G108" s="241">
        <v>503464</v>
      </c>
      <c r="H108" s="241">
        <v>466471</v>
      </c>
      <c r="I108" s="243">
        <v>374611</v>
      </c>
      <c r="J108" s="115">
        <f t="shared" si="18"/>
        <v>31.06484783149515</v>
      </c>
      <c r="K108" s="160"/>
      <c r="L108" s="118">
        <f t="shared" si="19"/>
        <v>125.33686505093688</v>
      </c>
      <c r="M108" s="114">
        <f t="shared" si="20"/>
        <v>1556713</v>
      </c>
      <c r="N108" s="243">
        <v>914250</v>
      </c>
      <c r="O108" s="118">
        <f t="shared" si="21"/>
        <v>58.729515331342384</v>
      </c>
      <c r="P108" s="243">
        <v>0</v>
      </c>
      <c r="Q108" s="118">
        <f t="shared" si="22"/>
        <v>0</v>
      </c>
      <c r="R108" s="243">
        <v>0</v>
      </c>
      <c r="S108" s="118">
        <f t="shared" si="23"/>
        <v>0</v>
      </c>
      <c r="T108" s="241">
        <v>37192</v>
      </c>
      <c r="U108" s="114">
        <v>12059</v>
      </c>
      <c r="V108" s="114">
        <v>12059</v>
      </c>
      <c r="W108" s="114">
        <v>12059</v>
      </c>
    </row>
    <row r="109" spans="1:23" x14ac:dyDescent="0.2">
      <c r="A109" s="110">
        <v>56</v>
      </c>
      <c r="B109" s="110" t="s">
        <v>150</v>
      </c>
      <c r="C109" s="240">
        <v>2433386</v>
      </c>
      <c r="D109" s="112">
        <f t="shared" si="16"/>
        <v>174.03704763267058</v>
      </c>
      <c r="F109" s="112">
        <f t="shared" si="17"/>
        <v>281.68431335136125</v>
      </c>
      <c r="G109" s="240">
        <v>490425</v>
      </c>
      <c r="H109" s="240">
        <v>1815584</v>
      </c>
      <c r="I109" s="242">
        <v>493196</v>
      </c>
      <c r="J109" s="112">
        <f t="shared" si="18"/>
        <v>35.273637533972249</v>
      </c>
      <c r="L109" s="220">
        <f t="shared" si="19"/>
        <v>142.31800430610241</v>
      </c>
      <c r="M109" s="111">
        <f t="shared" si="20"/>
        <v>2926582</v>
      </c>
      <c r="N109" s="242">
        <v>930298</v>
      </c>
      <c r="O109" s="220">
        <f t="shared" si="21"/>
        <v>31.787867211648262</v>
      </c>
      <c r="P109" s="242">
        <v>0</v>
      </c>
      <c r="Q109" s="220">
        <f t="shared" si="22"/>
        <v>0</v>
      </c>
      <c r="R109" s="242">
        <v>0</v>
      </c>
      <c r="S109" s="220">
        <f t="shared" si="23"/>
        <v>0</v>
      </c>
      <c r="T109" s="240">
        <v>61185</v>
      </c>
      <c r="U109" s="111">
        <v>13982</v>
      </c>
      <c r="V109" s="111">
        <v>13982</v>
      </c>
      <c r="W109" s="111">
        <v>13982</v>
      </c>
    </row>
    <row r="110" spans="1:23" x14ac:dyDescent="0.2">
      <c r="A110" s="113">
        <v>57</v>
      </c>
      <c r="B110" s="113" t="s">
        <v>152</v>
      </c>
      <c r="C110" s="241">
        <v>841117</v>
      </c>
      <c r="D110" s="115">
        <f t="shared" si="16"/>
        <v>100.04960152254074</v>
      </c>
      <c r="E110" s="160"/>
      <c r="F110" s="115">
        <f t="shared" si="17"/>
        <v>161.93335665769902</v>
      </c>
      <c r="G110" s="241">
        <v>341876</v>
      </c>
      <c r="H110" s="241">
        <v>368479</v>
      </c>
      <c r="I110" s="243">
        <v>340006</v>
      </c>
      <c r="J110" s="115">
        <f t="shared" si="18"/>
        <v>40.443202093493518</v>
      </c>
      <c r="K110" s="160"/>
      <c r="L110" s="118">
        <f t="shared" si="19"/>
        <v>163.17556713993386</v>
      </c>
      <c r="M110" s="114">
        <f t="shared" si="20"/>
        <v>1181123</v>
      </c>
      <c r="N110" s="243">
        <v>633007</v>
      </c>
      <c r="O110" s="118">
        <f t="shared" si="21"/>
        <v>53.593656206847214</v>
      </c>
      <c r="P110" s="243">
        <v>0</v>
      </c>
      <c r="Q110" s="118">
        <f t="shared" si="22"/>
        <v>0</v>
      </c>
      <c r="R110" s="243">
        <v>0</v>
      </c>
      <c r="S110" s="118">
        <f t="shared" si="23"/>
        <v>0</v>
      </c>
      <c r="T110" s="241">
        <v>30299</v>
      </c>
      <c r="U110" s="114">
        <v>8407</v>
      </c>
      <c r="V110" s="114">
        <v>8407</v>
      </c>
      <c r="W110" s="114">
        <v>8407</v>
      </c>
    </row>
    <row r="111" spans="1:23" x14ac:dyDescent="0.2">
      <c r="A111" s="110">
        <v>58</v>
      </c>
      <c r="B111" s="110" t="s">
        <v>154</v>
      </c>
      <c r="C111" s="240">
        <v>2246728</v>
      </c>
      <c r="D111" s="112">
        <f t="shared" si="16"/>
        <v>74.068769986483375</v>
      </c>
      <c r="F111" s="112">
        <f t="shared" si="17"/>
        <v>119.8825818883051</v>
      </c>
      <c r="G111" s="240">
        <v>1050792</v>
      </c>
      <c r="H111" s="240">
        <v>717</v>
      </c>
      <c r="I111" s="242">
        <v>1254915</v>
      </c>
      <c r="J111" s="112">
        <f t="shared" si="18"/>
        <v>41.371278805261596</v>
      </c>
      <c r="L111" s="220">
        <f t="shared" si="19"/>
        <v>166.92006401340188</v>
      </c>
      <c r="M111" s="111">
        <f t="shared" si="20"/>
        <v>3501643</v>
      </c>
      <c r="N111" s="242">
        <v>1898296</v>
      </c>
      <c r="O111" s="220">
        <f t="shared" si="21"/>
        <v>54.211580106824144</v>
      </c>
      <c r="P111" s="242">
        <v>0</v>
      </c>
      <c r="Q111" s="220">
        <f t="shared" si="22"/>
        <v>0</v>
      </c>
      <c r="R111" s="242">
        <v>0</v>
      </c>
      <c r="S111" s="220">
        <f t="shared" si="23"/>
        <v>0</v>
      </c>
      <c r="T111" s="240">
        <v>32154</v>
      </c>
      <c r="U111" s="111">
        <v>30333</v>
      </c>
      <c r="V111" s="111">
        <v>30333</v>
      </c>
      <c r="W111" s="111">
        <v>30333</v>
      </c>
    </row>
    <row r="112" spans="1:23" x14ac:dyDescent="0.2">
      <c r="A112" s="113">
        <v>59</v>
      </c>
      <c r="B112" s="113" t="s">
        <v>156</v>
      </c>
      <c r="C112" s="241">
        <v>856458</v>
      </c>
      <c r="D112" s="115">
        <f t="shared" si="16"/>
        <v>78.696866672792424</v>
      </c>
      <c r="E112" s="160"/>
      <c r="F112" s="115">
        <f t="shared" si="17"/>
        <v>127.37329869222511</v>
      </c>
      <c r="G112" s="241">
        <v>435886</v>
      </c>
      <c r="H112" s="241">
        <v>301040</v>
      </c>
      <c r="I112" s="243">
        <v>402950</v>
      </c>
      <c r="J112" s="115">
        <f t="shared" si="18"/>
        <v>37.025636313516493</v>
      </c>
      <c r="K112" s="160"/>
      <c r="L112" s="118">
        <f t="shared" si="19"/>
        <v>149.38676690852247</v>
      </c>
      <c r="M112" s="114">
        <f t="shared" si="20"/>
        <v>1259408</v>
      </c>
      <c r="N112" s="243">
        <v>786152</v>
      </c>
      <c r="O112" s="118">
        <f t="shared" si="21"/>
        <v>62.422344466606525</v>
      </c>
      <c r="P112" s="243">
        <v>42866</v>
      </c>
      <c r="Q112" s="118">
        <f t="shared" si="22"/>
        <v>3.4036626732560062</v>
      </c>
      <c r="R112" s="243">
        <v>0</v>
      </c>
      <c r="S112" s="118">
        <f t="shared" si="23"/>
        <v>0</v>
      </c>
      <c r="T112" s="241">
        <v>29211</v>
      </c>
      <c r="U112" s="114">
        <v>10883</v>
      </c>
      <c r="V112" s="114">
        <v>10883</v>
      </c>
      <c r="W112" s="114">
        <v>10883</v>
      </c>
    </row>
    <row r="113" spans="1:23" x14ac:dyDescent="0.2">
      <c r="A113" s="110">
        <v>60</v>
      </c>
      <c r="B113" s="110" t="s">
        <v>158</v>
      </c>
      <c r="C113" s="240">
        <v>3142580</v>
      </c>
      <c r="D113" s="112">
        <f t="shared" si="16"/>
        <v>30.771897184822521</v>
      </c>
      <c r="F113" s="112">
        <f t="shared" si="17"/>
        <v>49.805261850455864</v>
      </c>
      <c r="G113" s="240">
        <v>1083898</v>
      </c>
      <c r="H113" s="240">
        <v>1705979</v>
      </c>
      <c r="I113" s="242">
        <v>1806561</v>
      </c>
      <c r="J113" s="112">
        <f t="shared" si="18"/>
        <v>17.689703794369645</v>
      </c>
      <c r="L113" s="220">
        <f t="shared" si="19"/>
        <v>71.372376561847204</v>
      </c>
      <c r="M113" s="111">
        <f t="shared" si="20"/>
        <v>4949141</v>
      </c>
      <c r="N113" s="242">
        <v>2495244</v>
      </c>
      <c r="O113" s="220">
        <f t="shared" si="21"/>
        <v>50.417718953652766</v>
      </c>
      <c r="P113" s="242">
        <v>5309</v>
      </c>
      <c r="Q113" s="220">
        <f t="shared" si="22"/>
        <v>0.1072711405878313</v>
      </c>
      <c r="R113" s="242">
        <v>0</v>
      </c>
      <c r="S113" s="220">
        <f t="shared" si="23"/>
        <v>0</v>
      </c>
      <c r="T113" s="240">
        <v>927</v>
      </c>
      <c r="U113" s="111">
        <v>102125</v>
      </c>
      <c r="V113" s="111">
        <v>102125</v>
      </c>
      <c r="W113" s="111">
        <v>102125</v>
      </c>
    </row>
    <row r="114" spans="1:23" x14ac:dyDescent="0.2">
      <c r="A114" s="113">
        <v>61</v>
      </c>
      <c r="B114" s="113" t="s">
        <v>160</v>
      </c>
      <c r="C114" s="241">
        <v>1310899</v>
      </c>
      <c r="D114" s="115">
        <f t="shared" si="16"/>
        <v>88.646131998918037</v>
      </c>
      <c r="E114" s="160"/>
      <c r="F114" s="115">
        <f t="shared" si="17"/>
        <v>143.47649056925223</v>
      </c>
      <c r="G114" s="241">
        <v>465515</v>
      </c>
      <c r="H114" s="241">
        <v>548920</v>
      </c>
      <c r="I114" s="243">
        <v>702812</v>
      </c>
      <c r="J114" s="115">
        <f t="shared" si="18"/>
        <v>47.525831755477412</v>
      </c>
      <c r="K114" s="160"/>
      <c r="L114" s="118">
        <f t="shared" si="19"/>
        <v>191.75174439871404</v>
      </c>
      <c r="M114" s="114">
        <f t="shared" si="20"/>
        <v>2013711</v>
      </c>
      <c r="N114" s="243">
        <v>1129492</v>
      </c>
      <c r="O114" s="118">
        <f t="shared" si="21"/>
        <v>56.090074494304297</v>
      </c>
      <c r="P114" s="243">
        <v>0</v>
      </c>
      <c r="Q114" s="118">
        <f t="shared" si="22"/>
        <v>0</v>
      </c>
      <c r="R114" s="243">
        <v>0</v>
      </c>
      <c r="S114" s="118">
        <f t="shared" si="23"/>
        <v>0</v>
      </c>
      <c r="T114" s="241">
        <v>16833</v>
      </c>
      <c r="U114" s="114">
        <v>14788</v>
      </c>
      <c r="V114" s="114">
        <v>14788</v>
      </c>
      <c r="W114" s="114">
        <v>14788</v>
      </c>
    </row>
    <row r="115" spans="1:23" x14ac:dyDescent="0.2">
      <c r="A115" s="110">
        <v>62</v>
      </c>
      <c r="B115" s="110" t="s">
        <v>249</v>
      </c>
      <c r="C115" s="240">
        <v>1841755</v>
      </c>
      <c r="D115" s="112">
        <f t="shared" si="16"/>
        <v>68.701693524321101</v>
      </c>
      <c r="F115" s="112">
        <f t="shared" si="17"/>
        <v>111.19580359303463</v>
      </c>
      <c r="G115" s="240">
        <v>481559</v>
      </c>
      <c r="H115" s="240">
        <v>1123118</v>
      </c>
      <c r="I115" s="242">
        <v>621445</v>
      </c>
      <c r="J115" s="112">
        <f t="shared" si="18"/>
        <v>23.181326469710534</v>
      </c>
      <c r="L115" s="220">
        <f t="shared" si="19"/>
        <v>93.529342335618963</v>
      </c>
      <c r="M115" s="111">
        <f t="shared" si="20"/>
        <v>2463200</v>
      </c>
      <c r="N115" s="242">
        <v>1147900</v>
      </c>
      <c r="O115" s="220">
        <f t="shared" si="21"/>
        <v>46.60198116271517</v>
      </c>
      <c r="P115" s="242">
        <v>0</v>
      </c>
      <c r="Q115" s="220">
        <f t="shared" si="22"/>
        <v>0</v>
      </c>
      <c r="R115" s="242">
        <v>0</v>
      </c>
      <c r="S115" s="220">
        <f t="shared" si="23"/>
        <v>0</v>
      </c>
      <c r="T115" s="240">
        <v>250211</v>
      </c>
      <c r="U115" s="111">
        <v>26808</v>
      </c>
      <c r="V115" s="111">
        <v>26808</v>
      </c>
      <c r="W115" s="111">
        <v>26808</v>
      </c>
    </row>
    <row r="116" spans="1:23" x14ac:dyDescent="0.2">
      <c r="A116" s="113">
        <v>63</v>
      </c>
      <c r="B116" s="113" t="s">
        <v>164</v>
      </c>
      <c r="C116" s="241">
        <v>1554510</v>
      </c>
      <c r="D116" s="115">
        <f t="shared" si="16"/>
        <v>127.94320987654321</v>
      </c>
      <c r="E116" s="160"/>
      <c r="F116" s="115">
        <f t="shared" si="17"/>
        <v>207.08001952612847</v>
      </c>
      <c r="G116" s="241">
        <v>494807</v>
      </c>
      <c r="H116" s="241">
        <v>911124</v>
      </c>
      <c r="I116" s="243">
        <v>556359</v>
      </c>
      <c r="J116" s="115">
        <f t="shared" si="18"/>
        <v>45.790864197530865</v>
      </c>
      <c r="K116" s="160"/>
      <c r="L116" s="118">
        <f t="shared" si="19"/>
        <v>184.75169740483716</v>
      </c>
      <c r="M116" s="114">
        <f t="shared" si="20"/>
        <v>2110869</v>
      </c>
      <c r="N116" s="243">
        <v>993270</v>
      </c>
      <c r="O116" s="118">
        <f t="shared" si="21"/>
        <v>47.055028047690314</v>
      </c>
      <c r="P116" s="243">
        <v>36339</v>
      </c>
      <c r="Q116" s="118">
        <f t="shared" si="22"/>
        <v>1.7215184836197792</v>
      </c>
      <c r="R116" s="243">
        <v>0</v>
      </c>
      <c r="S116" s="118">
        <f t="shared" si="23"/>
        <v>0</v>
      </c>
      <c r="T116" s="241">
        <v>503104</v>
      </c>
      <c r="U116" s="114">
        <v>12150</v>
      </c>
      <c r="V116" s="114">
        <v>12150</v>
      </c>
      <c r="W116" s="114">
        <v>12150</v>
      </c>
    </row>
    <row r="117" spans="1:23" x14ac:dyDescent="0.2">
      <c r="A117" s="110">
        <v>64</v>
      </c>
      <c r="B117" s="110" t="s">
        <v>166</v>
      </c>
      <c r="C117" s="240">
        <v>0</v>
      </c>
      <c r="D117" s="112">
        <f t="shared" si="16"/>
        <v>0</v>
      </c>
      <c r="F117" s="112">
        <f t="shared" si="17"/>
        <v>0</v>
      </c>
      <c r="G117" s="240">
        <v>0</v>
      </c>
      <c r="H117" s="240">
        <v>0</v>
      </c>
      <c r="I117" s="242">
        <v>0</v>
      </c>
      <c r="J117" s="112">
        <f t="shared" si="18"/>
        <v>0</v>
      </c>
      <c r="L117" s="220">
        <f t="shared" si="19"/>
        <v>0</v>
      </c>
      <c r="M117" s="111">
        <f t="shared" si="20"/>
        <v>0</v>
      </c>
      <c r="N117" s="242">
        <v>0</v>
      </c>
      <c r="O117" s="220">
        <f t="shared" si="21"/>
        <v>0</v>
      </c>
      <c r="P117" s="242">
        <v>0</v>
      </c>
      <c r="Q117" s="220">
        <f t="shared" si="22"/>
        <v>0</v>
      </c>
      <c r="R117" s="242">
        <v>0</v>
      </c>
      <c r="S117" s="220">
        <f t="shared" si="23"/>
        <v>0</v>
      </c>
      <c r="T117" s="240">
        <v>0</v>
      </c>
      <c r="U117" s="111">
        <v>0</v>
      </c>
      <c r="V117" s="111">
        <v>0</v>
      </c>
      <c r="W117" s="111">
        <v>0</v>
      </c>
    </row>
    <row r="118" spans="1:23" x14ac:dyDescent="0.2">
      <c r="A118" s="113">
        <v>65</v>
      </c>
      <c r="B118" s="113" t="s">
        <v>168</v>
      </c>
      <c r="C118" s="241">
        <v>639173</v>
      </c>
      <c r="D118" s="115">
        <f t="shared" ref="D118:D148" si="24">IFERROR(C118/$U118,0)</f>
        <v>40.849555825397843</v>
      </c>
      <c r="E118" s="160"/>
      <c r="F118" s="115">
        <f t="shared" ref="F118:F149" si="25">IF(D$149,D118/D$149*100,0)</f>
        <v>66.116262255101788</v>
      </c>
      <c r="G118" s="241">
        <v>352984</v>
      </c>
      <c r="H118" s="241">
        <v>237777</v>
      </c>
      <c r="I118" s="243">
        <v>495724</v>
      </c>
      <c r="J118" s="115">
        <f t="shared" ref="J118:J148" si="26">IFERROR(I118/$U118,0)</f>
        <v>31.68172812679747</v>
      </c>
      <c r="K118" s="160"/>
      <c r="L118" s="118">
        <f t="shared" ref="L118:L149" si="27">IF(J$149,J118/J$149*100,0)</f>
        <v>127.82578251624312</v>
      </c>
      <c r="M118" s="114">
        <f t="shared" ref="M118:M148" si="28">(C118+I118)</f>
        <v>1134897</v>
      </c>
      <c r="N118" s="243">
        <v>634682</v>
      </c>
      <c r="O118" s="118">
        <f t="shared" ref="O118:O149" si="29">IF($M118,N118/$M118*100,0)</f>
        <v>55.924194001746422</v>
      </c>
      <c r="P118" s="243">
        <v>0</v>
      </c>
      <c r="Q118" s="118">
        <f t="shared" ref="Q118:Q149" si="30">IF($M118,P118/$M118*100,0)</f>
        <v>0</v>
      </c>
      <c r="R118" s="243">
        <v>0</v>
      </c>
      <c r="S118" s="118">
        <f t="shared" ref="S118:S149" si="31">IF($M118,R118/$M118*100,0)</f>
        <v>0</v>
      </c>
      <c r="T118" s="241">
        <v>71121</v>
      </c>
      <c r="U118" s="114">
        <v>15647</v>
      </c>
      <c r="V118" s="114">
        <v>15647</v>
      </c>
      <c r="W118" s="114">
        <v>15647</v>
      </c>
    </row>
    <row r="119" spans="1:23" x14ac:dyDescent="0.2">
      <c r="A119" s="110">
        <v>66</v>
      </c>
      <c r="B119" s="110" t="s">
        <v>170</v>
      </c>
      <c r="C119" s="240">
        <v>1015269</v>
      </c>
      <c r="D119" s="112">
        <f t="shared" si="24"/>
        <v>26.181572025375214</v>
      </c>
      <c r="F119" s="112">
        <f t="shared" si="25"/>
        <v>42.375679424261783</v>
      </c>
      <c r="G119" s="240">
        <v>783058</v>
      </c>
      <c r="H119" s="240">
        <v>6326</v>
      </c>
      <c r="I119" s="242">
        <v>954276</v>
      </c>
      <c r="J119" s="112">
        <f t="shared" si="26"/>
        <v>24.608695652173914</v>
      </c>
      <c r="L119" s="220">
        <f t="shared" si="27"/>
        <v>99.288326882097223</v>
      </c>
      <c r="M119" s="111">
        <f t="shared" si="28"/>
        <v>1969545</v>
      </c>
      <c r="N119" s="242">
        <v>902404</v>
      </c>
      <c r="O119" s="220">
        <f t="shared" si="29"/>
        <v>45.817891949663505</v>
      </c>
      <c r="P119" s="242">
        <v>0</v>
      </c>
      <c r="Q119" s="220">
        <f t="shared" si="30"/>
        <v>0</v>
      </c>
      <c r="R119" s="242">
        <v>0</v>
      </c>
      <c r="S119" s="220">
        <f t="shared" si="31"/>
        <v>0</v>
      </c>
      <c r="T119" s="240">
        <v>156062</v>
      </c>
      <c r="U119" s="111">
        <v>38778</v>
      </c>
      <c r="V119" s="111">
        <v>38778</v>
      </c>
      <c r="W119" s="111">
        <v>38778</v>
      </c>
    </row>
    <row r="120" spans="1:23" x14ac:dyDescent="0.2">
      <c r="A120" s="113">
        <v>67</v>
      </c>
      <c r="B120" s="113" t="s">
        <v>250</v>
      </c>
      <c r="C120" s="241">
        <v>1285188</v>
      </c>
      <c r="D120" s="115">
        <f t="shared" si="24"/>
        <v>54.635378140543295</v>
      </c>
      <c r="E120" s="160"/>
      <c r="F120" s="115">
        <f t="shared" si="25"/>
        <v>88.429039595600926</v>
      </c>
      <c r="G120" s="241">
        <v>556154</v>
      </c>
      <c r="H120" s="241">
        <v>391865</v>
      </c>
      <c r="I120" s="243">
        <v>722327</v>
      </c>
      <c r="J120" s="115">
        <f t="shared" si="26"/>
        <v>30.707265229775114</v>
      </c>
      <c r="K120" s="160"/>
      <c r="L120" s="118">
        <f t="shared" si="27"/>
        <v>123.8941320126341</v>
      </c>
      <c r="M120" s="114">
        <f t="shared" si="28"/>
        <v>2007515</v>
      </c>
      <c r="N120" s="243">
        <v>1040275</v>
      </c>
      <c r="O120" s="118">
        <f t="shared" si="29"/>
        <v>51.819039957360225</v>
      </c>
      <c r="P120" s="243">
        <v>42243</v>
      </c>
      <c r="Q120" s="118">
        <f t="shared" si="30"/>
        <v>2.1042433057785375</v>
      </c>
      <c r="R120" s="243">
        <v>151062</v>
      </c>
      <c r="S120" s="118">
        <f t="shared" si="31"/>
        <v>7.5248254683028524</v>
      </c>
      <c r="T120" s="241">
        <v>10737</v>
      </c>
      <c r="U120" s="114">
        <v>23523</v>
      </c>
      <c r="V120" s="114">
        <v>23523</v>
      </c>
      <c r="W120" s="114">
        <v>23523</v>
      </c>
    </row>
    <row r="121" spans="1:23" x14ac:dyDescent="0.2">
      <c r="A121" s="110">
        <v>68</v>
      </c>
      <c r="B121" s="110" t="s">
        <v>174</v>
      </c>
      <c r="C121" s="240">
        <v>1415437</v>
      </c>
      <c r="D121" s="112">
        <f t="shared" si="24"/>
        <v>83.334530468060052</v>
      </c>
      <c r="F121" s="112">
        <f t="shared" si="25"/>
        <v>134.87950015618972</v>
      </c>
      <c r="G121" s="240">
        <v>592579</v>
      </c>
      <c r="H121" s="240">
        <v>797292</v>
      </c>
      <c r="I121" s="242">
        <v>720558</v>
      </c>
      <c r="J121" s="112">
        <f t="shared" si="26"/>
        <v>42.423196938475122</v>
      </c>
      <c r="L121" s="220">
        <f t="shared" si="27"/>
        <v>171.16422197040774</v>
      </c>
      <c r="M121" s="111">
        <f t="shared" si="28"/>
        <v>2135995</v>
      </c>
      <c r="N121" s="242">
        <v>1119165</v>
      </c>
      <c r="O121" s="220">
        <f t="shared" si="29"/>
        <v>52.395487817153132</v>
      </c>
      <c r="P121" s="242">
        <v>0</v>
      </c>
      <c r="Q121" s="220">
        <f t="shared" si="30"/>
        <v>0</v>
      </c>
      <c r="R121" s="242">
        <v>0</v>
      </c>
      <c r="S121" s="220">
        <f t="shared" si="31"/>
        <v>0</v>
      </c>
      <c r="T121" s="240">
        <v>27679</v>
      </c>
      <c r="U121" s="111">
        <v>16985</v>
      </c>
      <c r="V121" s="111">
        <v>16985</v>
      </c>
      <c r="W121" s="111">
        <v>16985</v>
      </c>
    </row>
    <row r="122" spans="1:23" x14ac:dyDescent="0.2">
      <c r="A122" s="113">
        <v>69</v>
      </c>
      <c r="B122" s="113" t="s">
        <v>176</v>
      </c>
      <c r="C122" s="241">
        <v>1495362</v>
      </c>
      <c r="D122" s="115">
        <f t="shared" si="24"/>
        <v>25.38254714579125</v>
      </c>
      <c r="E122" s="160"/>
      <c r="F122" s="115">
        <f t="shared" si="25"/>
        <v>41.082433086095257</v>
      </c>
      <c r="G122" s="241">
        <v>1030352</v>
      </c>
      <c r="H122" s="241">
        <v>177856</v>
      </c>
      <c r="I122" s="243">
        <v>1054414</v>
      </c>
      <c r="J122" s="115">
        <f t="shared" si="26"/>
        <v>17.89781542274201</v>
      </c>
      <c r="K122" s="160"/>
      <c r="L122" s="118">
        <f t="shared" si="27"/>
        <v>72.212041356676565</v>
      </c>
      <c r="M122" s="114">
        <f t="shared" si="28"/>
        <v>2549776</v>
      </c>
      <c r="N122" s="243">
        <v>1486004</v>
      </c>
      <c r="O122" s="118">
        <f t="shared" si="29"/>
        <v>58.279786145920262</v>
      </c>
      <c r="P122" s="243">
        <v>0</v>
      </c>
      <c r="Q122" s="118">
        <f t="shared" si="30"/>
        <v>0</v>
      </c>
      <c r="R122" s="243">
        <v>0</v>
      </c>
      <c r="S122" s="118">
        <f t="shared" si="31"/>
        <v>0</v>
      </c>
      <c r="T122" s="241">
        <v>101060</v>
      </c>
      <c r="U122" s="114">
        <v>58913</v>
      </c>
      <c r="V122" s="114">
        <v>58913</v>
      </c>
      <c r="W122" s="114">
        <v>58913</v>
      </c>
    </row>
    <row r="123" spans="1:23" x14ac:dyDescent="0.2">
      <c r="A123" s="110">
        <v>70</v>
      </c>
      <c r="B123" s="110" t="s">
        <v>178</v>
      </c>
      <c r="C123" s="240">
        <v>2104524</v>
      </c>
      <c r="D123" s="112">
        <f t="shared" si="24"/>
        <v>66.02842531296082</v>
      </c>
      <c r="F123" s="112">
        <f t="shared" si="25"/>
        <v>106.86903678812772</v>
      </c>
      <c r="G123" s="240">
        <v>701976</v>
      </c>
      <c r="H123" s="240">
        <v>1224883</v>
      </c>
      <c r="I123" s="242">
        <v>663505</v>
      </c>
      <c r="J123" s="112">
        <f t="shared" si="26"/>
        <v>20.817149311329338</v>
      </c>
      <c r="L123" s="220">
        <f t="shared" si="27"/>
        <v>83.990633018134133</v>
      </c>
      <c r="M123" s="111">
        <f t="shared" si="28"/>
        <v>2768029</v>
      </c>
      <c r="N123" s="242">
        <v>972963</v>
      </c>
      <c r="O123" s="220">
        <f t="shared" si="29"/>
        <v>35.150029136255434</v>
      </c>
      <c r="P123" s="242">
        <v>0</v>
      </c>
      <c r="Q123" s="220">
        <f t="shared" si="30"/>
        <v>0</v>
      </c>
      <c r="R123" s="242">
        <v>0</v>
      </c>
      <c r="S123" s="220">
        <f t="shared" si="31"/>
        <v>0</v>
      </c>
      <c r="T123" s="240">
        <v>132579</v>
      </c>
      <c r="U123" s="111">
        <v>31873</v>
      </c>
      <c r="V123" s="111">
        <v>31873</v>
      </c>
      <c r="W123" s="111">
        <v>31873</v>
      </c>
    </row>
    <row r="124" spans="1:23" x14ac:dyDescent="0.2">
      <c r="A124" s="113">
        <v>71</v>
      </c>
      <c r="B124" s="113" t="s">
        <v>180</v>
      </c>
      <c r="C124" s="241">
        <v>1246941</v>
      </c>
      <c r="D124" s="115">
        <f t="shared" si="24"/>
        <v>55.301623203831824</v>
      </c>
      <c r="E124" s="160"/>
      <c r="F124" s="115">
        <f t="shared" si="25"/>
        <v>89.507377718023378</v>
      </c>
      <c r="G124" s="241">
        <v>634329</v>
      </c>
      <c r="H124" s="241">
        <v>460234</v>
      </c>
      <c r="I124" s="243">
        <v>757006</v>
      </c>
      <c r="J124" s="115">
        <f t="shared" si="26"/>
        <v>33.573088522263618</v>
      </c>
      <c r="K124" s="160"/>
      <c r="L124" s="118">
        <f t="shared" si="27"/>
        <v>135.45682529279543</v>
      </c>
      <c r="M124" s="114">
        <f t="shared" si="28"/>
        <v>2003947</v>
      </c>
      <c r="N124" s="243">
        <v>1218040</v>
      </c>
      <c r="O124" s="118">
        <f t="shared" si="29"/>
        <v>60.782046630973774</v>
      </c>
      <c r="P124" s="243">
        <v>89193</v>
      </c>
      <c r="Q124" s="118">
        <f t="shared" si="30"/>
        <v>4.4508662155236642</v>
      </c>
      <c r="R124" s="243">
        <v>0</v>
      </c>
      <c r="S124" s="118">
        <f t="shared" si="31"/>
        <v>0</v>
      </c>
      <c r="T124" s="241">
        <v>108770</v>
      </c>
      <c r="U124" s="114">
        <v>22548</v>
      </c>
      <c r="V124" s="114">
        <v>22548</v>
      </c>
      <c r="W124" s="114">
        <v>22548</v>
      </c>
    </row>
    <row r="125" spans="1:23" x14ac:dyDescent="0.2">
      <c r="A125" s="110">
        <v>72</v>
      </c>
      <c r="B125" s="110" t="s">
        <v>182</v>
      </c>
      <c r="C125" s="240">
        <v>2526091</v>
      </c>
      <c r="D125" s="112">
        <f t="shared" si="24"/>
        <v>59.21867454345125</v>
      </c>
      <c r="F125" s="112">
        <f t="shared" si="25"/>
        <v>95.847245763197009</v>
      </c>
      <c r="G125" s="240">
        <v>632190</v>
      </c>
      <c r="H125" s="240">
        <v>1474868</v>
      </c>
      <c r="I125" s="242">
        <v>1169942</v>
      </c>
      <c r="J125" s="112">
        <f t="shared" si="26"/>
        <v>27.426729493400849</v>
      </c>
      <c r="L125" s="220">
        <f t="shared" si="27"/>
        <v>110.65820479628219</v>
      </c>
      <c r="M125" s="111">
        <f t="shared" si="28"/>
        <v>3696033</v>
      </c>
      <c r="N125" s="242">
        <v>1884042</v>
      </c>
      <c r="O125" s="220">
        <f t="shared" si="29"/>
        <v>50.974707206347993</v>
      </c>
      <c r="P125" s="242">
        <v>9453</v>
      </c>
      <c r="Q125" s="220">
        <f t="shared" si="30"/>
        <v>0.25576070343527774</v>
      </c>
      <c r="R125" s="242">
        <v>0</v>
      </c>
      <c r="S125" s="220">
        <f t="shared" si="31"/>
        <v>0</v>
      </c>
      <c r="T125" s="240">
        <v>291548</v>
      </c>
      <c r="U125" s="111">
        <v>42657</v>
      </c>
      <c r="V125" s="111">
        <v>42657</v>
      </c>
      <c r="W125" s="111">
        <v>42657</v>
      </c>
    </row>
    <row r="126" spans="1:23" x14ac:dyDescent="0.2">
      <c r="A126" s="113">
        <v>73</v>
      </c>
      <c r="B126" s="113" t="s">
        <v>184</v>
      </c>
      <c r="C126" s="241">
        <v>28223000</v>
      </c>
      <c r="D126" s="115">
        <f t="shared" si="24"/>
        <v>56.689424388323459</v>
      </c>
      <c r="E126" s="160"/>
      <c r="F126" s="115">
        <f t="shared" si="25"/>
        <v>91.753576610955818</v>
      </c>
      <c r="G126" s="241">
        <v>8328000</v>
      </c>
      <c r="H126" s="241">
        <v>17086000</v>
      </c>
      <c r="I126" s="243">
        <v>13260000</v>
      </c>
      <c r="J126" s="115">
        <f t="shared" si="26"/>
        <v>26.634367976089326</v>
      </c>
      <c r="K126" s="160"/>
      <c r="L126" s="118">
        <f t="shared" si="27"/>
        <v>107.4612759361916</v>
      </c>
      <c r="M126" s="114">
        <f t="shared" si="28"/>
        <v>41483000</v>
      </c>
      <c r="N126" s="243">
        <v>8994000</v>
      </c>
      <c r="O126" s="118">
        <f t="shared" si="29"/>
        <v>21.681170600004819</v>
      </c>
      <c r="P126" s="243">
        <v>284000</v>
      </c>
      <c r="Q126" s="118">
        <f t="shared" si="30"/>
        <v>0.68461779524142419</v>
      </c>
      <c r="R126" s="243">
        <v>0</v>
      </c>
      <c r="S126" s="118">
        <f t="shared" si="31"/>
        <v>0</v>
      </c>
      <c r="T126" s="241">
        <v>1818000</v>
      </c>
      <c r="U126" s="114">
        <v>497853</v>
      </c>
      <c r="V126" s="114">
        <v>497853</v>
      </c>
      <c r="W126" s="114">
        <v>497853</v>
      </c>
    </row>
    <row r="127" spans="1:23" x14ac:dyDescent="0.2">
      <c r="A127" s="110">
        <v>74</v>
      </c>
      <c r="B127" s="110" t="s">
        <v>186</v>
      </c>
      <c r="C127" s="240">
        <v>0</v>
      </c>
      <c r="D127" s="112">
        <f t="shared" si="24"/>
        <v>0</v>
      </c>
      <c r="F127" s="112">
        <f t="shared" si="25"/>
        <v>0</v>
      </c>
      <c r="G127" s="240">
        <v>0</v>
      </c>
      <c r="H127" s="240">
        <v>0</v>
      </c>
      <c r="I127" s="242">
        <v>0</v>
      </c>
      <c r="J127" s="112">
        <f t="shared" si="26"/>
        <v>0</v>
      </c>
      <c r="L127" s="220">
        <f t="shared" si="27"/>
        <v>0</v>
      </c>
      <c r="M127" s="111">
        <f t="shared" si="28"/>
        <v>0</v>
      </c>
      <c r="N127" s="242">
        <v>0</v>
      </c>
      <c r="O127" s="220">
        <f t="shared" si="29"/>
        <v>0</v>
      </c>
      <c r="P127" s="242">
        <v>0</v>
      </c>
      <c r="Q127" s="220">
        <f t="shared" si="30"/>
        <v>0</v>
      </c>
      <c r="R127" s="242">
        <v>0</v>
      </c>
      <c r="S127" s="220">
        <f t="shared" si="31"/>
        <v>0</v>
      </c>
      <c r="T127" s="240">
        <v>0</v>
      </c>
      <c r="U127" s="111">
        <v>0</v>
      </c>
      <c r="V127" s="111">
        <v>0</v>
      </c>
      <c r="W127" s="111">
        <v>0</v>
      </c>
    </row>
    <row r="128" spans="1:23" x14ac:dyDescent="0.2">
      <c r="A128" s="113">
        <v>75</v>
      </c>
      <c r="B128" s="113" t="s">
        <v>188</v>
      </c>
      <c r="C128" s="241">
        <v>1597091</v>
      </c>
      <c r="D128" s="115">
        <f t="shared" si="24"/>
        <v>213.82929441692329</v>
      </c>
      <c r="E128" s="160"/>
      <c r="F128" s="115">
        <f t="shared" si="25"/>
        <v>346.08928841039568</v>
      </c>
      <c r="G128" s="241">
        <v>373543</v>
      </c>
      <c r="H128" s="241">
        <v>1064946</v>
      </c>
      <c r="I128" s="243">
        <v>378145</v>
      </c>
      <c r="J128" s="115">
        <f t="shared" si="26"/>
        <v>50.628598205917797</v>
      </c>
      <c r="K128" s="160"/>
      <c r="L128" s="118">
        <f t="shared" si="27"/>
        <v>204.27042860386061</v>
      </c>
      <c r="M128" s="114">
        <f t="shared" si="28"/>
        <v>1975236</v>
      </c>
      <c r="N128" s="243">
        <v>786677</v>
      </c>
      <c r="O128" s="118">
        <f t="shared" si="29"/>
        <v>39.826987762474964</v>
      </c>
      <c r="P128" s="243">
        <v>0</v>
      </c>
      <c r="Q128" s="118">
        <f t="shared" si="30"/>
        <v>0</v>
      </c>
      <c r="R128" s="243">
        <v>0</v>
      </c>
      <c r="S128" s="118">
        <f t="shared" si="31"/>
        <v>0</v>
      </c>
      <c r="T128" s="241">
        <v>81766</v>
      </c>
      <c r="U128" s="114">
        <v>7469</v>
      </c>
      <c r="V128" s="114">
        <v>7469</v>
      </c>
      <c r="W128" s="114">
        <v>7469</v>
      </c>
    </row>
    <row r="129" spans="1:23" x14ac:dyDescent="0.2">
      <c r="A129" s="110">
        <v>76</v>
      </c>
      <c r="B129" s="110" t="s">
        <v>62</v>
      </c>
      <c r="C129" s="240">
        <v>0</v>
      </c>
      <c r="D129" s="112">
        <f t="shared" si="24"/>
        <v>0</v>
      </c>
      <c r="F129" s="112">
        <f t="shared" si="25"/>
        <v>0</v>
      </c>
      <c r="G129" s="240">
        <v>0</v>
      </c>
      <c r="H129" s="240">
        <v>0</v>
      </c>
      <c r="I129" s="242">
        <v>0</v>
      </c>
      <c r="J129" s="112">
        <f t="shared" si="26"/>
        <v>0</v>
      </c>
      <c r="L129" s="220">
        <f t="shared" si="27"/>
        <v>0</v>
      </c>
      <c r="M129" s="111">
        <f t="shared" si="28"/>
        <v>0</v>
      </c>
      <c r="N129" s="242">
        <v>0</v>
      </c>
      <c r="O129" s="220">
        <f t="shared" si="29"/>
        <v>0</v>
      </c>
      <c r="P129" s="242">
        <v>0</v>
      </c>
      <c r="Q129" s="220">
        <f t="shared" si="30"/>
        <v>0</v>
      </c>
      <c r="R129" s="242">
        <v>0</v>
      </c>
      <c r="S129" s="220">
        <f t="shared" si="31"/>
        <v>0</v>
      </c>
      <c r="T129" s="240">
        <v>0</v>
      </c>
      <c r="U129" s="111">
        <v>0</v>
      </c>
      <c r="V129" s="111">
        <v>0</v>
      </c>
      <c r="W129" s="111">
        <v>0</v>
      </c>
    </row>
    <row r="130" spans="1:23" x14ac:dyDescent="0.2">
      <c r="A130" s="113">
        <v>77</v>
      </c>
      <c r="B130" s="113" t="s">
        <v>64</v>
      </c>
      <c r="C130" s="241">
        <v>5612311</v>
      </c>
      <c r="D130" s="115">
        <f t="shared" si="24"/>
        <v>58.160471309988914</v>
      </c>
      <c r="E130" s="160"/>
      <c r="F130" s="115">
        <f t="shared" si="25"/>
        <v>94.134511289367239</v>
      </c>
      <c r="G130" s="241">
        <v>1461948</v>
      </c>
      <c r="H130" s="241">
        <v>3583384</v>
      </c>
      <c r="I130" s="243">
        <v>2149663</v>
      </c>
      <c r="J130" s="115">
        <f t="shared" si="26"/>
        <v>22.276993067141984</v>
      </c>
      <c r="K130" s="160"/>
      <c r="L130" s="118">
        <f t="shared" si="27"/>
        <v>89.880642227586492</v>
      </c>
      <c r="M130" s="114">
        <f t="shared" si="28"/>
        <v>7761974</v>
      </c>
      <c r="N130" s="243">
        <v>2047828</v>
      </c>
      <c r="O130" s="118">
        <f t="shared" si="29"/>
        <v>26.38282478142802</v>
      </c>
      <c r="P130" s="243">
        <v>89238</v>
      </c>
      <c r="Q130" s="118">
        <f t="shared" si="30"/>
        <v>1.1496817690963663</v>
      </c>
      <c r="R130" s="243">
        <v>0</v>
      </c>
      <c r="S130" s="118">
        <f t="shared" si="31"/>
        <v>0</v>
      </c>
      <c r="T130" s="241">
        <v>27989</v>
      </c>
      <c r="U130" s="114">
        <v>96497</v>
      </c>
      <c r="V130" s="114">
        <v>96497</v>
      </c>
      <c r="W130" s="114">
        <v>96497</v>
      </c>
    </row>
    <row r="131" spans="1:23" x14ac:dyDescent="0.2">
      <c r="A131" s="110">
        <v>78</v>
      </c>
      <c r="B131" s="110" t="s">
        <v>192</v>
      </c>
      <c r="C131" s="240">
        <v>1625406</v>
      </c>
      <c r="D131" s="112">
        <f t="shared" si="24"/>
        <v>71.974759775052036</v>
      </c>
      <c r="F131" s="112">
        <f t="shared" si="25"/>
        <v>116.49336196886165</v>
      </c>
      <c r="G131" s="240">
        <v>677215</v>
      </c>
      <c r="H131" s="240">
        <v>474419</v>
      </c>
      <c r="I131" s="242">
        <v>944054</v>
      </c>
      <c r="J131" s="112">
        <f t="shared" si="26"/>
        <v>41.803746180755432</v>
      </c>
      <c r="L131" s="220">
        <f t="shared" si="27"/>
        <v>168.66493349981374</v>
      </c>
      <c r="M131" s="111">
        <f t="shared" si="28"/>
        <v>2569460</v>
      </c>
      <c r="N131" s="242">
        <v>1332469</v>
      </c>
      <c r="O131" s="220">
        <f t="shared" si="29"/>
        <v>51.857939022206999</v>
      </c>
      <c r="P131" s="242">
        <v>44959</v>
      </c>
      <c r="Q131" s="220">
        <f t="shared" si="30"/>
        <v>1.7497450826243648</v>
      </c>
      <c r="R131" s="242">
        <v>0</v>
      </c>
      <c r="S131" s="220">
        <f t="shared" si="31"/>
        <v>0</v>
      </c>
      <c r="T131" s="240">
        <v>238931</v>
      </c>
      <c r="U131" s="111">
        <v>22583</v>
      </c>
      <c r="V131" s="111">
        <v>22583</v>
      </c>
      <c r="W131" s="111">
        <v>22583</v>
      </c>
    </row>
    <row r="132" spans="1:23" x14ac:dyDescent="0.2">
      <c r="A132" s="113">
        <v>79</v>
      </c>
      <c r="B132" s="113" t="s">
        <v>194</v>
      </c>
      <c r="C132" s="241">
        <v>3539533</v>
      </c>
      <c r="D132" s="115">
        <f t="shared" si="24"/>
        <v>40.66045191899002</v>
      </c>
      <c r="E132" s="160"/>
      <c r="F132" s="115">
        <f t="shared" si="25"/>
        <v>65.810191767506666</v>
      </c>
      <c r="G132" s="241">
        <v>1685511</v>
      </c>
      <c r="H132" s="241">
        <v>1181537</v>
      </c>
      <c r="I132" s="243">
        <v>3008562</v>
      </c>
      <c r="J132" s="115">
        <f t="shared" si="26"/>
        <v>34.560912568494331</v>
      </c>
      <c r="K132" s="160"/>
      <c r="L132" s="118">
        <f t="shared" si="27"/>
        <v>139.44238382017258</v>
      </c>
      <c r="M132" s="114">
        <f t="shared" si="28"/>
        <v>6548095</v>
      </c>
      <c r="N132" s="243">
        <v>4405900</v>
      </c>
      <c r="O132" s="118">
        <f t="shared" si="29"/>
        <v>67.285218067239398</v>
      </c>
      <c r="P132" s="243">
        <v>0</v>
      </c>
      <c r="Q132" s="118">
        <f t="shared" si="30"/>
        <v>0</v>
      </c>
      <c r="R132" s="243">
        <v>10473</v>
      </c>
      <c r="S132" s="118">
        <f t="shared" si="31"/>
        <v>0.15993964656896395</v>
      </c>
      <c r="T132" s="241">
        <v>702901</v>
      </c>
      <c r="U132" s="114">
        <v>87051</v>
      </c>
      <c r="V132" s="114">
        <v>87051</v>
      </c>
      <c r="W132" s="114">
        <v>87051</v>
      </c>
    </row>
    <row r="133" spans="1:23" x14ac:dyDescent="0.2">
      <c r="A133" s="110">
        <v>80</v>
      </c>
      <c r="B133" s="110" t="s">
        <v>196</v>
      </c>
      <c r="C133" s="240">
        <v>0</v>
      </c>
      <c r="D133" s="112">
        <f t="shared" si="24"/>
        <v>0</v>
      </c>
      <c r="F133" s="112">
        <f t="shared" si="25"/>
        <v>0</v>
      </c>
      <c r="G133" s="240">
        <v>0</v>
      </c>
      <c r="H133" s="240">
        <v>0</v>
      </c>
      <c r="I133" s="242">
        <v>0</v>
      </c>
      <c r="J133" s="112">
        <f t="shared" si="26"/>
        <v>0</v>
      </c>
      <c r="L133" s="220">
        <f t="shared" si="27"/>
        <v>0</v>
      </c>
      <c r="M133" s="111">
        <f t="shared" si="28"/>
        <v>0</v>
      </c>
      <c r="N133" s="242">
        <v>0</v>
      </c>
      <c r="O133" s="220">
        <f t="shared" si="29"/>
        <v>0</v>
      </c>
      <c r="P133" s="242">
        <v>0</v>
      </c>
      <c r="Q133" s="220">
        <f t="shared" si="30"/>
        <v>0</v>
      </c>
      <c r="R133" s="242">
        <v>0</v>
      </c>
      <c r="S133" s="220">
        <f t="shared" si="31"/>
        <v>0</v>
      </c>
      <c r="T133" s="240">
        <v>0</v>
      </c>
      <c r="U133" s="111">
        <v>0</v>
      </c>
      <c r="V133" s="111">
        <v>0</v>
      </c>
      <c r="W133" s="111">
        <v>0</v>
      </c>
    </row>
    <row r="134" spans="1:23" x14ac:dyDescent="0.2">
      <c r="A134" s="113">
        <v>81</v>
      </c>
      <c r="B134" s="113" t="s">
        <v>198</v>
      </c>
      <c r="C134" s="241">
        <v>1207530</v>
      </c>
      <c r="D134" s="115">
        <f t="shared" si="24"/>
        <v>56.760834821848263</v>
      </c>
      <c r="E134" s="160"/>
      <c r="F134" s="115">
        <f t="shared" si="25"/>
        <v>91.869156593535223</v>
      </c>
      <c r="G134" s="241">
        <v>897863</v>
      </c>
      <c r="H134" s="241">
        <v>304518</v>
      </c>
      <c r="I134" s="243">
        <v>1222616</v>
      </c>
      <c r="J134" s="115">
        <f t="shared" si="26"/>
        <v>57.469963335526934</v>
      </c>
      <c r="K134" s="160"/>
      <c r="L134" s="118">
        <f t="shared" si="27"/>
        <v>231.87317955455589</v>
      </c>
      <c r="M134" s="114">
        <f t="shared" si="28"/>
        <v>2430146</v>
      </c>
      <c r="N134" s="243">
        <v>1402786</v>
      </c>
      <c r="O134" s="118">
        <f t="shared" si="29"/>
        <v>57.724350718022698</v>
      </c>
      <c r="P134" s="243">
        <v>82404</v>
      </c>
      <c r="Q134" s="118">
        <f t="shared" si="30"/>
        <v>3.3909073775814291</v>
      </c>
      <c r="R134" s="243">
        <v>0</v>
      </c>
      <c r="S134" s="118">
        <f t="shared" si="31"/>
        <v>0</v>
      </c>
      <c r="T134" s="241">
        <v>38760</v>
      </c>
      <c r="U134" s="114">
        <v>21274</v>
      </c>
      <c r="V134" s="114">
        <v>21274</v>
      </c>
      <c r="W134" s="114">
        <v>21274</v>
      </c>
    </row>
    <row r="135" spans="1:23" x14ac:dyDescent="0.2">
      <c r="A135" s="110">
        <v>82</v>
      </c>
      <c r="B135" s="110" t="s">
        <v>200</v>
      </c>
      <c r="C135" s="240">
        <v>2313615</v>
      </c>
      <c r="D135" s="112">
        <f t="shared" si="24"/>
        <v>51.480018690756978</v>
      </c>
      <c r="F135" s="112">
        <f t="shared" si="25"/>
        <v>83.321993296667159</v>
      </c>
      <c r="G135" s="240">
        <v>856854</v>
      </c>
      <c r="H135" s="240">
        <v>1153305</v>
      </c>
      <c r="I135" s="242">
        <v>940066</v>
      </c>
      <c r="J135" s="112">
        <f t="shared" si="26"/>
        <v>20.917315651283879</v>
      </c>
      <c r="L135" s="220">
        <f t="shared" si="27"/>
        <v>84.394772613525944</v>
      </c>
      <c r="M135" s="111">
        <f t="shared" si="28"/>
        <v>3253681</v>
      </c>
      <c r="N135" s="242">
        <v>1447610</v>
      </c>
      <c r="O135" s="220">
        <f t="shared" si="29"/>
        <v>44.491454448054377</v>
      </c>
      <c r="P135" s="242">
        <v>79952</v>
      </c>
      <c r="Q135" s="220">
        <f t="shared" si="30"/>
        <v>2.4572783871559629</v>
      </c>
      <c r="R135" s="242">
        <v>0</v>
      </c>
      <c r="S135" s="220">
        <f t="shared" si="31"/>
        <v>0</v>
      </c>
      <c r="T135" s="240">
        <v>138864</v>
      </c>
      <c r="U135" s="111">
        <v>44942</v>
      </c>
      <c r="V135" s="111">
        <v>44942</v>
      </c>
      <c r="W135" s="111">
        <v>44942</v>
      </c>
    </row>
    <row r="136" spans="1:23" x14ac:dyDescent="0.2">
      <c r="A136" s="113">
        <v>83</v>
      </c>
      <c r="B136" s="113" t="s">
        <v>202</v>
      </c>
      <c r="C136" s="241">
        <v>1634670</v>
      </c>
      <c r="D136" s="115">
        <f t="shared" si="24"/>
        <v>56.779089961792288</v>
      </c>
      <c r="E136" s="160"/>
      <c r="F136" s="115">
        <f t="shared" si="25"/>
        <v>91.898703098892625</v>
      </c>
      <c r="G136" s="241">
        <v>789897</v>
      </c>
      <c r="H136" s="241">
        <v>471815</v>
      </c>
      <c r="I136" s="243">
        <v>1051603</v>
      </c>
      <c r="J136" s="115">
        <f t="shared" si="26"/>
        <v>36.526675929142066</v>
      </c>
      <c r="K136" s="160"/>
      <c r="L136" s="118">
        <f t="shared" si="27"/>
        <v>147.37361909909728</v>
      </c>
      <c r="M136" s="114">
        <f t="shared" si="28"/>
        <v>2686273</v>
      </c>
      <c r="N136" s="243">
        <v>1458078</v>
      </c>
      <c r="O136" s="118">
        <f t="shared" si="29"/>
        <v>54.278846565483107</v>
      </c>
      <c r="P136" s="243">
        <v>0</v>
      </c>
      <c r="Q136" s="118">
        <f t="shared" si="30"/>
        <v>0</v>
      </c>
      <c r="R136" s="243">
        <v>0</v>
      </c>
      <c r="S136" s="118">
        <f t="shared" si="31"/>
        <v>0</v>
      </c>
      <c r="T136" s="241">
        <v>323038</v>
      </c>
      <c r="U136" s="114">
        <v>28790</v>
      </c>
      <c r="V136" s="114">
        <v>28790</v>
      </c>
      <c r="W136" s="114">
        <v>28790</v>
      </c>
    </row>
    <row r="137" spans="1:23" x14ac:dyDescent="0.2">
      <c r="A137" s="110">
        <v>84</v>
      </c>
      <c r="B137" s="110" t="s">
        <v>204</v>
      </c>
      <c r="C137" s="240">
        <v>2135641</v>
      </c>
      <c r="D137" s="112">
        <f t="shared" si="24"/>
        <v>120.18914964263605</v>
      </c>
      <c r="F137" s="112">
        <f t="shared" si="25"/>
        <v>194.52983459491037</v>
      </c>
      <c r="G137" s="240">
        <v>883577</v>
      </c>
      <c r="H137" s="240">
        <v>772396</v>
      </c>
      <c r="I137" s="242">
        <v>965292</v>
      </c>
      <c r="J137" s="112">
        <f t="shared" si="26"/>
        <v>54.324497720749619</v>
      </c>
      <c r="L137" s="220">
        <f t="shared" si="27"/>
        <v>219.1822176860093</v>
      </c>
      <c r="M137" s="111">
        <f t="shared" si="28"/>
        <v>3100933</v>
      </c>
      <c r="N137" s="242">
        <v>1441841</v>
      </c>
      <c r="O137" s="220">
        <f t="shared" si="29"/>
        <v>46.497005901127174</v>
      </c>
      <c r="P137" s="242">
        <v>66184</v>
      </c>
      <c r="Q137" s="220">
        <f t="shared" si="30"/>
        <v>2.1343253788456571</v>
      </c>
      <c r="R137" s="242">
        <v>0</v>
      </c>
      <c r="S137" s="220">
        <f t="shared" si="31"/>
        <v>0</v>
      </c>
      <c r="T137" s="240">
        <v>19869</v>
      </c>
      <c r="U137" s="111">
        <v>17769</v>
      </c>
      <c r="V137" s="111">
        <v>17769</v>
      </c>
      <c r="W137" s="111">
        <v>17769</v>
      </c>
    </row>
    <row r="138" spans="1:23" x14ac:dyDescent="0.2">
      <c r="A138" s="113">
        <v>85</v>
      </c>
      <c r="B138" s="113" t="s">
        <v>206</v>
      </c>
      <c r="C138" s="241">
        <v>8376840</v>
      </c>
      <c r="D138" s="115">
        <f t="shared" si="24"/>
        <v>55.875400213447172</v>
      </c>
      <c r="E138" s="160"/>
      <c r="F138" s="115">
        <f t="shared" si="25"/>
        <v>90.43605345212012</v>
      </c>
      <c r="G138" s="241">
        <v>2617544</v>
      </c>
      <c r="H138" s="241">
        <v>4808329</v>
      </c>
      <c r="I138" s="243">
        <v>3796695</v>
      </c>
      <c r="J138" s="115">
        <f t="shared" si="26"/>
        <v>25.324806563500534</v>
      </c>
      <c r="K138" s="160"/>
      <c r="L138" s="118">
        <f t="shared" si="27"/>
        <v>102.17760859180673</v>
      </c>
      <c r="M138" s="114">
        <f t="shared" si="28"/>
        <v>12173535</v>
      </c>
      <c r="N138" s="243">
        <v>3464781</v>
      </c>
      <c r="O138" s="118">
        <f t="shared" si="29"/>
        <v>28.461584905288401</v>
      </c>
      <c r="P138" s="243">
        <v>169330</v>
      </c>
      <c r="Q138" s="118">
        <f t="shared" si="30"/>
        <v>1.3909681945301837</v>
      </c>
      <c r="R138" s="243">
        <v>0</v>
      </c>
      <c r="S138" s="118">
        <f t="shared" si="31"/>
        <v>0</v>
      </c>
      <c r="T138" s="241">
        <v>177992</v>
      </c>
      <c r="U138" s="114">
        <v>149920</v>
      </c>
      <c r="V138" s="114">
        <v>149920</v>
      </c>
      <c r="W138" s="114">
        <v>149920</v>
      </c>
    </row>
    <row r="139" spans="1:23" x14ac:dyDescent="0.2">
      <c r="A139" s="110">
        <v>86</v>
      </c>
      <c r="B139" s="110" t="s">
        <v>208</v>
      </c>
      <c r="C139" s="240">
        <v>7999642</v>
      </c>
      <c r="D139" s="112">
        <f t="shared" si="24"/>
        <v>47.771890955779163</v>
      </c>
      <c r="F139" s="112">
        <f t="shared" si="25"/>
        <v>77.320274530149291</v>
      </c>
      <c r="G139" s="240">
        <v>2227052</v>
      </c>
      <c r="H139" s="240">
        <v>4835680</v>
      </c>
      <c r="I139" s="242">
        <v>5368970</v>
      </c>
      <c r="J139" s="112">
        <f t="shared" si="26"/>
        <v>32.062165955032697</v>
      </c>
      <c r="L139" s="220">
        <f t="shared" si="27"/>
        <v>129.36072918639701</v>
      </c>
      <c r="M139" s="111">
        <f t="shared" si="28"/>
        <v>13368612</v>
      </c>
      <c r="N139" s="242">
        <v>8258304</v>
      </c>
      <c r="O139" s="220">
        <f t="shared" si="29"/>
        <v>61.773832616280586</v>
      </c>
      <c r="P139" s="242">
        <v>0</v>
      </c>
      <c r="Q139" s="220">
        <f t="shared" si="30"/>
        <v>0</v>
      </c>
      <c r="R139" s="242">
        <v>0</v>
      </c>
      <c r="S139" s="220">
        <f t="shared" si="31"/>
        <v>0</v>
      </c>
      <c r="T139" s="240">
        <v>375206</v>
      </c>
      <c r="U139" s="111">
        <v>167455</v>
      </c>
      <c r="V139" s="111">
        <v>167455</v>
      </c>
      <c r="W139" s="111">
        <v>167455</v>
      </c>
    </row>
    <row r="140" spans="1:23" x14ac:dyDescent="0.2">
      <c r="A140" s="113">
        <v>87</v>
      </c>
      <c r="B140" s="113" t="s">
        <v>210</v>
      </c>
      <c r="C140" s="241">
        <v>954336</v>
      </c>
      <c r="D140" s="115">
        <f t="shared" si="24"/>
        <v>145.52241537053979</v>
      </c>
      <c r="E140" s="160"/>
      <c r="F140" s="115">
        <f t="shared" si="25"/>
        <v>235.53250419071748</v>
      </c>
      <c r="G140" s="241">
        <v>352770</v>
      </c>
      <c r="H140" s="241">
        <v>392687</v>
      </c>
      <c r="I140" s="243">
        <v>351672</v>
      </c>
      <c r="J140" s="115">
        <f t="shared" si="26"/>
        <v>53.624885635864594</v>
      </c>
      <c r="K140" s="160"/>
      <c r="L140" s="118">
        <f t="shared" si="27"/>
        <v>216.35950353827292</v>
      </c>
      <c r="M140" s="114">
        <f t="shared" si="28"/>
        <v>1306008</v>
      </c>
      <c r="N140" s="243">
        <v>636922</v>
      </c>
      <c r="O140" s="118">
        <f t="shared" si="29"/>
        <v>48.768613974799543</v>
      </c>
      <c r="P140" s="243">
        <v>0</v>
      </c>
      <c r="Q140" s="118">
        <f t="shared" si="30"/>
        <v>0</v>
      </c>
      <c r="R140" s="243">
        <v>0</v>
      </c>
      <c r="S140" s="118">
        <f t="shared" si="31"/>
        <v>0</v>
      </c>
      <c r="T140" s="241">
        <v>6189</v>
      </c>
      <c r="U140" s="114">
        <v>6558</v>
      </c>
      <c r="V140" s="114">
        <v>6558</v>
      </c>
      <c r="W140" s="114">
        <v>6558</v>
      </c>
    </row>
    <row r="141" spans="1:23" x14ac:dyDescent="0.2">
      <c r="A141" s="110">
        <v>88</v>
      </c>
      <c r="B141" s="110" t="s">
        <v>212</v>
      </c>
      <c r="C141" s="240">
        <v>0</v>
      </c>
      <c r="D141" s="112">
        <f t="shared" si="24"/>
        <v>0</v>
      </c>
      <c r="F141" s="112">
        <f t="shared" si="25"/>
        <v>0</v>
      </c>
      <c r="G141" s="240">
        <v>0</v>
      </c>
      <c r="H141" s="240">
        <v>0</v>
      </c>
      <c r="I141" s="242">
        <v>0</v>
      </c>
      <c r="J141" s="112">
        <f t="shared" si="26"/>
        <v>0</v>
      </c>
      <c r="L141" s="220">
        <f t="shared" si="27"/>
        <v>0</v>
      </c>
      <c r="M141" s="111">
        <f t="shared" si="28"/>
        <v>0</v>
      </c>
      <c r="N141" s="242">
        <v>0</v>
      </c>
      <c r="O141" s="220">
        <f t="shared" si="29"/>
        <v>0</v>
      </c>
      <c r="P141" s="242">
        <v>0</v>
      </c>
      <c r="Q141" s="220">
        <f t="shared" si="30"/>
        <v>0</v>
      </c>
      <c r="R141" s="242">
        <v>0</v>
      </c>
      <c r="S141" s="220">
        <f t="shared" si="31"/>
        <v>0</v>
      </c>
      <c r="T141" s="240">
        <v>0</v>
      </c>
      <c r="U141" s="111">
        <v>0</v>
      </c>
      <c r="V141" s="111">
        <v>0</v>
      </c>
      <c r="W141" s="111">
        <v>0</v>
      </c>
    </row>
    <row r="142" spans="1:23" x14ac:dyDescent="0.2">
      <c r="A142" s="113">
        <v>89</v>
      </c>
      <c r="B142" s="113" t="s">
        <v>214</v>
      </c>
      <c r="C142" s="241">
        <v>1796874</v>
      </c>
      <c r="D142" s="115">
        <f t="shared" si="24"/>
        <v>46.584932075080367</v>
      </c>
      <c r="E142" s="160"/>
      <c r="F142" s="115">
        <f t="shared" si="25"/>
        <v>75.39914508194336</v>
      </c>
      <c r="G142" s="241">
        <v>1234702</v>
      </c>
      <c r="H142" s="241">
        <v>374598</v>
      </c>
      <c r="I142" s="243">
        <v>1719962</v>
      </c>
      <c r="J142" s="115">
        <f t="shared" si="26"/>
        <v>44.590946800788139</v>
      </c>
      <c r="K142" s="160"/>
      <c r="L142" s="118">
        <f t="shared" si="27"/>
        <v>179.91040908938828</v>
      </c>
      <c r="M142" s="114">
        <f t="shared" si="28"/>
        <v>3516836</v>
      </c>
      <c r="N142" s="243">
        <v>2000559</v>
      </c>
      <c r="O142" s="118">
        <f t="shared" si="29"/>
        <v>56.885194532813024</v>
      </c>
      <c r="P142" s="243">
        <v>0</v>
      </c>
      <c r="Q142" s="118">
        <f t="shared" si="30"/>
        <v>0</v>
      </c>
      <c r="R142" s="243">
        <v>0</v>
      </c>
      <c r="S142" s="118">
        <f t="shared" si="31"/>
        <v>0</v>
      </c>
      <c r="T142" s="241">
        <v>105156</v>
      </c>
      <c r="U142" s="114">
        <v>38572</v>
      </c>
      <c r="V142" s="114">
        <v>38572</v>
      </c>
      <c r="W142" s="114">
        <v>38572</v>
      </c>
    </row>
    <row r="143" spans="1:23" x14ac:dyDescent="0.2">
      <c r="A143" s="110">
        <v>90</v>
      </c>
      <c r="B143" s="110" t="s">
        <v>216</v>
      </c>
      <c r="C143" s="240">
        <v>0</v>
      </c>
      <c r="D143" s="112">
        <f t="shared" si="24"/>
        <v>0</v>
      </c>
      <c r="F143" s="112">
        <f t="shared" si="25"/>
        <v>0</v>
      </c>
      <c r="G143" s="240">
        <v>0</v>
      </c>
      <c r="H143" s="240">
        <v>0</v>
      </c>
      <c r="I143" s="242">
        <v>0</v>
      </c>
      <c r="J143" s="112">
        <f t="shared" si="26"/>
        <v>0</v>
      </c>
      <c r="L143" s="220">
        <f t="shared" si="27"/>
        <v>0</v>
      </c>
      <c r="M143" s="111">
        <f t="shared" si="28"/>
        <v>0</v>
      </c>
      <c r="N143" s="242">
        <v>0</v>
      </c>
      <c r="O143" s="220">
        <f t="shared" si="29"/>
        <v>0</v>
      </c>
      <c r="P143" s="242">
        <v>0</v>
      </c>
      <c r="Q143" s="220">
        <f t="shared" si="30"/>
        <v>0</v>
      </c>
      <c r="R143" s="242">
        <v>0</v>
      </c>
      <c r="S143" s="220">
        <f t="shared" si="31"/>
        <v>0</v>
      </c>
      <c r="T143" s="242">
        <v>0</v>
      </c>
      <c r="U143" s="111">
        <v>0</v>
      </c>
      <c r="V143" s="111">
        <v>0</v>
      </c>
      <c r="W143" s="111">
        <v>0</v>
      </c>
    </row>
    <row r="144" spans="1:23" x14ac:dyDescent="0.2">
      <c r="A144" s="113">
        <v>91</v>
      </c>
      <c r="B144" s="113" t="s">
        <v>218</v>
      </c>
      <c r="C144" s="241">
        <v>2331578</v>
      </c>
      <c r="D144" s="115">
        <f t="shared" si="24"/>
        <v>43.687871236110851</v>
      </c>
      <c r="E144" s="160"/>
      <c r="F144" s="115">
        <f t="shared" si="25"/>
        <v>70.710163027475019</v>
      </c>
      <c r="G144" s="241">
        <v>978576</v>
      </c>
      <c r="H144" s="241">
        <v>1112006</v>
      </c>
      <c r="I144" s="243">
        <v>1440494</v>
      </c>
      <c r="J144" s="115">
        <f t="shared" si="26"/>
        <v>26.991212126890144</v>
      </c>
      <c r="K144" s="160"/>
      <c r="L144" s="118">
        <f t="shared" si="27"/>
        <v>108.90102955789749</v>
      </c>
      <c r="M144" s="114">
        <f t="shared" si="28"/>
        <v>3772072</v>
      </c>
      <c r="N144" s="243">
        <v>1883344</v>
      </c>
      <c r="O144" s="118">
        <f t="shared" si="29"/>
        <v>49.928633387697793</v>
      </c>
      <c r="P144" s="243">
        <v>0</v>
      </c>
      <c r="Q144" s="118">
        <f t="shared" si="30"/>
        <v>0</v>
      </c>
      <c r="R144" s="243">
        <v>0</v>
      </c>
      <c r="S144" s="118">
        <f t="shared" si="31"/>
        <v>0</v>
      </c>
      <c r="T144" s="241">
        <v>4126</v>
      </c>
      <c r="U144" s="114">
        <v>53369</v>
      </c>
      <c r="V144" s="114">
        <v>53369</v>
      </c>
      <c r="W144" s="114">
        <v>53369</v>
      </c>
    </row>
    <row r="145" spans="1:23" x14ac:dyDescent="0.2">
      <c r="A145" s="110">
        <v>92</v>
      </c>
      <c r="B145" s="110" t="s">
        <v>220</v>
      </c>
      <c r="C145" s="240">
        <v>1674376</v>
      </c>
      <c r="D145" s="112">
        <f t="shared" si="24"/>
        <v>85.922717709242065</v>
      </c>
      <c r="F145" s="112">
        <f t="shared" si="25"/>
        <v>139.06856079456526</v>
      </c>
      <c r="G145" s="240">
        <v>493294</v>
      </c>
      <c r="H145" s="240">
        <v>981866</v>
      </c>
      <c r="I145" s="242">
        <v>573392</v>
      </c>
      <c r="J145" s="112">
        <f t="shared" si="26"/>
        <v>29.424334171498948</v>
      </c>
      <c r="L145" s="220">
        <f t="shared" si="27"/>
        <v>118.71790975031902</v>
      </c>
      <c r="M145" s="111">
        <f t="shared" si="28"/>
        <v>2247768</v>
      </c>
      <c r="N145" s="242">
        <v>894663</v>
      </c>
      <c r="O145" s="220">
        <f t="shared" si="29"/>
        <v>39.802283865594667</v>
      </c>
      <c r="P145" s="242">
        <v>0</v>
      </c>
      <c r="Q145" s="220">
        <f t="shared" si="30"/>
        <v>0</v>
      </c>
      <c r="R145" s="242">
        <v>0</v>
      </c>
      <c r="S145" s="220">
        <f t="shared" si="31"/>
        <v>0</v>
      </c>
      <c r="T145" s="240">
        <v>23426</v>
      </c>
      <c r="U145" s="111">
        <v>19487</v>
      </c>
      <c r="V145" s="111">
        <v>19487</v>
      </c>
      <c r="W145" s="111">
        <v>19487</v>
      </c>
    </row>
    <row r="146" spans="1:23" x14ac:dyDescent="0.2">
      <c r="A146" s="113">
        <v>93</v>
      </c>
      <c r="B146" s="113" t="s">
        <v>222</v>
      </c>
      <c r="C146" s="241">
        <v>4514540</v>
      </c>
      <c r="D146" s="115">
        <f t="shared" si="24"/>
        <v>129.65364732912118</v>
      </c>
      <c r="E146" s="160"/>
      <c r="F146" s="115">
        <f t="shared" si="25"/>
        <v>209.84841514024387</v>
      </c>
      <c r="G146" s="241">
        <v>1200303</v>
      </c>
      <c r="H146" s="241">
        <v>3637433</v>
      </c>
      <c r="I146" s="243">
        <v>1691449</v>
      </c>
      <c r="J146" s="115">
        <f t="shared" si="26"/>
        <v>48.576938541068351</v>
      </c>
      <c r="K146" s="160"/>
      <c r="L146" s="118">
        <f t="shared" si="27"/>
        <v>195.99262882391207</v>
      </c>
      <c r="M146" s="114">
        <f t="shared" si="28"/>
        <v>6205989</v>
      </c>
      <c r="N146" s="243">
        <v>2299897</v>
      </c>
      <c r="O146" s="118">
        <f t="shared" si="29"/>
        <v>37.059314800590201</v>
      </c>
      <c r="P146" s="243">
        <v>64135</v>
      </c>
      <c r="Q146" s="118">
        <f t="shared" si="30"/>
        <v>1.033437216856169</v>
      </c>
      <c r="R146" s="243">
        <v>0</v>
      </c>
      <c r="S146" s="118">
        <f t="shared" si="31"/>
        <v>0</v>
      </c>
      <c r="T146" s="241">
        <v>65092</v>
      </c>
      <c r="U146" s="114">
        <v>34820</v>
      </c>
      <c r="V146" s="114">
        <v>34820</v>
      </c>
      <c r="W146" s="114">
        <v>34820</v>
      </c>
    </row>
    <row r="147" spans="1:23" x14ac:dyDescent="0.2">
      <c r="A147" s="110">
        <v>94</v>
      </c>
      <c r="B147" s="110" t="s">
        <v>224</v>
      </c>
      <c r="C147" s="240">
        <v>1864851</v>
      </c>
      <c r="D147" s="112">
        <f t="shared" si="24"/>
        <v>66.804621171413217</v>
      </c>
      <c r="F147" s="112">
        <f t="shared" si="25"/>
        <v>108.12533365358483</v>
      </c>
      <c r="G147" s="240">
        <v>705277</v>
      </c>
      <c r="H147" s="240">
        <v>846736</v>
      </c>
      <c r="I147" s="242">
        <v>925160</v>
      </c>
      <c r="J147" s="112">
        <f t="shared" si="26"/>
        <v>33.142038330646606</v>
      </c>
      <c r="L147" s="220">
        <f t="shared" si="27"/>
        <v>133.71767369643362</v>
      </c>
      <c r="M147" s="111">
        <f t="shared" si="28"/>
        <v>2790011</v>
      </c>
      <c r="N147" s="242">
        <v>1620774</v>
      </c>
      <c r="O147" s="220">
        <f t="shared" si="29"/>
        <v>58.092029027842543</v>
      </c>
      <c r="P147" s="242">
        <v>0</v>
      </c>
      <c r="Q147" s="220">
        <f t="shared" si="30"/>
        <v>0</v>
      </c>
      <c r="R147" s="242">
        <v>0</v>
      </c>
      <c r="S147" s="220">
        <f t="shared" si="31"/>
        <v>0</v>
      </c>
      <c r="T147" s="240">
        <v>214058</v>
      </c>
      <c r="U147" s="111">
        <v>27915</v>
      </c>
      <c r="V147" s="111">
        <v>27915</v>
      </c>
      <c r="W147" s="111">
        <v>27915</v>
      </c>
    </row>
    <row r="148" spans="1:23" x14ac:dyDescent="0.2">
      <c r="A148" s="113">
        <v>95</v>
      </c>
      <c r="B148" s="113" t="s">
        <v>226</v>
      </c>
      <c r="C148" s="243">
        <v>3386560</v>
      </c>
      <c r="D148" s="115">
        <f t="shared" si="24"/>
        <v>46.525711302531974</v>
      </c>
      <c r="E148" s="160"/>
      <c r="F148" s="115">
        <f t="shared" si="25"/>
        <v>75.303294440494668</v>
      </c>
      <c r="G148" s="243">
        <v>1441327</v>
      </c>
      <c r="H148" s="243">
        <v>1739474</v>
      </c>
      <c r="I148" s="243">
        <v>2020039</v>
      </c>
      <c r="J148" s="115">
        <f t="shared" si="26"/>
        <v>27.751981755485033</v>
      </c>
      <c r="K148" s="160"/>
      <c r="L148" s="118">
        <f t="shared" si="27"/>
        <v>111.97049510916204</v>
      </c>
      <c r="M148" s="117">
        <f t="shared" si="28"/>
        <v>5406599</v>
      </c>
      <c r="N148" s="243">
        <v>1869260</v>
      </c>
      <c r="O148" s="118">
        <f t="shared" si="29"/>
        <v>34.573675613819333</v>
      </c>
      <c r="P148" s="243">
        <v>113516</v>
      </c>
      <c r="Q148" s="118">
        <f t="shared" si="30"/>
        <v>2.0995823807166021</v>
      </c>
      <c r="R148" s="243">
        <v>0</v>
      </c>
      <c r="S148" s="118">
        <f t="shared" si="31"/>
        <v>0</v>
      </c>
      <c r="T148" s="243">
        <v>82668</v>
      </c>
      <c r="U148" s="117">
        <v>72789</v>
      </c>
      <c r="V148" s="117">
        <v>72789</v>
      </c>
      <c r="W148" s="117">
        <v>72789</v>
      </c>
    </row>
    <row r="149" spans="1:23" ht="13.5" thickBot="1" x14ac:dyDescent="0.25">
      <c r="A149" s="120">
        <f>A148</f>
        <v>95</v>
      </c>
      <c r="B149" s="130" t="s">
        <v>245</v>
      </c>
      <c r="C149" s="122">
        <f>SUM(C54:C148)</f>
        <v>360025350</v>
      </c>
      <c r="D149" s="222">
        <f>IF(V149=0,0,IF(ISNONTEXT(E149),C149/$U149,C149/V149))</f>
        <v>61.78443008133862</v>
      </c>
      <c r="E149" s="163"/>
      <c r="F149" s="223">
        <f t="shared" si="25"/>
        <v>100</v>
      </c>
      <c r="G149" s="122">
        <f>SUM(G54:G148)</f>
        <v>109974921</v>
      </c>
      <c r="H149" s="122">
        <f>SUM(H54:H148)</f>
        <v>187024233</v>
      </c>
      <c r="I149" s="122">
        <f>SUM(I54:I148)</f>
        <v>144425686</v>
      </c>
      <c r="J149" s="222">
        <f>IF(W149=0,0,IF(ISNONTEXT(K149),I149/$U149,I149/W149))</f>
        <v>24.785084435349805</v>
      </c>
      <c r="K149" s="163"/>
      <c r="L149" s="223">
        <f t="shared" si="27"/>
        <v>100</v>
      </c>
      <c r="M149" s="122">
        <f>SUM(M54:M148)</f>
        <v>504451036</v>
      </c>
      <c r="N149" s="122">
        <f>SUM(N54:N148)</f>
        <v>167543606</v>
      </c>
      <c r="O149" s="223">
        <f t="shared" si="29"/>
        <v>33.213056182523133</v>
      </c>
      <c r="P149" s="122">
        <f>SUM(P54:P148)</f>
        <v>3706926</v>
      </c>
      <c r="Q149" s="223">
        <f t="shared" si="30"/>
        <v>0.73484356963437769</v>
      </c>
      <c r="R149" s="122">
        <f>SUM(R54:R148)</f>
        <v>279363</v>
      </c>
      <c r="S149" s="223">
        <f t="shared" si="31"/>
        <v>5.5379606753349991E-2</v>
      </c>
      <c r="T149" s="122">
        <f>SUM(T54:T148)</f>
        <v>16342799</v>
      </c>
      <c r="U149" s="235">
        <f>SUM(U54:U148)</f>
        <v>5827121</v>
      </c>
      <c r="V149" s="235">
        <f>SUM(V54:V148)</f>
        <v>5827121</v>
      </c>
      <c r="W149" s="235">
        <f>SUM(W54:W148)</f>
        <v>5827121</v>
      </c>
    </row>
    <row r="150" spans="1:23" customFormat="1" x14ac:dyDescent="0.2">
      <c r="E150" s="167"/>
      <c r="K150" s="167"/>
    </row>
    <row r="151" spans="1:23" customFormat="1" x14ac:dyDescent="0.2">
      <c r="E151" s="167"/>
      <c r="K151" s="167"/>
    </row>
    <row r="152" spans="1:23" s="277" customFormat="1" ht="15.75" x14ac:dyDescent="0.2">
      <c r="A152" s="325" t="s">
        <v>0</v>
      </c>
      <c r="B152" s="271"/>
      <c r="C152" s="271"/>
      <c r="D152" s="271"/>
      <c r="E152" s="271"/>
      <c r="F152" s="271"/>
      <c r="G152" s="271"/>
      <c r="H152" s="271"/>
      <c r="I152" s="271"/>
      <c r="J152" s="271"/>
      <c r="K152" s="271"/>
      <c r="L152" s="271"/>
      <c r="M152" s="271"/>
      <c r="N152" s="271"/>
      <c r="O152" s="271"/>
      <c r="P152" s="271"/>
      <c r="Q152" s="271"/>
      <c r="R152" s="271"/>
      <c r="S152" s="271"/>
      <c r="T152" s="271"/>
    </row>
    <row r="153" spans="1:23" s="277" customFormat="1" ht="15.75" x14ac:dyDescent="0.2">
      <c r="A153" s="323" t="s">
        <v>409</v>
      </c>
      <c r="B153" s="273"/>
      <c r="C153" s="273"/>
      <c r="D153" s="273"/>
      <c r="E153" s="273"/>
      <c r="F153" s="273"/>
      <c r="G153" s="273"/>
      <c r="H153" s="273"/>
      <c r="I153" s="273"/>
      <c r="J153" s="273"/>
      <c r="K153" s="273"/>
      <c r="L153" s="273"/>
      <c r="M153" s="273"/>
      <c r="N153" s="273"/>
      <c r="O153" s="273"/>
      <c r="P153" s="273"/>
      <c r="Q153" s="273"/>
      <c r="R153" s="273"/>
      <c r="S153" s="273"/>
      <c r="T153" s="273"/>
    </row>
    <row r="154" spans="1:23" s="277" customFormat="1" ht="15.75" x14ac:dyDescent="0.2">
      <c r="A154" s="323" t="str">
        <f>A3</f>
        <v>FOR THE YEAR ENDED JUNE 30, 2025</v>
      </c>
      <c r="B154" s="273"/>
      <c r="C154" s="273"/>
      <c r="D154" s="273"/>
      <c r="E154" s="273"/>
      <c r="F154" s="273"/>
      <c r="G154" s="273"/>
      <c r="H154" s="273"/>
      <c r="I154" s="273"/>
      <c r="J154" s="273"/>
      <c r="K154" s="273"/>
      <c r="L154" s="273"/>
      <c r="M154" s="273"/>
      <c r="N154" s="273"/>
      <c r="O154" s="273"/>
      <c r="P154" s="273"/>
      <c r="Q154" s="273"/>
      <c r="R154" s="273"/>
      <c r="S154" s="273"/>
      <c r="T154" s="273"/>
    </row>
    <row r="155" spans="1:23" customFormat="1" ht="13.5" thickBot="1" x14ac:dyDescent="0.25">
      <c r="E155" s="167"/>
      <c r="K155" s="167"/>
    </row>
    <row r="156" spans="1:23" customFormat="1" ht="32.25" customHeight="1" x14ac:dyDescent="0.2">
      <c r="E156" s="167"/>
      <c r="G156" s="396" t="s">
        <v>411</v>
      </c>
      <c r="H156" s="398"/>
      <c r="K156" s="167"/>
      <c r="N156" s="402" t="s">
        <v>335</v>
      </c>
      <c r="O156" s="403"/>
      <c r="P156" s="403"/>
      <c r="Q156" s="403"/>
      <c r="R156" s="403"/>
      <c r="S156" s="403"/>
      <c r="T156" s="404"/>
    </row>
    <row r="157" spans="1:23" ht="38.25" customHeight="1" thickBot="1" x14ac:dyDescent="0.3">
      <c r="A157" s="318" t="s">
        <v>1</v>
      </c>
      <c r="B157" s="324" t="s">
        <v>331</v>
      </c>
      <c r="C157" s="320" t="s">
        <v>380</v>
      </c>
      <c r="D157" s="320" t="s">
        <v>346</v>
      </c>
      <c r="E157" s="348"/>
      <c r="F157" s="320" t="s">
        <v>347</v>
      </c>
      <c r="G157" s="355" t="s">
        <v>410</v>
      </c>
      <c r="H157" s="357" t="s">
        <v>379</v>
      </c>
      <c r="I157" s="320" t="s">
        <v>381</v>
      </c>
      <c r="J157" s="320" t="s">
        <v>346</v>
      </c>
      <c r="K157" s="348"/>
      <c r="L157" s="320" t="s">
        <v>347</v>
      </c>
      <c r="M157" s="320" t="s">
        <v>245</v>
      </c>
      <c r="N157" s="355" t="s">
        <v>338</v>
      </c>
      <c r="O157" s="356" t="s">
        <v>348</v>
      </c>
      <c r="P157" s="356" t="s">
        <v>352</v>
      </c>
      <c r="Q157" s="356" t="s">
        <v>348</v>
      </c>
      <c r="R157" s="356" t="s">
        <v>353</v>
      </c>
      <c r="S157" s="356" t="s">
        <v>348</v>
      </c>
      <c r="T157" s="357" t="s">
        <v>342</v>
      </c>
      <c r="U157" s="350" t="s">
        <v>343</v>
      </c>
      <c r="V157" s="350" t="s">
        <v>343</v>
      </c>
      <c r="W157" s="350" t="s">
        <v>343</v>
      </c>
    </row>
    <row r="158" spans="1:23" x14ac:dyDescent="0.2">
      <c r="A158" s="113">
        <v>1</v>
      </c>
      <c r="B158" s="113" t="s">
        <v>252</v>
      </c>
      <c r="C158" s="233">
        <v>0</v>
      </c>
      <c r="D158" s="115">
        <f t="shared" ref="D158:D194" si="32">IFERROR(C158/$U158,0)</f>
        <v>0</v>
      </c>
      <c r="E158" s="160"/>
      <c r="F158" s="115">
        <f t="shared" ref="F158:F195" si="33">IF(D$195,D158/D$195*100,0)</f>
        <v>0</v>
      </c>
      <c r="G158" s="233">
        <v>0</v>
      </c>
      <c r="H158" s="233">
        <v>0</v>
      </c>
      <c r="I158" s="233">
        <v>0</v>
      </c>
      <c r="J158" s="115">
        <f t="shared" ref="J158:J194" si="34">IFERROR(I158/$U158,0)</f>
        <v>0</v>
      </c>
      <c r="K158" s="160"/>
      <c r="L158" s="115">
        <f t="shared" ref="L158:L195" si="35">IF(J$195,J158/J$195*100,0)</f>
        <v>0</v>
      </c>
      <c r="M158" s="233">
        <f t="shared" ref="M158:M194" si="36">(C158+I158)</f>
        <v>0</v>
      </c>
      <c r="N158" s="233">
        <v>0</v>
      </c>
      <c r="O158" s="115">
        <f t="shared" ref="O158:O195" si="37">IF($M158,N158/$M158*100,0)</f>
        <v>0</v>
      </c>
      <c r="P158" s="233">
        <v>0</v>
      </c>
      <c r="Q158" s="115">
        <f t="shared" ref="Q158:Q195" si="38">IF($M158,P158/$M158*100,0)</f>
        <v>0</v>
      </c>
      <c r="R158" s="233">
        <v>0</v>
      </c>
      <c r="S158" s="115">
        <f t="shared" ref="S158:S195" si="39">IF($M158,R158/$M158*100,0)</f>
        <v>0</v>
      </c>
      <c r="T158" s="233">
        <v>0</v>
      </c>
      <c r="U158" s="234">
        <v>8376</v>
      </c>
      <c r="V158" s="234">
        <v>0</v>
      </c>
      <c r="W158" s="234">
        <v>0</v>
      </c>
    </row>
    <row r="159" spans="1:23" x14ac:dyDescent="0.2">
      <c r="A159" s="110">
        <v>2</v>
      </c>
      <c r="B159" s="110" t="s">
        <v>253</v>
      </c>
      <c r="C159" s="240">
        <v>0</v>
      </c>
      <c r="D159" s="112">
        <f t="shared" si="32"/>
        <v>0</v>
      </c>
      <c r="F159" s="112">
        <f t="shared" si="33"/>
        <v>0</v>
      </c>
      <c r="G159" s="240">
        <v>0</v>
      </c>
      <c r="H159" s="240">
        <v>0</v>
      </c>
      <c r="I159" s="240">
        <v>0</v>
      </c>
      <c r="J159" s="112">
        <f t="shared" si="34"/>
        <v>0</v>
      </c>
      <c r="L159" s="112">
        <f t="shared" si="35"/>
        <v>0</v>
      </c>
      <c r="M159" s="111">
        <f t="shared" si="36"/>
        <v>0</v>
      </c>
      <c r="N159" s="240">
        <v>0</v>
      </c>
      <c r="O159" s="112">
        <f t="shared" si="37"/>
        <v>0</v>
      </c>
      <c r="P159" s="242">
        <v>0</v>
      </c>
      <c r="Q159" s="112">
        <f t="shared" si="38"/>
        <v>0</v>
      </c>
      <c r="R159" s="240">
        <v>0</v>
      </c>
      <c r="S159" s="112">
        <f t="shared" si="39"/>
        <v>0</v>
      </c>
      <c r="T159" s="240">
        <v>0</v>
      </c>
      <c r="U159" s="111">
        <v>7565</v>
      </c>
      <c r="V159" s="111">
        <v>0</v>
      </c>
      <c r="W159" s="111">
        <v>0</v>
      </c>
    </row>
    <row r="160" spans="1:23" x14ac:dyDescent="0.2">
      <c r="A160" s="113">
        <v>3</v>
      </c>
      <c r="B160" s="113" t="s">
        <v>88</v>
      </c>
      <c r="C160" s="241">
        <v>0</v>
      </c>
      <c r="D160" s="115">
        <f t="shared" si="32"/>
        <v>0</v>
      </c>
      <c r="E160" s="160"/>
      <c r="F160" s="115">
        <f t="shared" si="33"/>
        <v>0</v>
      </c>
      <c r="G160" s="241">
        <v>0</v>
      </c>
      <c r="H160" s="241">
        <v>0</v>
      </c>
      <c r="I160" s="241">
        <v>0</v>
      </c>
      <c r="J160" s="115">
        <f t="shared" si="34"/>
        <v>0</v>
      </c>
      <c r="K160" s="160"/>
      <c r="L160" s="115">
        <f t="shared" si="35"/>
        <v>0</v>
      </c>
      <c r="M160" s="114">
        <f t="shared" si="36"/>
        <v>0</v>
      </c>
      <c r="N160" s="241">
        <v>0</v>
      </c>
      <c r="O160" s="115">
        <f t="shared" si="37"/>
        <v>0</v>
      </c>
      <c r="P160" s="243">
        <v>0</v>
      </c>
      <c r="Q160" s="115">
        <f t="shared" si="38"/>
        <v>0</v>
      </c>
      <c r="R160" s="241">
        <v>0</v>
      </c>
      <c r="S160" s="115">
        <f t="shared" si="39"/>
        <v>0</v>
      </c>
      <c r="T160" s="241">
        <v>0</v>
      </c>
      <c r="U160" s="114">
        <v>6657</v>
      </c>
      <c r="V160" s="114">
        <v>0</v>
      </c>
      <c r="W160" s="114">
        <v>0</v>
      </c>
    </row>
    <row r="161" spans="1:23" x14ac:dyDescent="0.2">
      <c r="A161" s="110">
        <v>4</v>
      </c>
      <c r="B161" s="110" t="s">
        <v>254</v>
      </c>
      <c r="C161" s="240">
        <v>0</v>
      </c>
      <c r="D161" s="112">
        <f t="shared" si="32"/>
        <v>0</v>
      </c>
      <c r="F161" s="112">
        <f t="shared" si="33"/>
        <v>0</v>
      </c>
      <c r="G161" s="240">
        <v>0</v>
      </c>
      <c r="H161" s="240">
        <v>0</v>
      </c>
      <c r="I161" s="240">
        <v>0</v>
      </c>
      <c r="J161" s="112">
        <f t="shared" si="34"/>
        <v>0</v>
      </c>
      <c r="L161" s="112">
        <f t="shared" si="35"/>
        <v>0</v>
      </c>
      <c r="M161" s="111">
        <f t="shared" si="36"/>
        <v>0</v>
      </c>
      <c r="N161" s="240">
        <v>0</v>
      </c>
      <c r="O161" s="112">
        <f t="shared" si="37"/>
        <v>0</v>
      </c>
      <c r="P161" s="242">
        <v>0</v>
      </c>
      <c r="Q161" s="112">
        <f t="shared" si="38"/>
        <v>0</v>
      </c>
      <c r="R161" s="240">
        <v>0</v>
      </c>
      <c r="S161" s="112">
        <f t="shared" si="39"/>
        <v>0</v>
      </c>
      <c r="T161" s="240">
        <v>0</v>
      </c>
      <c r="U161" s="111">
        <v>4574</v>
      </c>
      <c r="V161" s="111">
        <v>0</v>
      </c>
      <c r="W161" s="111">
        <v>0</v>
      </c>
    </row>
    <row r="162" spans="1:23" x14ac:dyDescent="0.2">
      <c r="A162" s="113">
        <v>5</v>
      </c>
      <c r="B162" s="113" t="s">
        <v>255</v>
      </c>
      <c r="C162" s="241">
        <v>0</v>
      </c>
      <c r="D162" s="115">
        <f t="shared" si="32"/>
        <v>0</v>
      </c>
      <c r="E162" s="160"/>
      <c r="F162" s="118">
        <f t="shared" si="33"/>
        <v>0</v>
      </c>
      <c r="G162" s="241">
        <v>0</v>
      </c>
      <c r="H162" s="241">
        <v>0</v>
      </c>
      <c r="I162" s="241">
        <v>0</v>
      </c>
      <c r="J162" s="115">
        <f t="shared" si="34"/>
        <v>0</v>
      </c>
      <c r="K162" s="160"/>
      <c r="L162" s="118">
        <f t="shared" si="35"/>
        <v>0</v>
      </c>
      <c r="M162" s="114">
        <f t="shared" si="36"/>
        <v>0</v>
      </c>
      <c r="N162" s="241">
        <v>0</v>
      </c>
      <c r="O162" s="118">
        <f t="shared" si="37"/>
        <v>0</v>
      </c>
      <c r="P162" s="243">
        <v>0</v>
      </c>
      <c r="Q162" s="118">
        <f t="shared" si="38"/>
        <v>0</v>
      </c>
      <c r="R162" s="241">
        <v>0</v>
      </c>
      <c r="S162" s="118">
        <f t="shared" si="39"/>
        <v>0</v>
      </c>
      <c r="T162" s="241">
        <v>0</v>
      </c>
      <c r="U162" s="114">
        <v>0</v>
      </c>
      <c r="V162" s="114">
        <v>0</v>
      </c>
      <c r="W162" s="114">
        <v>0</v>
      </c>
    </row>
    <row r="163" spans="1:23" x14ac:dyDescent="0.2">
      <c r="A163" s="110">
        <v>6</v>
      </c>
      <c r="B163" s="110" t="s">
        <v>256</v>
      </c>
      <c r="C163" s="240">
        <v>0</v>
      </c>
      <c r="D163" s="112">
        <f t="shared" si="32"/>
        <v>0</v>
      </c>
      <c r="F163" s="220">
        <f t="shared" si="33"/>
        <v>0</v>
      </c>
      <c r="G163" s="240">
        <v>0</v>
      </c>
      <c r="H163" s="240">
        <v>0</v>
      </c>
      <c r="I163" s="240">
        <v>0</v>
      </c>
      <c r="J163" s="112">
        <f t="shared" si="34"/>
        <v>0</v>
      </c>
      <c r="L163" s="220">
        <f t="shared" si="35"/>
        <v>0</v>
      </c>
      <c r="M163" s="111">
        <f t="shared" si="36"/>
        <v>0</v>
      </c>
      <c r="N163" s="240">
        <v>0</v>
      </c>
      <c r="O163" s="220">
        <f t="shared" si="37"/>
        <v>0</v>
      </c>
      <c r="P163" s="242">
        <v>0</v>
      </c>
      <c r="Q163" s="220">
        <f t="shared" si="38"/>
        <v>0</v>
      </c>
      <c r="R163" s="240">
        <v>0</v>
      </c>
      <c r="S163" s="220">
        <f t="shared" si="39"/>
        <v>0</v>
      </c>
      <c r="T163" s="240">
        <v>0</v>
      </c>
      <c r="U163" s="111">
        <v>0</v>
      </c>
      <c r="V163" s="111">
        <v>0</v>
      </c>
      <c r="W163" s="111">
        <v>0</v>
      </c>
    </row>
    <row r="164" spans="1:23" x14ac:dyDescent="0.2">
      <c r="A164" s="113">
        <v>7</v>
      </c>
      <c r="B164" s="113" t="s">
        <v>257</v>
      </c>
      <c r="C164" s="241">
        <v>0</v>
      </c>
      <c r="D164" s="115">
        <f t="shared" si="32"/>
        <v>0</v>
      </c>
      <c r="E164" s="160"/>
      <c r="F164" s="118">
        <f t="shared" si="33"/>
        <v>0</v>
      </c>
      <c r="G164" s="241">
        <v>0</v>
      </c>
      <c r="H164" s="241">
        <v>0</v>
      </c>
      <c r="I164" s="241">
        <v>0</v>
      </c>
      <c r="J164" s="115">
        <f t="shared" si="34"/>
        <v>0</v>
      </c>
      <c r="K164" s="160"/>
      <c r="L164" s="118">
        <f t="shared" si="35"/>
        <v>0</v>
      </c>
      <c r="M164" s="114">
        <f t="shared" si="36"/>
        <v>0</v>
      </c>
      <c r="N164" s="241">
        <v>0</v>
      </c>
      <c r="O164" s="118">
        <f t="shared" si="37"/>
        <v>0</v>
      </c>
      <c r="P164" s="243">
        <v>0</v>
      </c>
      <c r="Q164" s="118">
        <f t="shared" si="38"/>
        <v>0</v>
      </c>
      <c r="R164" s="241">
        <v>0</v>
      </c>
      <c r="S164" s="118">
        <f t="shared" si="39"/>
        <v>0</v>
      </c>
      <c r="T164" s="241">
        <v>0</v>
      </c>
      <c r="U164" s="114">
        <v>5096</v>
      </c>
      <c r="V164" s="114">
        <v>0</v>
      </c>
      <c r="W164" s="114">
        <v>0</v>
      </c>
    </row>
    <row r="165" spans="1:23" x14ac:dyDescent="0.2">
      <c r="A165" s="110">
        <v>8</v>
      </c>
      <c r="B165" s="110" t="s">
        <v>258</v>
      </c>
      <c r="C165" s="240">
        <v>0</v>
      </c>
      <c r="D165" s="112">
        <f t="shared" si="32"/>
        <v>0</v>
      </c>
      <c r="F165" s="220">
        <f t="shared" si="33"/>
        <v>0</v>
      </c>
      <c r="G165" s="240">
        <v>0</v>
      </c>
      <c r="H165" s="240">
        <v>0</v>
      </c>
      <c r="I165" s="240">
        <v>0</v>
      </c>
      <c r="J165" s="112">
        <f t="shared" si="34"/>
        <v>0</v>
      </c>
      <c r="L165" s="220">
        <f t="shared" si="35"/>
        <v>0</v>
      </c>
      <c r="M165" s="111">
        <f t="shared" si="36"/>
        <v>0</v>
      </c>
      <c r="N165" s="240">
        <v>0</v>
      </c>
      <c r="O165" s="220">
        <f t="shared" si="37"/>
        <v>0</v>
      </c>
      <c r="P165" s="242">
        <v>0</v>
      </c>
      <c r="Q165" s="220">
        <f t="shared" si="38"/>
        <v>0</v>
      </c>
      <c r="R165" s="240">
        <v>0</v>
      </c>
      <c r="S165" s="220">
        <f t="shared" si="39"/>
        <v>0</v>
      </c>
      <c r="T165" s="240">
        <v>0</v>
      </c>
      <c r="U165" s="111">
        <v>6596</v>
      </c>
      <c r="V165" s="111">
        <v>0</v>
      </c>
      <c r="W165" s="111">
        <v>0</v>
      </c>
    </row>
    <row r="166" spans="1:23" x14ac:dyDescent="0.2">
      <c r="A166" s="113">
        <v>9</v>
      </c>
      <c r="B166" s="113" t="s">
        <v>259</v>
      </c>
      <c r="C166" s="241">
        <v>0</v>
      </c>
      <c r="D166" s="115">
        <f t="shared" si="32"/>
        <v>0</v>
      </c>
      <c r="E166" s="160"/>
      <c r="F166" s="118">
        <f t="shared" si="33"/>
        <v>0</v>
      </c>
      <c r="G166" s="241">
        <v>0</v>
      </c>
      <c r="H166" s="241">
        <v>0</v>
      </c>
      <c r="I166" s="241">
        <v>0</v>
      </c>
      <c r="J166" s="115">
        <f t="shared" si="34"/>
        <v>0</v>
      </c>
      <c r="K166" s="160"/>
      <c r="L166" s="118">
        <f t="shared" si="35"/>
        <v>0</v>
      </c>
      <c r="M166" s="114">
        <f t="shared" si="36"/>
        <v>0</v>
      </c>
      <c r="N166" s="241">
        <v>0</v>
      </c>
      <c r="O166" s="118">
        <f t="shared" si="37"/>
        <v>0</v>
      </c>
      <c r="P166" s="243">
        <v>0</v>
      </c>
      <c r="Q166" s="118">
        <f t="shared" si="38"/>
        <v>0</v>
      </c>
      <c r="R166" s="241">
        <v>0</v>
      </c>
      <c r="S166" s="118">
        <f t="shared" si="39"/>
        <v>0</v>
      </c>
      <c r="T166" s="241">
        <v>0</v>
      </c>
      <c r="U166" s="114">
        <v>0</v>
      </c>
      <c r="V166" s="114">
        <v>0</v>
      </c>
      <c r="W166" s="114">
        <v>0</v>
      </c>
    </row>
    <row r="167" spans="1:23" x14ac:dyDescent="0.2">
      <c r="A167" s="110">
        <v>10</v>
      </c>
      <c r="B167" s="110" t="s">
        <v>260</v>
      </c>
      <c r="C167" s="240">
        <v>0</v>
      </c>
      <c r="D167" s="112">
        <f t="shared" si="32"/>
        <v>0</v>
      </c>
      <c r="F167" s="220">
        <f t="shared" si="33"/>
        <v>0</v>
      </c>
      <c r="G167" s="240">
        <v>0</v>
      </c>
      <c r="H167" s="240">
        <v>0</v>
      </c>
      <c r="I167" s="240">
        <v>0</v>
      </c>
      <c r="J167" s="112">
        <f t="shared" si="34"/>
        <v>0</v>
      </c>
      <c r="L167" s="220">
        <f t="shared" si="35"/>
        <v>0</v>
      </c>
      <c r="M167" s="111">
        <f t="shared" si="36"/>
        <v>0</v>
      </c>
      <c r="N167" s="240">
        <v>0</v>
      </c>
      <c r="O167" s="220">
        <f t="shared" si="37"/>
        <v>0</v>
      </c>
      <c r="P167" s="242">
        <v>0</v>
      </c>
      <c r="Q167" s="220">
        <f t="shared" si="38"/>
        <v>0</v>
      </c>
      <c r="R167" s="240">
        <v>0</v>
      </c>
      <c r="S167" s="220">
        <f t="shared" si="39"/>
        <v>0</v>
      </c>
      <c r="T167" s="240">
        <v>0</v>
      </c>
      <c r="U167" s="111">
        <v>23348</v>
      </c>
      <c r="V167" s="111">
        <v>0</v>
      </c>
      <c r="W167" s="111">
        <v>0</v>
      </c>
    </row>
    <row r="168" spans="1:23" x14ac:dyDescent="0.2">
      <c r="A168" s="113">
        <v>11</v>
      </c>
      <c r="B168" s="113" t="s">
        <v>261</v>
      </c>
      <c r="C168" s="241">
        <v>0</v>
      </c>
      <c r="D168" s="115">
        <f t="shared" si="32"/>
        <v>0</v>
      </c>
      <c r="E168" s="160"/>
      <c r="F168" s="118">
        <f t="shared" si="33"/>
        <v>0</v>
      </c>
      <c r="G168" s="241">
        <v>0</v>
      </c>
      <c r="H168" s="241">
        <v>0</v>
      </c>
      <c r="I168" s="241">
        <v>0</v>
      </c>
      <c r="J168" s="115">
        <f t="shared" si="34"/>
        <v>0</v>
      </c>
      <c r="K168" s="160"/>
      <c r="L168" s="118">
        <f t="shared" si="35"/>
        <v>0</v>
      </c>
      <c r="M168" s="114">
        <f t="shared" si="36"/>
        <v>0</v>
      </c>
      <c r="N168" s="241">
        <v>0</v>
      </c>
      <c r="O168" s="118">
        <f t="shared" si="37"/>
        <v>0</v>
      </c>
      <c r="P168" s="243">
        <v>0</v>
      </c>
      <c r="Q168" s="118">
        <f t="shared" si="38"/>
        <v>0</v>
      </c>
      <c r="R168" s="241">
        <v>0</v>
      </c>
      <c r="S168" s="118">
        <f t="shared" si="39"/>
        <v>0</v>
      </c>
      <c r="T168" s="241">
        <v>0</v>
      </c>
      <c r="U168" s="114">
        <v>0</v>
      </c>
      <c r="V168" s="114">
        <v>0</v>
      </c>
      <c r="W168" s="114">
        <v>0</v>
      </c>
    </row>
    <row r="169" spans="1:23" x14ac:dyDescent="0.2">
      <c r="A169" s="110">
        <v>12</v>
      </c>
      <c r="B169" s="110" t="s">
        <v>262</v>
      </c>
      <c r="C169" s="240">
        <v>0</v>
      </c>
      <c r="D169" s="112">
        <f t="shared" si="32"/>
        <v>0</v>
      </c>
      <c r="F169" s="220">
        <f t="shared" si="33"/>
        <v>0</v>
      </c>
      <c r="G169" s="240">
        <v>0</v>
      </c>
      <c r="H169" s="240">
        <v>0</v>
      </c>
      <c r="I169" s="240">
        <v>0</v>
      </c>
      <c r="J169" s="112">
        <f t="shared" si="34"/>
        <v>0</v>
      </c>
      <c r="L169" s="220">
        <f t="shared" si="35"/>
        <v>0</v>
      </c>
      <c r="M169" s="111">
        <f t="shared" si="36"/>
        <v>0</v>
      </c>
      <c r="N169" s="240">
        <v>0</v>
      </c>
      <c r="O169" s="220">
        <f t="shared" si="37"/>
        <v>0</v>
      </c>
      <c r="P169" s="242">
        <v>0</v>
      </c>
      <c r="Q169" s="220">
        <f t="shared" si="38"/>
        <v>0</v>
      </c>
      <c r="R169" s="240">
        <v>0</v>
      </c>
      <c r="S169" s="220">
        <f t="shared" si="39"/>
        <v>0</v>
      </c>
      <c r="T169" s="240">
        <v>0</v>
      </c>
      <c r="U169" s="111">
        <v>3908</v>
      </c>
      <c r="V169" s="111">
        <v>0</v>
      </c>
      <c r="W169" s="111">
        <v>0</v>
      </c>
    </row>
    <row r="170" spans="1:23" x14ac:dyDescent="0.2">
      <c r="A170" s="113">
        <v>13</v>
      </c>
      <c r="B170" s="113" t="s">
        <v>102</v>
      </c>
      <c r="C170" s="241">
        <v>0</v>
      </c>
      <c r="D170" s="115">
        <f t="shared" si="32"/>
        <v>0</v>
      </c>
      <c r="E170" s="160"/>
      <c r="F170" s="118">
        <f t="shared" si="33"/>
        <v>0</v>
      </c>
      <c r="G170" s="241">
        <v>0</v>
      </c>
      <c r="H170" s="241">
        <v>0</v>
      </c>
      <c r="I170" s="241">
        <v>0</v>
      </c>
      <c r="J170" s="115">
        <f t="shared" si="34"/>
        <v>0</v>
      </c>
      <c r="K170" s="160"/>
      <c r="L170" s="118">
        <f t="shared" si="35"/>
        <v>0</v>
      </c>
      <c r="M170" s="114">
        <f t="shared" si="36"/>
        <v>0</v>
      </c>
      <c r="N170" s="241">
        <v>0</v>
      </c>
      <c r="O170" s="118">
        <f t="shared" si="37"/>
        <v>0</v>
      </c>
      <c r="P170" s="243">
        <v>0</v>
      </c>
      <c r="Q170" s="118">
        <f t="shared" si="38"/>
        <v>0</v>
      </c>
      <c r="R170" s="241">
        <v>0</v>
      </c>
      <c r="S170" s="118">
        <f t="shared" si="39"/>
        <v>0</v>
      </c>
      <c r="T170" s="241">
        <v>0</v>
      </c>
      <c r="U170" s="114">
        <v>20062</v>
      </c>
      <c r="V170" s="114">
        <v>0</v>
      </c>
      <c r="W170" s="114">
        <v>0</v>
      </c>
    </row>
    <row r="171" spans="1:23" x14ac:dyDescent="0.2">
      <c r="A171" s="110">
        <v>14</v>
      </c>
      <c r="B171" s="110" t="s">
        <v>263</v>
      </c>
      <c r="C171" s="240">
        <v>0</v>
      </c>
      <c r="D171" s="112">
        <f t="shared" si="32"/>
        <v>0</v>
      </c>
      <c r="F171" s="220">
        <f t="shared" si="33"/>
        <v>0</v>
      </c>
      <c r="G171" s="240">
        <v>0</v>
      </c>
      <c r="H171" s="240">
        <v>0</v>
      </c>
      <c r="I171" s="240">
        <v>0</v>
      </c>
      <c r="J171" s="112">
        <f t="shared" si="34"/>
        <v>0</v>
      </c>
      <c r="L171" s="220">
        <f t="shared" si="35"/>
        <v>0</v>
      </c>
      <c r="M171" s="111">
        <f t="shared" si="36"/>
        <v>0</v>
      </c>
      <c r="N171" s="240">
        <v>0</v>
      </c>
      <c r="O171" s="220">
        <f t="shared" si="37"/>
        <v>0</v>
      </c>
      <c r="P171" s="242">
        <v>0</v>
      </c>
      <c r="Q171" s="220">
        <f t="shared" si="38"/>
        <v>0</v>
      </c>
      <c r="R171" s="240">
        <v>0</v>
      </c>
      <c r="S171" s="220">
        <f t="shared" si="39"/>
        <v>0</v>
      </c>
      <c r="T171" s="240">
        <v>0</v>
      </c>
      <c r="U171" s="111">
        <v>5679</v>
      </c>
      <c r="V171" s="111">
        <v>0</v>
      </c>
      <c r="W171" s="111">
        <v>0</v>
      </c>
    </row>
    <row r="172" spans="1:23" x14ac:dyDescent="0.2">
      <c r="A172" s="113">
        <v>15</v>
      </c>
      <c r="B172" s="113" t="s">
        <v>264</v>
      </c>
      <c r="C172" s="241">
        <v>0</v>
      </c>
      <c r="D172" s="115">
        <f t="shared" si="32"/>
        <v>0</v>
      </c>
      <c r="E172" s="160"/>
      <c r="F172" s="118">
        <f t="shared" si="33"/>
        <v>0</v>
      </c>
      <c r="G172" s="241">
        <v>0</v>
      </c>
      <c r="H172" s="241">
        <v>0</v>
      </c>
      <c r="I172" s="241">
        <v>0</v>
      </c>
      <c r="J172" s="115">
        <f t="shared" si="34"/>
        <v>0</v>
      </c>
      <c r="K172" s="160"/>
      <c r="L172" s="118">
        <f t="shared" si="35"/>
        <v>0</v>
      </c>
      <c r="M172" s="114">
        <f t="shared" si="36"/>
        <v>0</v>
      </c>
      <c r="N172" s="241">
        <v>0</v>
      </c>
      <c r="O172" s="118">
        <f t="shared" si="37"/>
        <v>0</v>
      </c>
      <c r="P172" s="243">
        <v>0</v>
      </c>
      <c r="Q172" s="118">
        <f t="shared" si="38"/>
        <v>0</v>
      </c>
      <c r="R172" s="241">
        <v>0</v>
      </c>
      <c r="S172" s="118">
        <f t="shared" si="39"/>
        <v>0</v>
      </c>
      <c r="T172" s="241">
        <v>0</v>
      </c>
      <c r="U172" s="114">
        <v>7473</v>
      </c>
      <c r="V172" s="114">
        <v>0</v>
      </c>
      <c r="W172" s="114">
        <v>0</v>
      </c>
    </row>
    <row r="173" spans="1:23" x14ac:dyDescent="0.2">
      <c r="A173" s="110">
        <v>16</v>
      </c>
      <c r="B173" s="110" t="s">
        <v>265</v>
      </c>
      <c r="C173" s="240">
        <v>0</v>
      </c>
      <c r="D173" s="112">
        <f t="shared" si="32"/>
        <v>0</v>
      </c>
      <c r="F173" s="220">
        <f t="shared" si="33"/>
        <v>0</v>
      </c>
      <c r="G173" s="240">
        <v>0</v>
      </c>
      <c r="H173" s="240">
        <v>0</v>
      </c>
      <c r="I173" s="240">
        <v>0</v>
      </c>
      <c r="J173" s="112">
        <f t="shared" si="34"/>
        <v>0</v>
      </c>
      <c r="L173" s="220">
        <f t="shared" si="35"/>
        <v>0</v>
      </c>
      <c r="M173" s="111">
        <f t="shared" si="36"/>
        <v>0</v>
      </c>
      <c r="N173" s="240">
        <v>0</v>
      </c>
      <c r="O173" s="220">
        <f t="shared" si="37"/>
        <v>0</v>
      </c>
      <c r="P173" s="242">
        <v>0</v>
      </c>
      <c r="Q173" s="220">
        <f t="shared" si="38"/>
        <v>0</v>
      </c>
      <c r="R173" s="240">
        <v>0</v>
      </c>
      <c r="S173" s="220">
        <f t="shared" si="39"/>
        <v>0</v>
      </c>
      <c r="T173" s="240">
        <v>0</v>
      </c>
      <c r="U173" s="111">
        <v>15011</v>
      </c>
      <c r="V173" s="111">
        <v>0</v>
      </c>
      <c r="W173" s="111">
        <v>0</v>
      </c>
    </row>
    <row r="174" spans="1:23" x14ac:dyDescent="0.2">
      <c r="A174" s="113">
        <v>17</v>
      </c>
      <c r="B174" s="113" t="s">
        <v>266</v>
      </c>
      <c r="C174" s="241">
        <v>0</v>
      </c>
      <c r="D174" s="115">
        <f t="shared" si="32"/>
        <v>0</v>
      </c>
      <c r="E174" s="160"/>
      <c r="F174" s="118">
        <f t="shared" si="33"/>
        <v>0</v>
      </c>
      <c r="G174" s="241">
        <v>0</v>
      </c>
      <c r="H174" s="241">
        <v>0</v>
      </c>
      <c r="I174" s="241">
        <v>0</v>
      </c>
      <c r="J174" s="115">
        <f t="shared" si="34"/>
        <v>0</v>
      </c>
      <c r="K174" s="160"/>
      <c r="L174" s="118">
        <f t="shared" si="35"/>
        <v>0</v>
      </c>
      <c r="M174" s="114">
        <f t="shared" si="36"/>
        <v>0</v>
      </c>
      <c r="N174" s="241">
        <v>0</v>
      </c>
      <c r="O174" s="118">
        <f t="shared" si="37"/>
        <v>0</v>
      </c>
      <c r="P174" s="243">
        <v>0</v>
      </c>
      <c r="Q174" s="118">
        <f t="shared" si="38"/>
        <v>0</v>
      </c>
      <c r="R174" s="241">
        <v>0</v>
      </c>
      <c r="S174" s="118">
        <f t="shared" si="39"/>
        <v>0</v>
      </c>
      <c r="T174" s="241">
        <v>0</v>
      </c>
      <c r="U174" s="114">
        <v>24655</v>
      </c>
      <c r="V174" s="114">
        <v>0</v>
      </c>
      <c r="W174" s="114">
        <v>0</v>
      </c>
    </row>
    <row r="175" spans="1:23" x14ac:dyDescent="0.2">
      <c r="A175" s="110">
        <v>18</v>
      </c>
      <c r="B175" s="110" t="s">
        <v>267</v>
      </c>
      <c r="C175" s="240">
        <v>0</v>
      </c>
      <c r="D175" s="112">
        <f t="shared" si="32"/>
        <v>0</v>
      </c>
      <c r="F175" s="220">
        <f t="shared" si="33"/>
        <v>0</v>
      </c>
      <c r="G175" s="240">
        <v>0</v>
      </c>
      <c r="H175" s="240">
        <v>0</v>
      </c>
      <c r="I175" s="240">
        <v>0</v>
      </c>
      <c r="J175" s="112">
        <f t="shared" si="34"/>
        <v>0</v>
      </c>
      <c r="L175" s="220">
        <f t="shared" si="35"/>
        <v>0</v>
      </c>
      <c r="M175" s="111">
        <f t="shared" si="36"/>
        <v>0</v>
      </c>
      <c r="N175" s="240">
        <v>0</v>
      </c>
      <c r="O175" s="220">
        <f t="shared" si="37"/>
        <v>0</v>
      </c>
      <c r="P175" s="242">
        <v>0</v>
      </c>
      <c r="Q175" s="220">
        <f t="shared" si="38"/>
        <v>0</v>
      </c>
      <c r="R175" s="240">
        <v>0</v>
      </c>
      <c r="S175" s="220">
        <f t="shared" si="39"/>
        <v>0</v>
      </c>
      <c r="T175" s="240">
        <v>0</v>
      </c>
      <c r="U175" s="111">
        <v>48250</v>
      </c>
      <c r="V175" s="111">
        <v>0</v>
      </c>
      <c r="W175" s="111">
        <v>0</v>
      </c>
    </row>
    <row r="176" spans="1:23" x14ac:dyDescent="0.2">
      <c r="A176" s="113">
        <v>19</v>
      </c>
      <c r="B176" s="113" t="s">
        <v>268</v>
      </c>
      <c r="C176" s="241">
        <v>0</v>
      </c>
      <c r="D176" s="115">
        <f t="shared" si="32"/>
        <v>0</v>
      </c>
      <c r="E176" s="160"/>
      <c r="F176" s="118">
        <f t="shared" si="33"/>
        <v>0</v>
      </c>
      <c r="G176" s="241">
        <v>0</v>
      </c>
      <c r="H176" s="241">
        <v>0</v>
      </c>
      <c r="I176" s="241">
        <v>0</v>
      </c>
      <c r="J176" s="115">
        <f t="shared" si="34"/>
        <v>0</v>
      </c>
      <c r="K176" s="160"/>
      <c r="L176" s="118">
        <f t="shared" si="35"/>
        <v>0</v>
      </c>
      <c r="M176" s="114">
        <f t="shared" si="36"/>
        <v>0</v>
      </c>
      <c r="N176" s="241">
        <v>0</v>
      </c>
      <c r="O176" s="118">
        <f t="shared" si="37"/>
        <v>0</v>
      </c>
      <c r="P176" s="243">
        <v>0</v>
      </c>
      <c r="Q176" s="118">
        <f t="shared" si="38"/>
        <v>0</v>
      </c>
      <c r="R176" s="241">
        <v>0</v>
      </c>
      <c r="S176" s="118">
        <f t="shared" si="39"/>
        <v>0</v>
      </c>
      <c r="T176" s="241">
        <v>0</v>
      </c>
      <c r="U176" s="114">
        <v>4831</v>
      </c>
      <c r="V176" s="114">
        <v>0</v>
      </c>
      <c r="W176" s="114">
        <v>0</v>
      </c>
    </row>
    <row r="177" spans="1:23" x14ac:dyDescent="0.2">
      <c r="A177" s="110">
        <v>20</v>
      </c>
      <c r="B177" s="110" t="s">
        <v>269</v>
      </c>
      <c r="C177" s="240">
        <v>0</v>
      </c>
      <c r="D177" s="112">
        <f t="shared" si="32"/>
        <v>0</v>
      </c>
      <c r="F177" s="220">
        <f t="shared" si="33"/>
        <v>0</v>
      </c>
      <c r="G177" s="240">
        <v>0</v>
      </c>
      <c r="H177" s="240">
        <v>0</v>
      </c>
      <c r="I177" s="240">
        <v>0</v>
      </c>
      <c r="J177" s="112">
        <f t="shared" si="34"/>
        <v>0</v>
      </c>
      <c r="L177" s="220">
        <f t="shared" si="35"/>
        <v>0</v>
      </c>
      <c r="M177" s="111">
        <f t="shared" si="36"/>
        <v>0</v>
      </c>
      <c r="N177" s="240">
        <v>0</v>
      </c>
      <c r="O177" s="220">
        <f t="shared" si="37"/>
        <v>0</v>
      </c>
      <c r="P177" s="242">
        <v>0</v>
      </c>
      <c r="Q177" s="220">
        <f t="shared" si="38"/>
        <v>0</v>
      </c>
      <c r="R177" s="240">
        <v>0</v>
      </c>
      <c r="S177" s="220">
        <f t="shared" si="39"/>
        <v>0</v>
      </c>
      <c r="T177" s="240">
        <v>0</v>
      </c>
      <c r="U177" s="111">
        <v>5751</v>
      </c>
      <c r="V177" s="111">
        <v>0</v>
      </c>
      <c r="W177" s="111">
        <v>0</v>
      </c>
    </row>
    <row r="178" spans="1:23" x14ac:dyDescent="0.2">
      <c r="A178" s="113">
        <v>21</v>
      </c>
      <c r="B178" s="113" t="s">
        <v>170</v>
      </c>
      <c r="C178" s="241">
        <v>0</v>
      </c>
      <c r="D178" s="115">
        <f t="shared" si="32"/>
        <v>0</v>
      </c>
      <c r="E178" s="160"/>
      <c r="F178" s="118">
        <f t="shared" si="33"/>
        <v>0</v>
      </c>
      <c r="G178" s="241">
        <v>0</v>
      </c>
      <c r="H178" s="241">
        <v>0</v>
      </c>
      <c r="I178" s="241">
        <v>0</v>
      </c>
      <c r="J178" s="115">
        <f t="shared" si="34"/>
        <v>0</v>
      </c>
      <c r="K178" s="160"/>
      <c r="L178" s="118">
        <f t="shared" si="35"/>
        <v>0</v>
      </c>
      <c r="M178" s="114">
        <f t="shared" si="36"/>
        <v>0</v>
      </c>
      <c r="N178" s="241">
        <v>0</v>
      </c>
      <c r="O178" s="118">
        <f t="shared" si="37"/>
        <v>0</v>
      </c>
      <c r="P178" s="243">
        <v>0</v>
      </c>
      <c r="Q178" s="118">
        <f t="shared" si="38"/>
        <v>0</v>
      </c>
      <c r="R178" s="241">
        <v>0</v>
      </c>
      <c r="S178" s="118">
        <f t="shared" si="39"/>
        <v>0</v>
      </c>
      <c r="T178" s="241">
        <v>0</v>
      </c>
      <c r="U178" s="114">
        <v>4880</v>
      </c>
      <c r="V178" s="114">
        <v>0</v>
      </c>
      <c r="W178" s="114">
        <v>0</v>
      </c>
    </row>
    <row r="179" spans="1:23" x14ac:dyDescent="0.2">
      <c r="A179" s="110">
        <v>22</v>
      </c>
      <c r="B179" s="110" t="s">
        <v>186</v>
      </c>
      <c r="C179" s="240">
        <v>0</v>
      </c>
      <c r="D179" s="112">
        <f t="shared" si="32"/>
        <v>0</v>
      </c>
      <c r="F179" s="220">
        <f t="shared" si="33"/>
        <v>0</v>
      </c>
      <c r="G179" s="240">
        <v>0</v>
      </c>
      <c r="H179" s="240">
        <v>0</v>
      </c>
      <c r="I179" s="240">
        <v>0</v>
      </c>
      <c r="J179" s="112">
        <f t="shared" si="34"/>
        <v>0</v>
      </c>
      <c r="L179" s="220">
        <f t="shared" si="35"/>
        <v>0</v>
      </c>
      <c r="M179" s="111">
        <f t="shared" si="36"/>
        <v>0</v>
      </c>
      <c r="N179" s="240">
        <v>0</v>
      </c>
      <c r="O179" s="220">
        <f t="shared" si="37"/>
        <v>0</v>
      </c>
      <c r="P179" s="242">
        <v>0</v>
      </c>
      <c r="Q179" s="220">
        <f t="shared" si="38"/>
        <v>0</v>
      </c>
      <c r="R179" s="240">
        <v>0</v>
      </c>
      <c r="S179" s="220">
        <f t="shared" si="39"/>
        <v>0</v>
      </c>
      <c r="T179" s="240">
        <v>0</v>
      </c>
      <c r="U179" s="111">
        <v>8985</v>
      </c>
      <c r="V179" s="111">
        <v>0</v>
      </c>
      <c r="W179" s="111">
        <v>0</v>
      </c>
    </row>
    <row r="180" spans="1:23" x14ac:dyDescent="0.2">
      <c r="A180" s="113">
        <v>23</v>
      </c>
      <c r="B180" s="129" t="s">
        <v>270</v>
      </c>
      <c r="C180" s="241">
        <v>0</v>
      </c>
      <c r="D180" s="115">
        <f t="shared" si="32"/>
        <v>0</v>
      </c>
      <c r="E180" s="160"/>
      <c r="F180" s="118">
        <f t="shared" si="33"/>
        <v>0</v>
      </c>
      <c r="G180" s="241">
        <v>0</v>
      </c>
      <c r="H180" s="241">
        <v>0</v>
      </c>
      <c r="I180" s="241">
        <v>0</v>
      </c>
      <c r="J180" s="115">
        <f t="shared" si="34"/>
        <v>0</v>
      </c>
      <c r="K180" s="160"/>
      <c r="L180" s="118">
        <f t="shared" si="35"/>
        <v>0</v>
      </c>
      <c r="M180" s="114">
        <f t="shared" si="36"/>
        <v>0</v>
      </c>
      <c r="N180" s="241">
        <v>0</v>
      </c>
      <c r="O180" s="118">
        <f t="shared" si="37"/>
        <v>0</v>
      </c>
      <c r="P180" s="243">
        <v>0</v>
      </c>
      <c r="Q180" s="118">
        <f t="shared" si="38"/>
        <v>0</v>
      </c>
      <c r="R180" s="241">
        <v>0</v>
      </c>
      <c r="S180" s="118">
        <f t="shared" si="39"/>
        <v>0</v>
      </c>
      <c r="T180" s="241">
        <v>0</v>
      </c>
      <c r="U180" s="114">
        <v>8929</v>
      </c>
      <c r="V180" s="114">
        <v>0</v>
      </c>
      <c r="W180" s="114">
        <v>0</v>
      </c>
    </row>
    <row r="181" spans="1:23" x14ac:dyDescent="0.2">
      <c r="A181" s="110">
        <v>24</v>
      </c>
      <c r="B181" s="110" t="s">
        <v>271</v>
      </c>
      <c r="C181" s="240">
        <v>0</v>
      </c>
      <c r="D181" s="112">
        <f t="shared" si="32"/>
        <v>0</v>
      </c>
      <c r="F181" s="220">
        <f t="shared" si="33"/>
        <v>0</v>
      </c>
      <c r="G181" s="240">
        <v>0</v>
      </c>
      <c r="H181" s="240">
        <v>0</v>
      </c>
      <c r="I181" s="240">
        <v>0</v>
      </c>
      <c r="J181" s="112">
        <f t="shared" si="34"/>
        <v>0</v>
      </c>
      <c r="L181" s="220">
        <f t="shared" si="35"/>
        <v>0</v>
      </c>
      <c r="M181" s="111">
        <f t="shared" si="36"/>
        <v>0</v>
      </c>
      <c r="N181" s="240">
        <v>0</v>
      </c>
      <c r="O181" s="220">
        <f t="shared" si="37"/>
        <v>0</v>
      </c>
      <c r="P181" s="242">
        <v>0</v>
      </c>
      <c r="Q181" s="220">
        <f t="shared" si="38"/>
        <v>0</v>
      </c>
      <c r="R181" s="240">
        <v>0</v>
      </c>
      <c r="S181" s="220">
        <f t="shared" si="39"/>
        <v>0</v>
      </c>
      <c r="T181" s="240">
        <v>0</v>
      </c>
      <c r="U181" s="111">
        <v>0</v>
      </c>
      <c r="V181" s="111">
        <v>0</v>
      </c>
      <c r="W181" s="111">
        <v>0</v>
      </c>
    </row>
    <row r="182" spans="1:23" x14ac:dyDescent="0.2">
      <c r="A182" s="113">
        <v>25</v>
      </c>
      <c r="B182" s="113" t="s">
        <v>272</v>
      </c>
      <c r="C182" s="241">
        <v>0</v>
      </c>
      <c r="D182" s="115">
        <f t="shared" si="32"/>
        <v>0</v>
      </c>
      <c r="E182" s="160"/>
      <c r="F182" s="118">
        <f t="shared" si="33"/>
        <v>0</v>
      </c>
      <c r="G182" s="241">
        <v>0</v>
      </c>
      <c r="H182" s="241">
        <v>0</v>
      </c>
      <c r="I182" s="241">
        <v>0</v>
      </c>
      <c r="J182" s="115">
        <f t="shared" si="34"/>
        <v>0</v>
      </c>
      <c r="K182" s="160"/>
      <c r="L182" s="118">
        <f t="shared" si="35"/>
        <v>0</v>
      </c>
      <c r="M182" s="114">
        <f t="shared" si="36"/>
        <v>0</v>
      </c>
      <c r="N182" s="241">
        <v>0</v>
      </c>
      <c r="O182" s="118">
        <f t="shared" si="37"/>
        <v>0</v>
      </c>
      <c r="P182" s="243">
        <v>0</v>
      </c>
      <c r="Q182" s="118">
        <f t="shared" si="38"/>
        <v>0</v>
      </c>
      <c r="R182" s="241">
        <v>0</v>
      </c>
      <c r="S182" s="118">
        <f t="shared" si="39"/>
        <v>0</v>
      </c>
      <c r="T182" s="241">
        <v>0</v>
      </c>
      <c r="U182" s="114">
        <v>4903</v>
      </c>
      <c r="V182" s="114">
        <v>0</v>
      </c>
      <c r="W182" s="114">
        <v>0</v>
      </c>
    </row>
    <row r="183" spans="1:23" x14ac:dyDescent="0.2">
      <c r="A183" s="110">
        <v>26</v>
      </c>
      <c r="B183" s="110" t="s">
        <v>273</v>
      </c>
      <c r="C183" s="240">
        <v>0</v>
      </c>
      <c r="D183" s="112">
        <f t="shared" si="32"/>
        <v>0</v>
      </c>
      <c r="F183" s="220">
        <f t="shared" si="33"/>
        <v>0</v>
      </c>
      <c r="G183" s="240">
        <v>0</v>
      </c>
      <c r="H183" s="240">
        <v>0</v>
      </c>
      <c r="I183" s="240">
        <v>0</v>
      </c>
      <c r="J183" s="112">
        <f t="shared" si="34"/>
        <v>0</v>
      </c>
      <c r="L183" s="220">
        <f t="shared" si="35"/>
        <v>0</v>
      </c>
      <c r="M183" s="111">
        <f t="shared" si="36"/>
        <v>0</v>
      </c>
      <c r="N183" s="240">
        <v>0</v>
      </c>
      <c r="O183" s="220">
        <f t="shared" si="37"/>
        <v>0</v>
      </c>
      <c r="P183" s="242">
        <v>0</v>
      </c>
      <c r="Q183" s="220">
        <f t="shared" si="38"/>
        <v>0</v>
      </c>
      <c r="R183" s="240">
        <v>0</v>
      </c>
      <c r="S183" s="220">
        <f t="shared" si="39"/>
        <v>0</v>
      </c>
      <c r="T183" s="240">
        <v>0</v>
      </c>
      <c r="U183" s="111">
        <v>8533</v>
      </c>
      <c r="V183" s="111">
        <v>0</v>
      </c>
      <c r="W183" s="111">
        <v>0</v>
      </c>
    </row>
    <row r="184" spans="1:23" x14ac:dyDescent="0.2">
      <c r="A184" s="113">
        <v>27</v>
      </c>
      <c r="B184" s="113" t="s">
        <v>274</v>
      </c>
      <c r="C184" s="241">
        <v>0</v>
      </c>
      <c r="D184" s="115">
        <f t="shared" si="32"/>
        <v>0</v>
      </c>
      <c r="E184" s="160"/>
      <c r="F184" s="118">
        <f t="shared" si="33"/>
        <v>0</v>
      </c>
      <c r="G184" s="241">
        <v>0</v>
      </c>
      <c r="H184" s="241">
        <v>0</v>
      </c>
      <c r="I184" s="241">
        <v>0</v>
      </c>
      <c r="J184" s="115">
        <f t="shared" si="34"/>
        <v>0</v>
      </c>
      <c r="K184" s="160"/>
      <c r="L184" s="118">
        <f t="shared" si="35"/>
        <v>0</v>
      </c>
      <c r="M184" s="114">
        <f t="shared" si="36"/>
        <v>0</v>
      </c>
      <c r="N184" s="241">
        <v>0</v>
      </c>
      <c r="O184" s="118">
        <f t="shared" si="37"/>
        <v>0</v>
      </c>
      <c r="P184" s="243">
        <v>0</v>
      </c>
      <c r="Q184" s="118">
        <f t="shared" si="38"/>
        <v>0</v>
      </c>
      <c r="R184" s="241">
        <v>0</v>
      </c>
      <c r="S184" s="118">
        <f t="shared" si="39"/>
        <v>0</v>
      </c>
      <c r="T184" s="241">
        <v>0</v>
      </c>
      <c r="U184" s="114">
        <v>7966</v>
      </c>
      <c r="V184" s="114">
        <v>0</v>
      </c>
      <c r="W184" s="114">
        <v>0</v>
      </c>
    </row>
    <row r="185" spans="1:23" x14ac:dyDescent="0.2">
      <c r="A185" s="110">
        <v>28</v>
      </c>
      <c r="B185" s="110" t="s">
        <v>275</v>
      </c>
      <c r="C185" s="240">
        <v>0</v>
      </c>
      <c r="D185" s="112">
        <f t="shared" si="32"/>
        <v>0</v>
      </c>
      <c r="F185" s="220">
        <f t="shared" si="33"/>
        <v>0</v>
      </c>
      <c r="G185" s="240">
        <v>0</v>
      </c>
      <c r="H185" s="240">
        <v>0</v>
      </c>
      <c r="I185" s="240">
        <v>0</v>
      </c>
      <c r="J185" s="112">
        <f t="shared" si="34"/>
        <v>0</v>
      </c>
      <c r="L185" s="220">
        <f t="shared" si="35"/>
        <v>0</v>
      </c>
      <c r="M185" s="111">
        <f t="shared" si="36"/>
        <v>0</v>
      </c>
      <c r="N185" s="240">
        <v>0</v>
      </c>
      <c r="O185" s="220">
        <f t="shared" si="37"/>
        <v>0</v>
      </c>
      <c r="P185" s="242">
        <v>0</v>
      </c>
      <c r="Q185" s="220">
        <f t="shared" si="38"/>
        <v>0</v>
      </c>
      <c r="R185" s="240">
        <v>0</v>
      </c>
      <c r="S185" s="220">
        <f t="shared" si="39"/>
        <v>0</v>
      </c>
      <c r="T185" s="240">
        <v>0</v>
      </c>
      <c r="U185" s="111">
        <v>4690</v>
      </c>
      <c r="V185" s="111">
        <v>0</v>
      </c>
      <c r="W185" s="111">
        <v>0</v>
      </c>
    </row>
    <row r="186" spans="1:23" x14ac:dyDescent="0.2">
      <c r="A186" s="113">
        <v>29</v>
      </c>
      <c r="B186" s="113" t="s">
        <v>276</v>
      </c>
      <c r="C186" s="241">
        <v>0</v>
      </c>
      <c r="D186" s="115">
        <f t="shared" si="32"/>
        <v>0</v>
      </c>
      <c r="E186" s="160"/>
      <c r="F186" s="118">
        <f t="shared" si="33"/>
        <v>0</v>
      </c>
      <c r="G186" s="241">
        <v>0</v>
      </c>
      <c r="H186" s="241">
        <v>0</v>
      </c>
      <c r="I186" s="241">
        <v>0</v>
      </c>
      <c r="J186" s="115">
        <f t="shared" si="34"/>
        <v>0</v>
      </c>
      <c r="K186" s="160"/>
      <c r="L186" s="118">
        <f t="shared" si="35"/>
        <v>0</v>
      </c>
      <c r="M186" s="114">
        <f t="shared" si="36"/>
        <v>0</v>
      </c>
      <c r="N186" s="241">
        <v>0</v>
      </c>
      <c r="O186" s="118">
        <f t="shared" si="37"/>
        <v>0</v>
      </c>
      <c r="P186" s="243">
        <v>0</v>
      </c>
      <c r="Q186" s="118">
        <f t="shared" si="38"/>
        <v>0</v>
      </c>
      <c r="R186" s="241">
        <v>0</v>
      </c>
      <c r="S186" s="118">
        <f t="shared" si="39"/>
        <v>0</v>
      </c>
      <c r="T186" s="241">
        <v>0</v>
      </c>
      <c r="U186" s="114">
        <v>7083</v>
      </c>
      <c r="V186" s="114">
        <v>0</v>
      </c>
      <c r="W186" s="114">
        <v>0</v>
      </c>
    </row>
    <row r="187" spans="1:23" x14ac:dyDescent="0.2">
      <c r="A187" s="110">
        <v>30</v>
      </c>
      <c r="B187" s="110" t="s">
        <v>214</v>
      </c>
      <c r="C187" s="240">
        <v>0</v>
      </c>
      <c r="D187" s="112">
        <f t="shared" si="32"/>
        <v>0</v>
      </c>
      <c r="F187" s="220">
        <f t="shared" si="33"/>
        <v>0</v>
      </c>
      <c r="G187" s="240">
        <v>0</v>
      </c>
      <c r="H187" s="240">
        <v>0</v>
      </c>
      <c r="I187" s="240">
        <v>0</v>
      </c>
      <c r="J187" s="112">
        <f t="shared" si="34"/>
        <v>0</v>
      </c>
      <c r="L187" s="220">
        <f t="shared" si="35"/>
        <v>0</v>
      </c>
      <c r="M187" s="111">
        <f t="shared" si="36"/>
        <v>0</v>
      </c>
      <c r="N187" s="240">
        <v>0</v>
      </c>
      <c r="O187" s="220">
        <f t="shared" si="37"/>
        <v>0</v>
      </c>
      <c r="P187" s="242">
        <v>0</v>
      </c>
      <c r="Q187" s="220">
        <f t="shared" si="38"/>
        <v>0</v>
      </c>
      <c r="R187" s="240">
        <v>0</v>
      </c>
      <c r="S187" s="220">
        <f t="shared" si="39"/>
        <v>0</v>
      </c>
      <c r="T187" s="240">
        <v>0</v>
      </c>
      <c r="U187" s="111">
        <v>4486</v>
      </c>
      <c r="V187" s="111">
        <v>0</v>
      </c>
      <c r="W187" s="111">
        <v>0</v>
      </c>
    </row>
    <row r="188" spans="1:23" x14ac:dyDescent="0.2">
      <c r="A188" s="113">
        <v>31</v>
      </c>
      <c r="B188" s="113" t="s">
        <v>277</v>
      </c>
      <c r="C188" s="241">
        <v>0</v>
      </c>
      <c r="D188" s="115">
        <f t="shared" si="32"/>
        <v>0</v>
      </c>
      <c r="E188" s="160"/>
      <c r="F188" s="118">
        <f t="shared" si="33"/>
        <v>0</v>
      </c>
      <c r="G188" s="241">
        <v>0</v>
      </c>
      <c r="H188" s="241">
        <v>0</v>
      </c>
      <c r="I188" s="241">
        <v>0</v>
      </c>
      <c r="J188" s="115">
        <f t="shared" si="34"/>
        <v>0</v>
      </c>
      <c r="K188" s="160"/>
      <c r="L188" s="118">
        <f t="shared" si="35"/>
        <v>0</v>
      </c>
      <c r="M188" s="114">
        <f t="shared" si="36"/>
        <v>0</v>
      </c>
      <c r="N188" s="241">
        <v>0</v>
      </c>
      <c r="O188" s="118">
        <f t="shared" si="37"/>
        <v>0</v>
      </c>
      <c r="P188" s="243">
        <v>0</v>
      </c>
      <c r="Q188" s="118">
        <f t="shared" si="38"/>
        <v>0</v>
      </c>
      <c r="R188" s="241">
        <v>0</v>
      </c>
      <c r="S188" s="118">
        <f t="shared" si="39"/>
        <v>0</v>
      </c>
      <c r="T188" s="241">
        <v>0</v>
      </c>
      <c r="U188" s="114">
        <v>16473</v>
      </c>
      <c r="V188" s="114">
        <v>0</v>
      </c>
      <c r="W188" s="114">
        <v>0</v>
      </c>
    </row>
    <row r="189" spans="1:23" x14ac:dyDescent="0.2">
      <c r="A189" s="110">
        <v>32</v>
      </c>
      <c r="B189" s="110" t="s">
        <v>278</v>
      </c>
      <c r="C189" s="240">
        <v>0</v>
      </c>
      <c r="D189" s="112">
        <f t="shared" si="32"/>
        <v>0</v>
      </c>
      <c r="F189" s="220">
        <f t="shared" si="33"/>
        <v>0</v>
      </c>
      <c r="G189" s="240">
        <v>0</v>
      </c>
      <c r="H189" s="240">
        <v>0</v>
      </c>
      <c r="I189" s="240">
        <v>0</v>
      </c>
      <c r="J189" s="112">
        <f t="shared" si="34"/>
        <v>0</v>
      </c>
      <c r="L189" s="220">
        <f t="shared" si="35"/>
        <v>0</v>
      </c>
      <c r="M189" s="111">
        <f t="shared" si="36"/>
        <v>0</v>
      </c>
      <c r="N189" s="240">
        <v>0</v>
      </c>
      <c r="O189" s="220">
        <f t="shared" si="37"/>
        <v>0</v>
      </c>
      <c r="P189" s="242">
        <v>0</v>
      </c>
      <c r="Q189" s="220">
        <f t="shared" si="38"/>
        <v>0</v>
      </c>
      <c r="R189" s="240">
        <v>0</v>
      </c>
      <c r="S189" s="220">
        <f t="shared" si="39"/>
        <v>0</v>
      </c>
      <c r="T189" s="240">
        <v>0</v>
      </c>
      <c r="U189" s="111">
        <v>0</v>
      </c>
      <c r="V189" s="111">
        <v>0</v>
      </c>
      <c r="W189" s="111">
        <v>0</v>
      </c>
    </row>
    <row r="190" spans="1:23" x14ac:dyDescent="0.2">
      <c r="A190" s="113">
        <v>33</v>
      </c>
      <c r="B190" s="113" t="s">
        <v>279</v>
      </c>
      <c r="C190" s="241">
        <v>0</v>
      </c>
      <c r="D190" s="115">
        <f t="shared" si="32"/>
        <v>0</v>
      </c>
      <c r="E190" s="160"/>
      <c r="F190" s="118">
        <f t="shared" si="33"/>
        <v>0</v>
      </c>
      <c r="G190" s="241">
        <v>0</v>
      </c>
      <c r="H190" s="241">
        <v>0</v>
      </c>
      <c r="I190" s="241">
        <v>0</v>
      </c>
      <c r="J190" s="115">
        <f t="shared" si="34"/>
        <v>0</v>
      </c>
      <c r="K190" s="160"/>
      <c r="L190" s="118">
        <f t="shared" si="35"/>
        <v>0</v>
      </c>
      <c r="M190" s="114">
        <f t="shared" si="36"/>
        <v>0</v>
      </c>
      <c r="N190" s="241">
        <v>0</v>
      </c>
      <c r="O190" s="118">
        <f t="shared" si="37"/>
        <v>0</v>
      </c>
      <c r="P190" s="243">
        <v>0</v>
      </c>
      <c r="Q190" s="118">
        <f t="shared" si="38"/>
        <v>0</v>
      </c>
      <c r="R190" s="241">
        <v>0</v>
      </c>
      <c r="S190" s="118">
        <f t="shared" si="39"/>
        <v>0</v>
      </c>
      <c r="T190" s="241">
        <v>0</v>
      </c>
      <c r="U190" s="114">
        <v>10057</v>
      </c>
      <c r="V190" s="114">
        <v>0</v>
      </c>
      <c r="W190" s="114">
        <v>0</v>
      </c>
    </row>
    <row r="191" spans="1:23" x14ac:dyDescent="0.2">
      <c r="A191" s="110">
        <v>34</v>
      </c>
      <c r="B191" s="110" t="s">
        <v>280</v>
      </c>
      <c r="C191" s="240">
        <v>0</v>
      </c>
      <c r="D191" s="112">
        <f t="shared" si="32"/>
        <v>0</v>
      </c>
      <c r="F191" s="220">
        <f t="shared" si="33"/>
        <v>0</v>
      </c>
      <c r="G191" s="240">
        <v>0</v>
      </c>
      <c r="H191" s="240">
        <v>0</v>
      </c>
      <c r="I191" s="240">
        <v>0</v>
      </c>
      <c r="J191" s="112">
        <f t="shared" si="34"/>
        <v>0</v>
      </c>
      <c r="L191" s="220">
        <f t="shared" si="35"/>
        <v>0</v>
      </c>
      <c r="M191" s="111">
        <f t="shared" si="36"/>
        <v>0</v>
      </c>
      <c r="N191" s="240">
        <v>0</v>
      </c>
      <c r="O191" s="220">
        <f t="shared" si="37"/>
        <v>0</v>
      </c>
      <c r="P191" s="242">
        <v>0</v>
      </c>
      <c r="Q191" s="220">
        <f t="shared" si="38"/>
        <v>0</v>
      </c>
      <c r="R191" s="240">
        <v>0</v>
      </c>
      <c r="S191" s="220">
        <f t="shared" si="39"/>
        <v>0</v>
      </c>
      <c r="T191" s="240">
        <v>0</v>
      </c>
      <c r="U191" s="111">
        <v>3414</v>
      </c>
      <c r="V191" s="111">
        <v>0</v>
      </c>
      <c r="W191" s="111">
        <v>0</v>
      </c>
    </row>
    <row r="192" spans="1:23" x14ac:dyDescent="0.2">
      <c r="A192" s="113">
        <v>35</v>
      </c>
      <c r="B192" s="113" t="s">
        <v>222</v>
      </c>
      <c r="C192" s="241">
        <v>0</v>
      </c>
      <c r="D192" s="115">
        <f t="shared" si="32"/>
        <v>0</v>
      </c>
      <c r="E192" s="160"/>
      <c r="F192" s="118">
        <f t="shared" si="33"/>
        <v>0</v>
      </c>
      <c r="G192" s="241">
        <v>0</v>
      </c>
      <c r="H192" s="241">
        <v>0</v>
      </c>
      <c r="I192" s="241">
        <v>0</v>
      </c>
      <c r="J192" s="115">
        <f t="shared" si="34"/>
        <v>0</v>
      </c>
      <c r="K192" s="160"/>
      <c r="L192" s="118">
        <f t="shared" si="35"/>
        <v>0</v>
      </c>
      <c r="M192" s="114">
        <f t="shared" si="36"/>
        <v>0</v>
      </c>
      <c r="N192" s="241">
        <v>0</v>
      </c>
      <c r="O192" s="118">
        <f t="shared" si="37"/>
        <v>0</v>
      </c>
      <c r="P192" s="243">
        <v>0</v>
      </c>
      <c r="Q192" s="118">
        <f t="shared" si="38"/>
        <v>0</v>
      </c>
      <c r="R192" s="241">
        <v>0</v>
      </c>
      <c r="S192" s="118">
        <f t="shared" si="39"/>
        <v>0</v>
      </c>
      <c r="T192" s="241">
        <v>0</v>
      </c>
      <c r="U192" s="114">
        <v>2971</v>
      </c>
      <c r="V192" s="114">
        <v>0</v>
      </c>
      <c r="W192" s="114">
        <v>0</v>
      </c>
    </row>
    <row r="193" spans="1:23" x14ac:dyDescent="0.2">
      <c r="A193" s="110">
        <v>36</v>
      </c>
      <c r="B193" s="110" t="s">
        <v>281</v>
      </c>
      <c r="C193" s="240">
        <v>0</v>
      </c>
      <c r="D193" s="112">
        <f t="shared" si="32"/>
        <v>0</v>
      </c>
      <c r="F193" s="220">
        <f t="shared" si="33"/>
        <v>0</v>
      </c>
      <c r="G193" s="240">
        <v>0</v>
      </c>
      <c r="H193" s="240">
        <v>0</v>
      </c>
      <c r="I193" s="240">
        <v>0</v>
      </c>
      <c r="J193" s="112">
        <f t="shared" si="34"/>
        <v>0</v>
      </c>
      <c r="L193" s="220">
        <f t="shared" si="35"/>
        <v>0</v>
      </c>
      <c r="M193" s="111">
        <f t="shared" si="36"/>
        <v>0</v>
      </c>
      <c r="N193" s="240">
        <v>0</v>
      </c>
      <c r="O193" s="220">
        <f t="shared" si="37"/>
        <v>0</v>
      </c>
      <c r="P193" s="242">
        <v>0</v>
      </c>
      <c r="Q193" s="220">
        <f t="shared" si="38"/>
        <v>0</v>
      </c>
      <c r="R193" s="240">
        <v>0</v>
      </c>
      <c r="S193" s="220">
        <f t="shared" si="39"/>
        <v>0</v>
      </c>
      <c r="T193" s="240">
        <v>0</v>
      </c>
      <c r="U193" s="111">
        <v>5807</v>
      </c>
      <c r="V193" s="111">
        <v>0</v>
      </c>
      <c r="W193" s="111">
        <v>0</v>
      </c>
    </row>
    <row r="194" spans="1:23" x14ac:dyDescent="0.2">
      <c r="A194" s="113">
        <v>37</v>
      </c>
      <c r="B194" s="113" t="s">
        <v>282</v>
      </c>
      <c r="C194" s="243">
        <v>0</v>
      </c>
      <c r="D194" s="115">
        <f t="shared" si="32"/>
        <v>0</v>
      </c>
      <c r="E194" s="160"/>
      <c r="F194" s="118">
        <f t="shared" si="33"/>
        <v>0</v>
      </c>
      <c r="G194" s="243">
        <v>0</v>
      </c>
      <c r="H194" s="243">
        <v>0</v>
      </c>
      <c r="I194" s="243">
        <v>0</v>
      </c>
      <c r="J194" s="115">
        <f t="shared" si="34"/>
        <v>0</v>
      </c>
      <c r="K194" s="160"/>
      <c r="L194" s="118">
        <f t="shared" si="35"/>
        <v>0</v>
      </c>
      <c r="M194" s="117">
        <f t="shared" si="36"/>
        <v>0</v>
      </c>
      <c r="N194" s="243">
        <v>0</v>
      </c>
      <c r="O194" s="118">
        <f t="shared" si="37"/>
        <v>0</v>
      </c>
      <c r="P194" s="243">
        <v>0</v>
      </c>
      <c r="Q194" s="118">
        <f t="shared" si="38"/>
        <v>0</v>
      </c>
      <c r="R194" s="243">
        <v>0</v>
      </c>
      <c r="S194" s="118">
        <f t="shared" si="39"/>
        <v>0</v>
      </c>
      <c r="T194" s="243">
        <v>0</v>
      </c>
      <c r="U194" s="117">
        <v>8265</v>
      </c>
      <c r="V194" s="117">
        <v>0</v>
      </c>
      <c r="W194" s="117">
        <v>0</v>
      </c>
    </row>
    <row r="195" spans="1:23" ht="13.5" thickBot="1" x14ac:dyDescent="0.25">
      <c r="A195" s="120">
        <f>A194</f>
        <v>37</v>
      </c>
      <c r="B195" s="130" t="s">
        <v>245</v>
      </c>
      <c r="C195" s="122">
        <f>SUM(C158:C194)</f>
        <v>0</v>
      </c>
      <c r="D195" s="222">
        <f>IF(C195=0,0,IF(ISNONTEXT(E195),C195/$U195,C195/V195))</f>
        <v>0</v>
      </c>
      <c r="E195" s="163"/>
      <c r="F195" s="223">
        <f t="shared" si="33"/>
        <v>0</v>
      </c>
      <c r="G195" s="122">
        <f>SUM(G158:G194)</f>
        <v>0</v>
      </c>
      <c r="H195" s="122">
        <f>SUM(H158:H194)</f>
        <v>0</v>
      </c>
      <c r="I195" s="122">
        <f>SUM(I158:I194)</f>
        <v>0</v>
      </c>
      <c r="J195" s="222">
        <f>IF(I195=0,0,IF(ISNONTEXT(K195),I195/$U195,I195/W195))</f>
        <v>0</v>
      </c>
      <c r="K195" s="163"/>
      <c r="L195" s="223">
        <f t="shared" si="35"/>
        <v>0</v>
      </c>
      <c r="M195" s="122">
        <f>SUM(M158:M194)</f>
        <v>0</v>
      </c>
      <c r="N195" s="122">
        <f>SUM(N158:N194)</f>
        <v>0</v>
      </c>
      <c r="O195" s="223">
        <f t="shared" si="37"/>
        <v>0</v>
      </c>
      <c r="P195" s="122">
        <f>SUM(P158:P194)</f>
        <v>0</v>
      </c>
      <c r="Q195" s="223">
        <f t="shared" si="38"/>
        <v>0</v>
      </c>
      <c r="R195" s="122">
        <f>SUM(R158:R194)</f>
        <v>0</v>
      </c>
      <c r="S195" s="223">
        <f t="shared" si="39"/>
        <v>0</v>
      </c>
      <c r="T195" s="122">
        <f>SUM(T158:T194)</f>
        <v>0</v>
      </c>
      <c r="U195" s="221">
        <f>SUM(U158:U194)</f>
        <v>305274</v>
      </c>
      <c r="V195" s="221">
        <f>SUM(V158:V194)</f>
        <v>0</v>
      </c>
      <c r="W195" s="221">
        <f>SUM(W158:W194)</f>
        <v>0</v>
      </c>
    </row>
    <row r="196" spans="1:23" x14ac:dyDescent="0.2">
      <c r="A196" s="110"/>
      <c r="B196" s="156"/>
      <c r="C196" s="227"/>
      <c r="D196" s="228"/>
      <c r="F196" s="220"/>
      <c r="G196" s="227"/>
      <c r="H196" s="227"/>
      <c r="I196" s="227"/>
      <c r="J196" s="228"/>
      <c r="L196" s="220"/>
      <c r="M196" s="227"/>
      <c r="N196" s="227"/>
      <c r="O196" s="220"/>
      <c r="P196" s="227"/>
      <c r="Q196" s="220"/>
      <c r="R196" s="227"/>
      <c r="S196" s="220"/>
      <c r="T196" s="227"/>
      <c r="U196" s="116"/>
      <c r="V196" s="116"/>
      <c r="W196" s="116"/>
    </row>
    <row r="197" spans="1:23" ht="13.5" thickBot="1" x14ac:dyDescent="0.25">
      <c r="A197" s="207">
        <f>(A45+A149+A195)</f>
        <v>170</v>
      </c>
      <c r="B197" s="208" t="s">
        <v>283</v>
      </c>
      <c r="C197" s="209">
        <f>C45+C149+C195</f>
        <v>525749589</v>
      </c>
      <c r="D197" s="210">
        <f>IF(V197=0,0,IF(ISNONTEXT(E197),C197/$U197,C197/V197))</f>
        <v>64.538158561326398</v>
      </c>
      <c r="E197" s="524" t="s">
        <v>341</v>
      </c>
      <c r="F197" s="211"/>
      <c r="G197" s="209">
        <f>G45+G149+G195</f>
        <v>149638545</v>
      </c>
      <c r="H197" s="209">
        <f>H45+H149+H195</f>
        <v>272290451</v>
      </c>
      <c r="I197" s="209">
        <f>I45+I149+I195</f>
        <v>229060117</v>
      </c>
      <c r="J197" s="210">
        <f>IF(I197=0,0,IF(ISNONTEXT(K197),I197/$U197,I197/W197))</f>
        <v>28.266659254271957</v>
      </c>
      <c r="K197" s="524" t="s">
        <v>341</v>
      </c>
      <c r="L197" s="211"/>
      <c r="M197" s="209">
        <f>M45+M149+M195</f>
        <v>754809706</v>
      </c>
      <c r="N197" s="209">
        <f>N45+N149+N195</f>
        <v>247579636</v>
      </c>
      <c r="O197" s="211">
        <f>IF($M197,N197/$M197*100,0)</f>
        <v>32.800271913832546</v>
      </c>
      <c r="P197" s="209">
        <f>P45+P149+P195</f>
        <v>8469968</v>
      </c>
      <c r="Q197" s="211">
        <f>IF($M197,P197/$M197*100,0)</f>
        <v>1.1221328942476529</v>
      </c>
      <c r="R197" s="209">
        <f>R45+R149+R195</f>
        <v>1679193</v>
      </c>
      <c r="S197" s="211">
        <f>IF($M197,R197/$M197*100,0)</f>
        <v>0.2224657402590422</v>
      </c>
      <c r="T197" s="209">
        <f>T45+T149+T195</f>
        <v>24200414</v>
      </c>
      <c r="U197" s="205">
        <f>U45+U149+U195</f>
        <v>8451611</v>
      </c>
      <c r="V197" s="205">
        <f>V45+V149+V195</f>
        <v>8146337</v>
      </c>
      <c r="W197" s="205">
        <f>W45+W149+W195</f>
        <v>8103544</v>
      </c>
    </row>
    <row r="198" spans="1:23" ht="13.5" thickTop="1" x14ac:dyDescent="0.2">
      <c r="D198" s="94"/>
      <c r="J198" s="94"/>
      <c r="O198" s="94"/>
      <c r="Q198" s="94"/>
      <c r="S198" s="94"/>
    </row>
    <row r="199" spans="1:23" x14ac:dyDescent="0.2">
      <c r="D199" s="94"/>
      <c r="J199" s="94"/>
      <c r="O199" s="94"/>
      <c r="Q199" s="94"/>
      <c r="S199" s="94"/>
    </row>
    <row r="200" spans="1:23" customFormat="1" x14ac:dyDescent="0.2">
      <c r="C200" s="449" t="s">
        <v>481</v>
      </c>
      <c r="H200" s="66"/>
    </row>
    <row r="201" spans="1:23" x14ac:dyDescent="0.2">
      <c r="C201" s="468" t="s">
        <v>538</v>
      </c>
      <c r="D201" s="481"/>
      <c r="E201" s="482"/>
      <c r="F201" s="469"/>
      <c r="G201" s="469"/>
      <c r="H201" s="469"/>
      <c r="I201" s="469"/>
      <c r="J201" s="481"/>
      <c r="K201" s="482"/>
      <c r="L201" s="469"/>
      <c r="M201" s="469"/>
      <c r="N201" s="469"/>
      <c r="O201" s="481"/>
      <c r="P201" s="469"/>
      <c r="Q201" s="483"/>
      <c r="S201" s="94"/>
    </row>
    <row r="202" spans="1:23" x14ac:dyDescent="0.2">
      <c r="D202" s="94"/>
      <c r="J202" s="94"/>
      <c r="O202" s="94"/>
      <c r="Q202" s="94"/>
      <c r="S202" s="94"/>
    </row>
    <row r="203" spans="1:23" x14ac:dyDescent="0.2">
      <c r="D203" s="94"/>
      <c r="J203" s="94"/>
      <c r="O203" s="94"/>
      <c r="Q203" s="94"/>
      <c r="S203" s="94"/>
    </row>
    <row r="204" spans="1:23" x14ac:dyDescent="0.2">
      <c r="D204" s="94"/>
      <c r="J204" s="94"/>
      <c r="O204" s="94"/>
      <c r="Q204" s="94"/>
      <c r="S204" s="94"/>
    </row>
    <row r="205" spans="1:23" x14ac:dyDescent="0.2">
      <c r="D205" s="94"/>
      <c r="J205" s="94"/>
      <c r="O205" s="94"/>
      <c r="Q205" s="94"/>
      <c r="S205" s="94"/>
    </row>
    <row r="211" spans="1:1" x14ac:dyDescent="0.2">
      <c r="A211" s="95"/>
    </row>
  </sheetData>
  <mergeCells count="6">
    <mergeCell ref="G5:H5"/>
    <mergeCell ref="N5:T5"/>
    <mergeCell ref="G156:H156"/>
    <mergeCell ref="N156:T156"/>
    <mergeCell ref="G52:H52"/>
    <mergeCell ref="N52:T52"/>
  </mergeCells>
  <printOptions gridLinesSet="0"/>
  <pageMargins left="3.5" right="0.5" top="0.5" bottom="0.3" header="0.5" footer="0.5"/>
  <pageSetup paperSize="17" pageOrder="overThenDown"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BA8B1-63ED-4685-8E01-D12ED9F8182D}">
  <sheetPr transitionEvaluation="1" transitionEntry="1">
    <tabColor theme="4" tint="-0.249977111117893"/>
  </sheetPr>
  <dimension ref="A1:AO213"/>
  <sheetViews>
    <sheetView showGridLines="0" zoomScale="110" zoomScaleNormal="110" workbookViewId="0">
      <pane xSplit="2" ySplit="6" topLeftCell="C22" activePane="bottomRight" state="frozen"/>
      <selection activeCell="A2" sqref="A2"/>
      <selection pane="topRight" activeCell="A2" sqref="A2"/>
      <selection pane="bottomLeft" activeCell="A2" sqref="A2"/>
      <selection pane="bottomRight"/>
    </sheetView>
  </sheetViews>
  <sheetFormatPr defaultColWidth="12.7109375" defaultRowHeight="12.75" x14ac:dyDescent="0.2"/>
  <cols>
    <col min="1" max="1" width="6.140625" style="66" customWidth="1"/>
    <col min="2" max="2" width="13.85546875" style="66" customWidth="1"/>
    <col min="3" max="3" width="16.85546875" style="66" customWidth="1"/>
    <col min="4" max="4" width="11.28515625" style="66" customWidth="1"/>
    <col min="5" max="5" width="3.7109375" style="159" customWidth="1"/>
    <col min="6" max="6" width="11.28515625" style="66" customWidth="1"/>
    <col min="7" max="7" width="17.5703125" style="66" customWidth="1"/>
    <col min="8" max="8" width="14.42578125" style="66" customWidth="1"/>
    <col min="9" max="9" width="11.28515625" style="66" customWidth="1"/>
    <col min="10" max="10" width="3.7109375" style="159" customWidth="1"/>
    <col min="11" max="11" width="12.28515625" style="66" customWidth="1"/>
    <col min="12" max="12" width="14.5703125" style="66" bestFit="1" customWidth="1"/>
    <col min="13" max="13" width="12.28515625" style="66" customWidth="1"/>
    <col min="14" max="14" width="3.7109375" style="159" customWidth="1"/>
    <col min="15" max="15" width="12.28515625" style="66" customWidth="1"/>
    <col min="16" max="16" width="14.28515625" style="66" customWidth="1"/>
    <col min="17" max="17" width="15.85546875" style="66" customWidth="1"/>
    <col min="18" max="18" width="12.28515625" style="66" customWidth="1"/>
    <col min="19" max="19" width="16.7109375" style="66" customWidth="1"/>
    <col min="20" max="20" width="12.28515625" style="66" customWidth="1"/>
    <col min="21" max="21" width="3.7109375" style="159" customWidth="1"/>
    <col min="22" max="22" width="12.28515625" style="66" customWidth="1"/>
    <col min="23" max="23" width="15.42578125" style="66" customWidth="1"/>
    <col min="24" max="24" width="12.28515625" style="66" customWidth="1"/>
    <col min="25" max="25" width="3.7109375" style="159" customWidth="1"/>
    <col min="26" max="26" width="12.28515625" style="66" customWidth="1"/>
    <col min="27" max="27" width="15.42578125" style="66" customWidth="1"/>
    <col min="28" max="28" width="16" style="66" customWidth="1"/>
    <col min="29" max="29" width="14.28515625" style="66" customWidth="1"/>
    <col min="30" max="31" width="14.42578125" style="66" customWidth="1"/>
    <col min="32" max="32" width="13.85546875" style="66" customWidth="1"/>
    <col min="33" max="33" width="14" style="66" customWidth="1"/>
    <col min="34" max="34" width="16.42578125" style="66" customWidth="1"/>
    <col min="35" max="35" width="3.28515625" style="66" customWidth="1"/>
    <col min="36" max="36" width="12.28515625" style="66" hidden="1" customWidth="1"/>
    <col min="37" max="41" width="12.7109375" style="66" hidden="1" customWidth="1"/>
    <col min="42" max="16384" width="12.7109375" style="66"/>
  </cols>
  <sheetData>
    <row r="1" spans="1:41" s="300" customFormat="1" ht="15.75" x14ac:dyDescent="0.25">
      <c r="A1" s="325" t="s">
        <v>0</v>
      </c>
      <c r="B1" s="271"/>
      <c r="C1" s="271"/>
      <c r="D1" s="271"/>
      <c r="E1" s="271"/>
      <c r="F1" s="271"/>
      <c r="G1" s="271"/>
      <c r="H1" s="271"/>
      <c r="I1" s="271"/>
      <c r="J1" s="271"/>
      <c r="K1" s="271"/>
      <c r="L1" s="271"/>
      <c r="M1" s="271"/>
      <c r="N1" s="271"/>
      <c r="O1" s="271"/>
      <c r="P1" s="271"/>
      <c r="Q1" s="271"/>
      <c r="R1" s="271"/>
      <c r="S1" s="271"/>
      <c r="T1" s="271"/>
      <c r="U1" s="271"/>
      <c r="V1" s="271"/>
      <c r="W1" s="271"/>
      <c r="X1" s="271"/>
      <c r="Y1" s="271"/>
    </row>
    <row r="2" spans="1:41" s="300" customFormat="1" ht="15.75" x14ac:dyDescent="0.25">
      <c r="A2" s="323" t="s">
        <v>408</v>
      </c>
      <c r="B2" s="273"/>
      <c r="C2" s="273"/>
      <c r="D2" s="273"/>
      <c r="E2" s="273"/>
      <c r="F2" s="273"/>
      <c r="G2" s="273"/>
      <c r="H2" s="273"/>
      <c r="I2" s="273"/>
      <c r="J2" s="273"/>
      <c r="K2" s="273"/>
      <c r="L2" s="273"/>
      <c r="M2" s="273"/>
      <c r="N2" s="273"/>
      <c r="O2" s="273"/>
      <c r="P2" s="273"/>
      <c r="Q2" s="273"/>
      <c r="R2" s="273"/>
      <c r="S2" s="273"/>
      <c r="T2" s="273"/>
      <c r="U2" s="273"/>
      <c r="V2" s="273"/>
      <c r="W2" s="273"/>
      <c r="X2" s="273"/>
      <c r="Y2" s="273"/>
    </row>
    <row r="3" spans="1:41" s="300" customFormat="1" ht="15.75" x14ac:dyDescent="0.25">
      <c r="A3" s="323" t="s">
        <v>525</v>
      </c>
      <c r="B3" s="273"/>
      <c r="C3" s="273"/>
      <c r="D3" s="273"/>
      <c r="E3" s="273"/>
      <c r="F3" s="273"/>
      <c r="G3" s="273"/>
      <c r="H3" s="273"/>
      <c r="I3" s="273"/>
      <c r="J3" s="273"/>
      <c r="K3" s="273"/>
      <c r="L3" s="273"/>
      <c r="M3" s="273"/>
      <c r="N3" s="273"/>
      <c r="O3" s="273"/>
      <c r="P3" s="273"/>
      <c r="Q3" s="273"/>
      <c r="R3" s="273"/>
      <c r="S3" s="273"/>
      <c r="T3" s="273"/>
      <c r="U3" s="273"/>
      <c r="V3" s="273"/>
      <c r="W3" s="273"/>
      <c r="X3" s="273"/>
      <c r="Y3" s="273"/>
    </row>
    <row r="4" spans="1:41" ht="13.5" thickBot="1" x14ac:dyDescent="0.25">
      <c r="G4" s="169"/>
      <c r="Q4" s="71"/>
      <c r="AB4"/>
      <c r="AC4"/>
      <c r="AD4"/>
      <c r="AE4"/>
      <c r="AF4"/>
      <c r="AG4"/>
      <c r="AH4"/>
      <c r="AK4" s="71"/>
      <c r="AL4" s="71"/>
      <c r="AM4" s="71"/>
    </row>
    <row r="5" spans="1:41" ht="38.25" x14ac:dyDescent="0.2">
      <c r="F5" s="71"/>
      <c r="G5" s="239" t="s">
        <v>407</v>
      </c>
      <c r="K5" s="71"/>
      <c r="O5" s="71"/>
      <c r="P5" s="405" t="s">
        <v>405</v>
      </c>
      <c r="Q5" s="406"/>
      <c r="R5" s="407"/>
      <c r="V5" s="71"/>
      <c r="Z5" s="71"/>
      <c r="AB5" s="402" t="s">
        <v>335</v>
      </c>
      <c r="AC5" s="403"/>
      <c r="AD5" s="403"/>
      <c r="AE5" s="403"/>
      <c r="AF5" s="403"/>
      <c r="AG5" s="403"/>
      <c r="AH5" s="404"/>
      <c r="AK5" s="71"/>
      <c r="AL5" s="71"/>
      <c r="AM5" s="71"/>
      <c r="AO5" s="71"/>
    </row>
    <row r="6" spans="1:41" s="86" customFormat="1" ht="45.75" thickBot="1" x14ac:dyDescent="0.3">
      <c r="A6" s="318" t="s">
        <v>1</v>
      </c>
      <c r="B6" s="324" t="s">
        <v>328</v>
      </c>
      <c r="C6" s="320" t="s">
        <v>374</v>
      </c>
      <c r="D6" s="320" t="s">
        <v>346</v>
      </c>
      <c r="E6" s="348"/>
      <c r="F6" s="320" t="s">
        <v>347</v>
      </c>
      <c r="G6" s="354" t="s">
        <v>406</v>
      </c>
      <c r="H6" s="320" t="s">
        <v>375</v>
      </c>
      <c r="I6" s="320" t="s">
        <v>346</v>
      </c>
      <c r="J6" s="348"/>
      <c r="K6" s="320" t="s">
        <v>347</v>
      </c>
      <c r="L6" s="320" t="s">
        <v>376</v>
      </c>
      <c r="M6" s="320" t="s">
        <v>346</v>
      </c>
      <c r="N6" s="348"/>
      <c r="O6" s="320" t="s">
        <v>347</v>
      </c>
      <c r="P6" s="355" t="s">
        <v>379</v>
      </c>
      <c r="Q6" s="356" t="s">
        <v>404</v>
      </c>
      <c r="R6" s="357" t="s">
        <v>551</v>
      </c>
      <c r="S6" s="320" t="s">
        <v>377</v>
      </c>
      <c r="T6" s="320" t="s">
        <v>346</v>
      </c>
      <c r="U6" s="348"/>
      <c r="V6" s="320" t="s">
        <v>347</v>
      </c>
      <c r="W6" s="320" t="s">
        <v>378</v>
      </c>
      <c r="X6" s="320" t="s">
        <v>346</v>
      </c>
      <c r="Y6" s="348"/>
      <c r="Z6" s="320" t="s">
        <v>347</v>
      </c>
      <c r="AA6" s="320" t="s">
        <v>245</v>
      </c>
      <c r="AB6" s="355" t="s">
        <v>338</v>
      </c>
      <c r="AC6" s="356" t="s">
        <v>348</v>
      </c>
      <c r="AD6" s="356" t="s">
        <v>352</v>
      </c>
      <c r="AE6" s="356" t="s">
        <v>348</v>
      </c>
      <c r="AF6" s="356" t="s">
        <v>353</v>
      </c>
      <c r="AG6" s="356" t="s">
        <v>348</v>
      </c>
      <c r="AH6" s="357" t="s">
        <v>342</v>
      </c>
      <c r="AI6" s="353"/>
      <c r="AJ6" s="332" t="s">
        <v>343</v>
      </c>
      <c r="AK6" s="332" t="s">
        <v>343</v>
      </c>
      <c r="AL6" s="332" t="s">
        <v>343</v>
      </c>
      <c r="AM6" s="332" t="s">
        <v>343</v>
      </c>
      <c r="AN6" s="332" t="s">
        <v>343</v>
      </c>
      <c r="AO6" s="332" t="s">
        <v>343</v>
      </c>
    </row>
    <row r="7" spans="1:41" x14ac:dyDescent="0.2">
      <c r="A7" s="113">
        <v>1</v>
      </c>
      <c r="B7" s="113" t="s">
        <v>5</v>
      </c>
      <c r="C7" s="132">
        <v>71060421</v>
      </c>
      <c r="D7" s="226">
        <f t="shared" ref="D7:D44" si="0">IFERROR((C7/$AJ7),0)</f>
        <v>445.90288209935807</v>
      </c>
      <c r="E7" s="160"/>
      <c r="F7" s="118">
        <f t="shared" ref="F7:F45" si="1">IF(D$45,D7/D$45*100,0)</f>
        <v>110.40927353582704</v>
      </c>
      <c r="G7" s="132">
        <v>0</v>
      </c>
      <c r="H7" s="132">
        <v>68463240</v>
      </c>
      <c r="I7" s="226">
        <f t="shared" ref="I7:I44" si="2">IFERROR((H7/$AJ7),0)</f>
        <v>429.60561736413092</v>
      </c>
      <c r="J7" s="160"/>
      <c r="K7" s="118">
        <f t="shared" ref="K7:K45" si="3">IF(I$45,I7/I$45*100,0)</f>
        <v>123.17086735177938</v>
      </c>
      <c r="L7" s="132">
        <v>26900977</v>
      </c>
      <c r="M7" s="226">
        <f t="shared" ref="M7:M44" si="4">IFERROR((L7/$AJ7),0)</f>
        <v>168.80315380609051</v>
      </c>
      <c r="N7" s="160"/>
      <c r="O7" s="118">
        <f t="shared" ref="O7:O45" si="5">IF(M$45,M7/M$45*100,0)</f>
        <v>90.864492679320279</v>
      </c>
      <c r="P7" s="132">
        <v>25832279</v>
      </c>
      <c r="Q7" s="132">
        <v>0</v>
      </c>
      <c r="R7" s="132">
        <v>0</v>
      </c>
      <c r="S7" s="132">
        <v>8964205</v>
      </c>
      <c r="T7" s="226">
        <f t="shared" ref="T7:T44" si="6">IFERROR((S7/$AJ7),0)</f>
        <v>56.250227468107404</v>
      </c>
      <c r="U7" s="160"/>
      <c r="V7" s="118">
        <f t="shared" ref="V7:V45" si="7">IF(T$45,T7/T$45*100,0)</f>
        <v>228.86339310599917</v>
      </c>
      <c r="W7" s="132">
        <v>12452716</v>
      </c>
      <c r="X7" s="226">
        <f t="shared" ref="X7:X44" si="8">IFERROR((W7/$AJ7),0)</f>
        <v>78.140572152883664</v>
      </c>
      <c r="Y7" s="160"/>
      <c r="Z7" s="118">
        <f t="shared" ref="Z7:Z45" si="9">IF(X$45,X7/X$45*100,0)</f>
        <v>178.54793879132919</v>
      </c>
      <c r="AA7" s="132">
        <f t="shared" ref="AA7:AA44" si="10">(C7+H7+L7+S7+W7)</f>
        <v>187841559</v>
      </c>
      <c r="AB7" s="132">
        <v>7152323</v>
      </c>
      <c r="AC7" s="118">
        <f>IF(AA$7,AB7/AA$7*100,0)</f>
        <v>3.8076360939913192</v>
      </c>
      <c r="AD7" s="132">
        <v>854162</v>
      </c>
      <c r="AE7" s="118">
        <f t="shared" ref="AE7:AE45" si="11">IF($AA7,AD7/$AA7*100,0)</f>
        <v>0.45472471829303757</v>
      </c>
      <c r="AF7" s="132">
        <v>8109064</v>
      </c>
      <c r="AG7" s="118">
        <f t="shared" ref="AG7:AG45" si="12">IF($AA7,AF7/$AA7*100,0)</f>
        <v>4.3169701333239034</v>
      </c>
      <c r="AH7" s="132">
        <v>2322281</v>
      </c>
      <c r="AI7" s="134"/>
      <c r="AJ7" s="219">
        <v>159363</v>
      </c>
      <c r="AK7" s="219">
        <v>159363</v>
      </c>
      <c r="AL7" s="219">
        <v>159363</v>
      </c>
      <c r="AM7" s="219">
        <v>159363</v>
      </c>
      <c r="AN7" s="219">
        <v>159363</v>
      </c>
      <c r="AO7" s="219">
        <v>159363</v>
      </c>
    </row>
    <row r="8" spans="1:41" x14ac:dyDescent="0.2">
      <c r="A8" s="110">
        <v>2</v>
      </c>
      <c r="B8" s="110" t="s">
        <v>7</v>
      </c>
      <c r="C8" s="111">
        <v>7335054</v>
      </c>
      <c r="D8" s="112">
        <f t="shared" si="0"/>
        <v>444.22565406976742</v>
      </c>
      <c r="F8" s="112">
        <f t="shared" si="1"/>
        <v>109.99397788348864</v>
      </c>
      <c r="G8" s="111">
        <v>0</v>
      </c>
      <c r="H8" s="111">
        <v>4661229</v>
      </c>
      <c r="I8" s="112">
        <f t="shared" si="2"/>
        <v>282.29342296511629</v>
      </c>
      <c r="K8" s="112">
        <f t="shared" si="3"/>
        <v>80.935454167595282</v>
      </c>
      <c r="L8" s="111">
        <v>8887991</v>
      </c>
      <c r="M8" s="112">
        <f t="shared" si="4"/>
        <v>538.27464874031011</v>
      </c>
      <c r="O8" s="112">
        <f t="shared" si="5"/>
        <v>289.74608457915497</v>
      </c>
      <c r="P8" s="111">
        <v>8507483</v>
      </c>
      <c r="Q8" s="111">
        <v>380508</v>
      </c>
      <c r="R8" s="111">
        <v>0</v>
      </c>
      <c r="S8" s="111">
        <v>241300</v>
      </c>
      <c r="T8" s="112">
        <f t="shared" si="6"/>
        <v>14.613614341085272</v>
      </c>
      <c r="V8" s="112">
        <f t="shared" si="7"/>
        <v>59.457917135349057</v>
      </c>
      <c r="W8" s="111">
        <v>351558</v>
      </c>
      <c r="X8" s="112">
        <f t="shared" si="8"/>
        <v>21.291061046511629</v>
      </c>
      <c r="Z8" s="112">
        <f t="shared" si="9"/>
        <v>48.649183897672842</v>
      </c>
      <c r="AA8" s="111">
        <f t="shared" si="10"/>
        <v>21477132</v>
      </c>
      <c r="AB8" s="111">
        <v>6195210</v>
      </c>
      <c r="AC8" s="112">
        <f>IF(AA$8,AB8/AA$8*100,0)</f>
        <v>28.845611229655805</v>
      </c>
      <c r="AD8" s="111">
        <v>301650</v>
      </c>
      <c r="AE8" s="112">
        <f t="shared" si="11"/>
        <v>1.4045171394392884</v>
      </c>
      <c r="AF8" s="111">
        <v>12806</v>
      </c>
      <c r="AG8" s="112">
        <f t="shared" si="12"/>
        <v>5.9626210799468012E-2</v>
      </c>
      <c r="AH8" s="111">
        <v>1176437</v>
      </c>
      <c r="AI8" s="110"/>
      <c r="AJ8" s="111">
        <v>16512</v>
      </c>
      <c r="AK8" s="111">
        <v>16512</v>
      </c>
      <c r="AL8" s="111">
        <v>16512</v>
      </c>
      <c r="AM8" s="111">
        <v>16512</v>
      </c>
      <c r="AN8" s="111">
        <v>16512</v>
      </c>
      <c r="AO8" s="111">
        <v>16512</v>
      </c>
    </row>
    <row r="9" spans="1:41" x14ac:dyDescent="0.2">
      <c r="A9" s="113">
        <v>3</v>
      </c>
      <c r="B9" s="113" t="s">
        <v>9</v>
      </c>
      <c r="C9" s="114">
        <v>2754362</v>
      </c>
      <c r="D9" s="115">
        <f t="shared" si="0"/>
        <v>415.3139324487334</v>
      </c>
      <c r="E9" s="160"/>
      <c r="F9" s="115">
        <f t="shared" si="1"/>
        <v>102.83519441517019</v>
      </c>
      <c r="G9" s="114">
        <v>0</v>
      </c>
      <c r="H9" s="114">
        <v>844478</v>
      </c>
      <c r="I9" s="115">
        <f t="shared" si="2"/>
        <v>127.33383594692401</v>
      </c>
      <c r="J9" s="160"/>
      <c r="K9" s="115">
        <f t="shared" si="3"/>
        <v>36.507481240680129</v>
      </c>
      <c r="L9" s="114">
        <v>1323258</v>
      </c>
      <c r="M9" s="115">
        <f t="shared" si="4"/>
        <v>199.52623642943306</v>
      </c>
      <c r="N9" s="160"/>
      <c r="O9" s="115">
        <f t="shared" si="5"/>
        <v>107.40231945074248</v>
      </c>
      <c r="P9" s="114">
        <v>0</v>
      </c>
      <c r="Q9" s="114">
        <v>1323258</v>
      </c>
      <c r="R9" s="114">
        <v>0</v>
      </c>
      <c r="S9" s="114">
        <v>185087</v>
      </c>
      <c r="T9" s="115">
        <f t="shared" si="6"/>
        <v>27.908172496984317</v>
      </c>
      <c r="U9" s="160"/>
      <c r="V9" s="115">
        <f t="shared" si="7"/>
        <v>113.54903509801323</v>
      </c>
      <c r="W9" s="114">
        <v>98351</v>
      </c>
      <c r="X9" s="115">
        <f t="shared" si="8"/>
        <v>14.829764776839566</v>
      </c>
      <c r="Y9" s="160"/>
      <c r="Z9" s="115">
        <f t="shared" si="9"/>
        <v>33.885392194012063</v>
      </c>
      <c r="AA9" s="114">
        <f t="shared" si="10"/>
        <v>5205536</v>
      </c>
      <c r="AB9" s="114">
        <v>1232668</v>
      </c>
      <c r="AC9" s="115">
        <f>IF(AA$9,AB9/AA$9*100,0)</f>
        <v>23.679943813662995</v>
      </c>
      <c r="AD9" s="114">
        <v>222348</v>
      </c>
      <c r="AE9" s="115">
        <f t="shared" si="11"/>
        <v>4.2713757046344512</v>
      </c>
      <c r="AF9" s="114">
        <v>2186100</v>
      </c>
      <c r="AG9" s="115">
        <f t="shared" si="12"/>
        <v>41.995675373294894</v>
      </c>
      <c r="AH9" s="114">
        <v>60987</v>
      </c>
      <c r="AI9" s="113"/>
      <c r="AJ9" s="114">
        <v>6632</v>
      </c>
      <c r="AK9" s="114">
        <v>6632</v>
      </c>
      <c r="AL9" s="114">
        <v>6632</v>
      </c>
      <c r="AM9" s="114">
        <v>6632</v>
      </c>
      <c r="AN9" s="114">
        <v>6632</v>
      </c>
      <c r="AO9" s="114">
        <v>6632</v>
      </c>
    </row>
    <row r="10" spans="1:41" x14ac:dyDescent="0.2">
      <c r="A10" s="110">
        <v>4</v>
      </c>
      <c r="B10" s="110" t="s">
        <v>11</v>
      </c>
      <c r="C10" s="111">
        <v>24142335</v>
      </c>
      <c r="D10" s="112">
        <f t="shared" si="0"/>
        <v>466.58166322014574</v>
      </c>
      <c r="F10" s="112">
        <f t="shared" si="1"/>
        <v>115.52951225328796</v>
      </c>
      <c r="G10" s="111">
        <v>0</v>
      </c>
      <c r="H10" s="111">
        <v>22161962</v>
      </c>
      <c r="I10" s="112">
        <f t="shared" si="2"/>
        <v>428.30840886689987</v>
      </c>
      <c r="K10" s="112">
        <f t="shared" si="3"/>
        <v>122.79894880769615</v>
      </c>
      <c r="L10" s="111">
        <v>9120657</v>
      </c>
      <c r="M10" s="112">
        <f t="shared" si="4"/>
        <v>176.26842278182556</v>
      </c>
      <c r="O10" s="112">
        <f t="shared" si="5"/>
        <v>94.882947683863932</v>
      </c>
      <c r="P10" s="111">
        <v>0</v>
      </c>
      <c r="Q10" s="111">
        <v>9115464</v>
      </c>
      <c r="R10" s="111">
        <v>0</v>
      </c>
      <c r="S10" s="111">
        <v>1578252</v>
      </c>
      <c r="T10" s="112">
        <f t="shared" si="6"/>
        <v>30.501749028854146</v>
      </c>
      <c r="V10" s="112">
        <f t="shared" si="7"/>
        <v>124.10143198743668</v>
      </c>
      <c r="W10" s="111">
        <v>4514416</v>
      </c>
      <c r="X10" s="112">
        <f t="shared" si="8"/>
        <v>87.246893299576755</v>
      </c>
      <c r="Z10" s="112">
        <f t="shared" si="9"/>
        <v>199.35550169901825</v>
      </c>
      <c r="AA10" s="111">
        <f t="shared" si="10"/>
        <v>61517622</v>
      </c>
      <c r="AB10" s="111">
        <v>4650936</v>
      </c>
      <c r="AC10" s="112">
        <f>IF(AA$10,AB10/AA$10*100,0)</f>
        <v>7.5603312494751513</v>
      </c>
      <c r="AD10" s="111">
        <v>673977</v>
      </c>
      <c r="AE10" s="112">
        <f t="shared" si="11"/>
        <v>1.0955836361815157</v>
      </c>
      <c r="AF10" s="111">
        <v>963161</v>
      </c>
      <c r="AG10" s="112">
        <f t="shared" si="12"/>
        <v>1.565666826328235</v>
      </c>
      <c r="AH10" s="111">
        <v>1706547</v>
      </c>
      <c r="AI10" s="110"/>
      <c r="AJ10" s="111">
        <v>51743</v>
      </c>
      <c r="AK10" s="111">
        <v>51743</v>
      </c>
      <c r="AL10" s="111">
        <v>51743</v>
      </c>
      <c r="AM10" s="111">
        <v>51743</v>
      </c>
      <c r="AN10" s="111">
        <v>51743</v>
      </c>
      <c r="AO10" s="111">
        <v>51743</v>
      </c>
    </row>
    <row r="11" spans="1:41" x14ac:dyDescent="0.2">
      <c r="A11" s="113">
        <v>5</v>
      </c>
      <c r="B11" s="113" t="s">
        <v>13</v>
      </c>
      <c r="C11" s="114">
        <v>74776926</v>
      </c>
      <c r="D11" s="115">
        <f t="shared" si="0"/>
        <v>295.256379782122</v>
      </c>
      <c r="E11" s="160"/>
      <c r="F11" s="115">
        <f t="shared" si="1"/>
        <v>73.107942799298783</v>
      </c>
      <c r="G11" s="114">
        <v>0</v>
      </c>
      <c r="H11" s="114">
        <v>71442070</v>
      </c>
      <c r="I11" s="115">
        <f t="shared" si="2"/>
        <v>282.08871480409539</v>
      </c>
      <c r="J11" s="160"/>
      <c r="K11" s="115">
        <f t="shared" si="3"/>
        <v>80.876762938412483</v>
      </c>
      <c r="L11" s="114">
        <v>44636026</v>
      </c>
      <c r="M11" s="115">
        <f t="shared" si="4"/>
        <v>176.24516210549592</v>
      </c>
      <c r="N11" s="160"/>
      <c r="O11" s="115">
        <f t="shared" si="5"/>
        <v>94.870426771153376</v>
      </c>
      <c r="P11" s="114">
        <v>39150010</v>
      </c>
      <c r="Q11" s="114">
        <v>4896959</v>
      </c>
      <c r="R11" s="114">
        <v>589057</v>
      </c>
      <c r="S11" s="114">
        <v>8800634</v>
      </c>
      <c r="T11" s="115">
        <f t="shared" si="6"/>
        <v>34.749266566901341</v>
      </c>
      <c r="U11" s="160"/>
      <c r="V11" s="115">
        <f t="shared" si="7"/>
        <v>141.38316256507534</v>
      </c>
      <c r="W11" s="114">
        <v>1859327</v>
      </c>
      <c r="X11" s="115">
        <f t="shared" si="8"/>
        <v>7.3415448884747354</v>
      </c>
      <c r="Y11" s="160"/>
      <c r="Z11" s="115">
        <f t="shared" si="9"/>
        <v>16.775122977299684</v>
      </c>
      <c r="AA11" s="114">
        <f t="shared" si="10"/>
        <v>201514983</v>
      </c>
      <c r="AB11" s="114">
        <v>25161658</v>
      </c>
      <c r="AC11" s="115">
        <f>IF(AA$11,AB11/AA$11*100,0)</f>
        <v>12.486246742258365</v>
      </c>
      <c r="AD11" s="114">
        <v>1292664</v>
      </c>
      <c r="AE11" s="115">
        <f t="shared" si="11"/>
        <v>0.64147289732793722</v>
      </c>
      <c r="AF11" s="114">
        <v>290492</v>
      </c>
      <c r="AG11" s="115">
        <f t="shared" si="12"/>
        <v>0.14415404535949569</v>
      </c>
      <c r="AH11" s="114">
        <v>12939918</v>
      </c>
      <c r="AI11" s="113"/>
      <c r="AJ11" s="114">
        <v>253261</v>
      </c>
      <c r="AK11" s="114">
        <v>253261</v>
      </c>
      <c r="AL11" s="114">
        <v>253261</v>
      </c>
      <c r="AM11" s="114">
        <v>253261</v>
      </c>
      <c r="AN11" s="114">
        <v>253261</v>
      </c>
      <c r="AO11" s="114">
        <v>253261</v>
      </c>
    </row>
    <row r="12" spans="1:41" x14ac:dyDescent="0.2">
      <c r="A12" s="110">
        <v>6</v>
      </c>
      <c r="B12" s="110" t="s">
        <v>15</v>
      </c>
      <c r="C12" s="111">
        <v>0</v>
      </c>
      <c r="D12" s="112">
        <f t="shared" si="0"/>
        <v>0</v>
      </c>
      <c r="F12" s="112">
        <f t="shared" si="1"/>
        <v>0</v>
      </c>
      <c r="G12" s="111">
        <v>0</v>
      </c>
      <c r="H12" s="111">
        <v>0</v>
      </c>
      <c r="I12" s="112">
        <f t="shared" si="2"/>
        <v>0</v>
      </c>
      <c r="K12" s="112">
        <f t="shared" si="3"/>
        <v>0</v>
      </c>
      <c r="L12" s="111">
        <v>0</v>
      </c>
      <c r="M12" s="112">
        <f t="shared" si="4"/>
        <v>0</v>
      </c>
      <c r="O12" s="112">
        <f t="shared" si="5"/>
        <v>0</v>
      </c>
      <c r="P12" s="111">
        <v>0</v>
      </c>
      <c r="Q12" s="111">
        <v>0</v>
      </c>
      <c r="R12" s="111">
        <v>0</v>
      </c>
      <c r="S12" s="111">
        <v>0</v>
      </c>
      <c r="T12" s="112">
        <f t="shared" si="6"/>
        <v>0</v>
      </c>
      <c r="V12" s="112">
        <f t="shared" si="7"/>
        <v>0</v>
      </c>
      <c r="W12" s="111">
        <v>0</v>
      </c>
      <c r="X12" s="112">
        <f t="shared" si="8"/>
        <v>0</v>
      </c>
      <c r="Z12" s="112">
        <f t="shared" si="9"/>
        <v>0</v>
      </c>
      <c r="AA12" s="111">
        <f t="shared" si="10"/>
        <v>0</v>
      </c>
      <c r="AB12" s="111">
        <v>0</v>
      </c>
      <c r="AC12" s="112">
        <f>IF(AA$12,AB12/AA$12*100,0)</f>
        <v>0</v>
      </c>
      <c r="AD12" s="111">
        <v>0</v>
      </c>
      <c r="AE12" s="112">
        <f t="shared" si="11"/>
        <v>0</v>
      </c>
      <c r="AF12" s="111">
        <v>0</v>
      </c>
      <c r="AG12" s="112">
        <f t="shared" si="12"/>
        <v>0</v>
      </c>
      <c r="AH12" s="111">
        <v>0</v>
      </c>
      <c r="AI12" s="110"/>
      <c r="AJ12" s="111">
        <v>0</v>
      </c>
      <c r="AK12" s="111">
        <v>0</v>
      </c>
      <c r="AL12" s="111">
        <v>0</v>
      </c>
      <c r="AM12" s="111">
        <v>0</v>
      </c>
      <c r="AN12" s="111">
        <v>0</v>
      </c>
      <c r="AO12" s="111">
        <v>0</v>
      </c>
    </row>
    <row r="13" spans="1:41" x14ac:dyDescent="0.2">
      <c r="A13" s="113">
        <v>7</v>
      </c>
      <c r="B13" s="113" t="s">
        <v>244</v>
      </c>
      <c r="C13" s="114">
        <v>2365931</v>
      </c>
      <c r="D13" s="115">
        <f t="shared" si="0"/>
        <v>428.22280542986425</v>
      </c>
      <c r="E13" s="160"/>
      <c r="F13" s="115">
        <f t="shared" si="1"/>
        <v>106.0315390570856</v>
      </c>
      <c r="G13" s="114">
        <v>296017</v>
      </c>
      <c r="H13" s="114">
        <v>964299</v>
      </c>
      <c r="I13" s="115">
        <f t="shared" si="2"/>
        <v>174.53375565610861</v>
      </c>
      <c r="J13" s="160"/>
      <c r="K13" s="115">
        <f t="shared" si="3"/>
        <v>50.040020887588419</v>
      </c>
      <c r="L13" s="114">
        <v>421954</v>
      </c>
      <c r="M13" s="115">
        <f t="shared" si="4"/>
        <v>76.371764705882356</v>
      </c>
      <c r="N13" s="160"/>
      <c r="O13" s="115">
        <f t="shared" si="5"/>
        <v>41.109905227221169</v>
      </c>
      <c r="P13" s="114">
        <v>421954</v>
      </c>
      <c r="Q13" s="114">
        <v>0</v>
      </c>
      <c r="R13" s="114">
        <v>0</v>
      </c>
      <c r="S13" s="114">
        <v>237758</v>
      </c>
      <c r="T13" s="115">
        <f t="shared" si="6"/>
        <v>43.033122171945699</v>
      </c>
      <c r="U13" s="160"/>
      <c r="V13" s="115">
        <f t="shared" si="7"/>
        <v>175.08740496739304</v>
      </c>
      <c r="W13" s="114">
        <v>897922</v>
      </c>
      <c r="X13" s="115">
        <f t="shared" si="8"/>
        <v>162.51981900452489</v>
      </c>
      <c r="Y13" s="160"/>
      <c r="Z13" s="115">
        <f t="shared" si="9"/>
        <v>371.3509883089198</v>
      </c>
      <c r="AA13" s="114">
        <f t="shared" si="10"/>
        <v>4887864</v>
      </c>
      <c r="AB13" s="114">
        <v>588354</v>
      </c>
      <c r="AC13" s="115">
        <f>IF(AA$13,AB13/AA$13*100,0)</f>
        <v>12.037037037037036</v>
      </c>
      <c r="AD13" s="114">
        <v>62846</v>
      </c>
      <c r="AE13" s="115">
        <f t="shared" si="11"/>
        <v>1.2857559048287759</v>
      </c>
      <c r="AF13" s="114">
        <v>64880</v>
      </c>
      <c r="AG13" s="115">
        <f t="shared" si="12"/>
        <v>1.3273691739377365</v>
      </c>
      <c r="AH13" s="114">
        <v>494522</v>
      </c>
      <c r="AI13" s="113"/>
      <c r="AJ13" s="114">
        <v>5525</v>
      </c>
      <c r="AK13" s="114">
        <v>5525</v>
      </c>
      <c r="AL13" s="114">
        <v>5525</v>
      </c>
      <c r="AM13" s="114">
        <v>5525</v>
      </c>
      <c r="AN13" s="114">
        <v>5525</v>
      </c>
      <c r="AO13" s="114">
        <v>5525</v>
      </c>
    </row>
    <row r="14" spans="1:41" x14ac:dyDescent="0.2">
      <c r="A14" s="110">
        <v>8</v>
      </c>
      <c r="B14" s="110" t="s">
        <v>18</v>
      </c>
      <c r="C14" s="111">
        <v>18964047</v>
      </c>
      <c r="D14" s="112">
        <f t="shared" si="0"/>
        <v>444.12288056206091</v>
      </c>
      <c r="F14" s="112">
        <f t="shared" si="1"/>
        <v>109.96853030559637</v>
      </c>
      <c r="G14" s="111">
        <v>0</v>
      </c>
      <c r="H14" s="111">
        <v>14685561</v>
      </c>
      <c r="I14" s="112">
        <f t="shared" si="2"/>
        <v>343.92414519906322</v>
      </c>
      <c r="K14" s="112">
        <f t="shared" si="3"/>
        <v>98.605403549652962</v>
      </c>
      <c r="L14" s="111">
        <v>15022035</v>
      </c>
      <c r="M14" s="112">
        <f t="shared" si="4"/>
        <v>351.80409836065576</v>
      </c>
      <c r="O14" s="112">
        <f t="shared" si="5"/>
        <v>189.37146729360046</v>
      </c>
      <c r="P14" s="111">
        <v>8535453</v>
      </c>
      <c r="Q14" s="111">
        <v>6486582</v>
      </c>
      <c r="R14" s="111">
        <v>0</v>
      </c>
      <c r="S14" s="111">
        <v>1496400</v>
      </c>
      <c r="T14" s="112">
        <f t="shared" si="6"/>
        <v>35.044496487119439</v>
      </c>
      <c r="V14" s="112">
        <f t="shared" si="7"/>
        <v>142.58435453049159</v>
      </c>
      <c r="W14" s="111">
        <v>2516237</v>
      </c>
      <c r="X14" s="112">
        <f t="shared" si="8"/>
        <v>58.928266978922714</v>
      </c>
      <c r="Z14" s="112">
        <f t="shared" si="9"/>
        <v>134.64862510919707</v>
      </c>
      <c r="AA14" s="111">
        <f t="shared" si="10"/>
        <v>52684280</v>
      </c>
      <c r="AB14" s="111">
        <v>4297366</v>
      </c>
      <c r="AC14" s="112">
        <f>IF(AA$14,AB14/AA$14*100,0)</f>
        <v>8.1568278051821146</v>
      </c>
      <c r="AD14" s="111">
        <v>496479</v>
      </c>
      <c r="AE14" s="112">
        <f t="shared" si="11"/>
        <v>0.94236648958664715</v>
      </c>
      <c r="AF14" s="111">
        <v>2957</v>
      </c>
      <c r="AG14" s="112">
        <f t="shared" si="12"/>
        <v>5.6126799113511662E-3</v>
      </c>
      <c r="AH14" s="111">
        <v>40202</v>
      </c>
      <c r="AI14" s="110"/>
      <c r="AJ14" s="111">
        <v>42700</v>
      </c>
      <c r="AK14" s="111">
        <v>42700</v>
      </c>
      <c r="AL14" s="111">
        <v>42700</v>
      </c>
      <c r="AM14" s="111">
        <v>42700</v>
      </c>
      <c r="AN14" s="111">
        <v>42700</v>
      </c>
      <c r="AO14" s="111">
        <v>42700</v>
      </c>
    </row>
    <row r="15" spans="1:41" x14ac:dyDescent="0.2">
      <c r="A15" s="113">
        <v>9</v>
      </c>
      <c r="B15" s="113" t="s">
        <v>20</v>
      </c>
      <c r="C15" s="114">
        <v>0</v>
      </c>
      <c r="D15" s="115">
        <f t="shared" si="0"/>
        <v>0</v>
      </c>
      <c r="E15" s="160"/>
      <c r="F15" s="115">
        <f t="shared" si="1"/>
        <v>0</v>
      </c>
      <c r="G15" s="114">
        <v>0</v>
      </c>
      <c r="H15" s="114">
        <v>0</v>
      </c>
      <c r="I15" s="115">
        <f t="shared" si="2"/>
        <v>0</v>
      </c>
      <c r="J15" s="160"/>
      <c r="K15" s="115">
        <f t="shared" si="3"/>
        <v>0</v>
      </c>
      <c r="L15" s="114">
        <v>0</v>
      </c>
      <c r="M15" s="115">
        <f t="shared" si="4"/>
        <v>0</v>
      </c>
      <c r="N15" s="160"/>
      <c r="O15" s="115">
        <f t="shared" si="5"/>
        <v>0</v>
      </c>
      <c r="P15" s="114">
        <v>0</v>
      </c>
      <c r="Q15" s="114">
        <v>0</v>
      </c>
      <c r="R15" s="114">
        <v>0</v>
      </c>
      <c r="S15" s="114">
        <v>0</v>
      </c>
      <c r="T15" s="115">
        <f t="shared" si="6"/>
        <v>0</v>
      </c>
      <c r="U15" s="160"/>
      <c r="V15" s="115">
        <f t="shared" si="7"/>
        <v>0</v>
      </c>
      <c r="W15" s="114">
        <v>0</v>
      </c>
      <c r="X15" s="115">
        <f t="shared" si="8"/>
        <v>0</v>
      </c>
      <c r="Y15" s="160"/>
      <c r="Z15" s="115">
        <f t="shared" si="9"/>
        <v>0</v>
      </c>
      <c r="AA15" s="114">
        <f t="shared" si="10"/>
        <v>0</v>
      </c>
      <c r="AB15" s="114">
        <v>0</v>
      </c>
      <c r="AC15" s="115">
        <f>IF(AA$15,AB15/AA$15*100,0)</f>
        <v>0</v>
      </c>
      <c r="AD15" s="114">
        <v>0</v>
      </c>
      <c r="AE15" s="115">
        <f t="shared" si="11"/>
        <v>0</v>
      </c>
      <c r="AF15" s="114">
        <v>0</v>
      </c>
      <c r="AG15" s="115">
        <f t="shared" si="12"/>
        <v>0</v>
      </c>
      <c r="AH15" s="114">
        <v>0</v>
      </c>
      <c r="AI15" s="113"/>
      <c r="AJ15" s="114">
        <v>0</v>
      </c>
      <c r="AK15" s="114">
        <v>0</v>
      </c>
      <c r="AL15" s="114">
        <v>0</v>
      </c>
      <c r="AM15" s="114">
        <v>0</v>
      </c>
      <c r="AN15" s="114">
        <v>0</v>
      </c>
      <c r="AO15" s="114">
        <v>0</v>
      </c>
    </row>
    <row r="16" spans="1:41" x14ac:dyDescent="0.2">
      <c r="A16" s="110">
        <v>10</v>
      </c>
      <c r="B16" s="110" t="s">
        <v>22</v>
      </c>
      <c r="C16" s="111">
        <v>16256361</v>
      </c>
      <c r="D16" s="112">
        <f t="shared" si="0"/>
        <v>676.13696294139663</v>
      </c>
      <c r="F16" s="112">
        <f t="shared" si="1"/>
        <v>167.4171526714774</v>
      </c>
      <c r="G16" s="111">
        <v>0</v>
      </c>
      <c r="H16" s="111">
        <v>16466569</v>
      </c>
      <c r="I16" s="112">
        <f t="shared" si="2"/>
        <v>684.87996506259617</v>
      </c>
      <c r="K16" s="112">
        <f t="shared" si="3"/>
        <v>196.35976793365734</v>
      </c>
      <c r="L16" s="111">
        <v>2135350</v>
      </c>
      <c r="M16" s="112">
        <f t="shared" si="4"/>
        <v>88.813791956078688</v>
      </c>
      <c r="O16" s="112">
        <f t="shared" si="5"/>
        <v>47.807283022010786</v>
      </c>
      <c r="P16" s="111">
        <v>0</v>
      </c>
      <c r="Q16" s="111">
        <v>2135350</v>
      </c>
      <c r="R16" s="111">
        <v>0</v>
      </c>
      <c r="S16" s="111">
        <v>2534713</v>
      </c>
      <c r="T16" s="112">
        <f t="shared" si="6"/>
        <v>105.42415671921141</v>
      </c>
      <c r="V16" s="112">
        <f t="shared" si="7"/>
        <v>428.93569160724223</v>
      </c>
      <c r="W16" s="111">
        <v>2960710</v>
      </c>
      <c r="X16" s="112">
        <f t="shared" si="8"/>
        <v>123.1422867362642</v>
      </c>
      <c r="Z16" s="112">
        <f t="shared" si="9"/>
        <v>281.37497421689164</v>
      </c>
      <c r="AA16" s="111">
        <f t="shared" si="10"/>
        <v>40353703</v>
      </c>
      <c r="AB16" s="111">
        <v>1225000</v>
      </c>
      <c r="AC16" s="112">
        <f>IF(AA$16,AB16/AA$16*100,0)</f>
        <v>3.0356569755196938</v>
      </c>
      <c r="AD16" s="111">
        <v>5849682</v>
      </c>
      <c r="AE16" s="112">
        <f t="shared" si="11"/>
        <v>14.496022830915914</v>
      </c>
      <c r="AF16" s="111">
        <v>21983</v>
      </c>
      <c r="AG16" s="112">
        <f t="shared" si="12"/>
        <v>5.4475793708448517E-2</v>
      </c>
      <c r="AH16" s="111">
        <v>1267283</v>
      </c>
      <c r="AI16" s="110"/>
      <c r="AJ16" s="111">
        <v>24043</v>
      </c>
      <c r="AK16" s="111">
        <v>24043</v>
      </c>
      <c r="AL16" s="111">
        <v>24043</v>
      </c>
      <c r="AM16" s="111">
        <v>24043</v>
      </c>
      <c r="AN16" s="111">
        <v>24043</v>
      </c>
      <c r="AO16" s="111">
        <v>24043</v>
      </c>
    </row>
    <row r="17" spans="1:41" x14ac:dyDescent="0.2">
      <c r="A17" s="113">
        <v>11</v>
      </c>
      <c r="B17" s="113" t="s">
        <v>24</v>
      </c>
      <c r="C17" s="114">
        <v>10706543</v>
      </c>
      <c r="D17" s="115">
        <f t="shared" si="0"/>
        <v>674.72542223342577</v>
      </c>
      <c r="E17" s="160"/>
      <c r="F17" s="115">
        <f t="shared" si="1"/>
        <v>167.06764341645851</v>
      </c>
      <c r="G17" s="114">
        <v>0</v>
      </c>
      <c r="H17" s="114">
        <v>2888708</v>
      </c>
      <c r="I17" s="115">
        <f t="shared" si="2"/>
        <v>182.0461305772624</v>
      </c>
      <c r="J17" s="160"/>
      <c r="K17" s="115">
        <f t="shared" si="3"/>
        <v>52.193870133293196</v>
      </c>
      <c r="L17" s="114">
        <v>2325349</v>
      </c>
      <c r="M17" s="115">
        <f t="shared" si="4"/>
        <v>146.54329468111922</v>
      </c>
      <c r="N17" s="160"/>
      <c r="O17" s="115">
        <f t="shared" si="5"/>
        <v>78.8823065595804</v>
      </c>
      <c r="P17" s="114">
        <v>0</v>
      </c>
      <c r="Q17" s="114">
        <v>2109306</v>
      </c>
      <c r="R17" s="114">
        <v>191043</v>
      </c>
      <c r="S17" s="114">
        <v>1617353</v>
      </c>
      <c r="T17" s="115">
        <f t="shared" si="6"/>
        <v>101.92544744139148</v>
      </c>
      <c r="U17" s="160"/>
      <c r="V17" s="115">
        <f t="shared" si="7"/>
        <v>414.70061180659076</v>
      </c>
      <c r="W17" s="114">
        <v>680620</v>
      </c>
      <c r="X17" s="115">
        <f t="shared" si="8"/>
        <v>42.892614066044871</v>
      </c>
      <c r="Y17" s="160"/>
      <c r="Z17" s="115">
        <f t="shared" si="9"/>
        <v>98.007828965988224</v>
      </c>
      <c r="AA17" s="114">
        <f t="shared" si="10"/>
        <v>18218573</v>
      </c>
      <c r="AB17" s="114">
        <v>604577</v>
      </c>
      <c r="AC17" s="115">
        <f>IF(AA$17,AB17/AA$17*100,0)</f>
        <v>3.3184651728760532</v>
      </c>
      <c r="AD17" s="114">
        <v>109479</v>
      </c>
      <c r="AE17" s="115">
        <f t="shared" si="11"/>
        <v>0.60091973174847446</v>
      </c>
      <c r="AF17" s="114">
        <v>14501</v>
      </c>
      <c r="AG17" s="115">
        <f t="shared" si="12"/>
        <v>7.9594598325565896E-2</v>
      </c>
      <c r="AH17" s="114">
        <v>1274291</v>
      </c>
      <c r="AI17" s="113"/>
      <c r="AJ17" s="114">
        <v>15868</v>
      </c>
      <c r="AK17" s="114">
        <v>15868</v>
      </c>
      <c r="AL17" s="114">
        <v>15868</v>
      </c>
      <c r="AM17" s="114">
        <v>15868</v>
      </c>
      <c r="AN17" s="114">
        <v>15868</v>
      </c>
      <c r="AO17" s="114">
        <v>15868</v>
      </c>
    </row>
    <row r="18" spans="1:41" x14ac:dyDescent="0.2">
      <c r="A18" s="110">
        <v>12</v>
      </c>
      <c r="B18" s="110" t="s">
        <v>26</v>
      </c>
      <c r="C18" s="111">
        <v>0</v>
      </c>
      <c r="D18" s="112">
        <f t="shared" si="0"/>
        <v>0</v>
      </c>
      <c r="F18" s="112">
        <f t="shared" si="1"/>
        <v>0</v>
      </c>
      <c r="G18" s="111">
        <v>0</v>
      </c>
      <c r="H18" s="111">
        <v>0</v>
      </c>
      <c r="I18" s="112">
        <f t="shared" si="2"/>
        <v>0</v>
      </c>
      <c r="K18" s="112">
        <f t="shared" si="3"/>
        <v>0</v>
      </c>
      <c r="L18" s="111">
        <v>0</v>
      </c>
      <c r="M18" s="112">
        <f t="shared" si="4"/>
        <v>0</v>
      </c>
      <c r="O18" s="112">
        <f t="shared" si="5"/>
        <v>0</v>
      </c>
      <c r="P18" s="111">
        <v>0</v>
      </c>
      <c r="Q18" s="111">
        <v>0</v>
      </c>
      <c r="R18" s="111">
        <v>0</v>
      </c>
      <c r="S18" s="111">
        <v>0</v>
      </c>
      <c r="T18" s="112">
        <f t="shared" si="6"/>
        <v>0</v>
      </c>
      <c r="V18" s="112">
        <f t="shared" si="7"/>
        <v>0</v>
      </c>
      <c r="W18" s="111">
        <v>0</v>
      </c>
      <c r="X18" s="112">
        <f t="shared" si="8"/>
        <v>0</v>
      </c>
      <c r="Z18" s="112">
        <f t="shared" si="9"/>
        <v>0</v>
      </c>
      <c r="AA18" s="111">
        <f t="shared" si="10"/>
        <v>0</v>
      </c>
      <c r="AB18" s="111">
        <v>0</v>
      </c>
      <c r="AC18" s="112">
        <f>IF(AA$18,AB18/AA$18*100,0)</f>
        <v>0</v>
      </c>
      <c r="AD18" s="111">
        <v>0</v>
      </c>
      <c r="AE18" s="112">
        <f t="shared" si="11"/>
        <v>0</v>
      </c>
      <c r="AF18" s="111">
        <v>0</v>
      </c>
      <c r="AG18" s="112">
        <f t="shared" si="12"/>
        <v>0</v>
      </c>
      <c r="AH18" s="111">
        <v>0</v>
      </c>
      <c r="AI18" s="110"/>
      <c r="AJ18" s="111">
        <v>0</v>
      </c>
      <c r="AK18" s="111">
        <v>0</v>
      </c>
      <c r="AL18" s="111">
        <v>0</v>
      </c>
      <c r="AM18" s="111">
        <v>0</v>
      </c>
      <c r="AN18" s="111">
        <v>0</v>
      </c>
      <c r="AO18" s="111">
        <v>0</v>
      </c>
    </row>
    <row r="19" spans="1:41" x14ac:dyDescent="0.2">
      <c r="A19" s="113">
        <v>13</v>
      </c>
      <c r="B19" s="113" t="s">
        <v>28</v>
      </c>
      <c r="C19" s="114">
        <v>13922385</v>
      </c>
      <c r="D19" s="115">
        <f t="shared" si="0"/>
        <v>496.71358236112599</v>
      </c>
      <c r="E19" s="160"/>
      <c r="F19" s="115">
        <f t="shared" si="1"/>
        <v>122.99042680699699</v>
      </c>
      <c r="G19" s="114">
        <v>0</v>
      </c>
      <c r="H19" s="114">
        <v>15319904</v>
      </c>
      <c r="I19" s="115">
        <f t="shared" si="2"/>
        <v>546.57333476042675</v>
      </c>
      <c r="J19" s="160"/>
      <c r="K19" s="115">
        <f t="shared" si="3"/>
        <v>156.70631153953144</v>
      </c>
      <c r="L19" s="114">
        <v>8996504</v>
      </c>
      <c r="M19" s="115">
        <f t="shared" si="4"/>
        <v>320.97127974597737</v>
      </c>
      <c r="N19" s="160"/>
      <c r="O19" s="115">
        <f t="shared" si="5"/>
        <v>172.77457109748704</v>
      </c>
      <c r="P19" s="114">
        <v>0</v>
      </c>
      <c r="Q19" s="114">
        <v>8996504</v>
      </c>
      <c r="R19" s="114">
        <v>0</v>
      </c>
      <c r="S19" s="114">
        <v>1175954</v>
      </c>
      <c r="T19" s="115">
        <f t="shared" si="6"/>
        <v>41.954903849584362</v>
      </c>
      <c r="U19" s="160"/>
      <c r="V19" s="115">
        <f t="shared" si="7"/>
        <v>170.70049464059332</v>
      </c>
      <c r="W19" s="114">
        <v>1917383</v>
      </c>
      <c r="X19" s="115">
        <f t="shared" si="8"/>
        <v>68.407114060437408</v>
      </c>
      <c r="Y19" s="160"/>
      <c r="Z19" s="115">
        <f t="shared" si="9"/>
        <v>156.30739419539447</v>
      </c>
      <c r="AA19" s="114">
        <f t="shared" si="10"/>
        <v>41332130</v>
      </c>
      <c r="AB19" s="114">
        <v>5273293</v>
      </c>
      <c r="AC19" s="115">
        <f>IF(AA$19,AB19/AA$19*100,0)</f>
        <v>12.758338367754094</v>
      </c>
      <c r="AD19" s="114">
        <v>367882</v>
      </c>
      <c r="AE19" s="115">
        <f t="shared" si="11"/>
        <v>0.89006300909244207</v>
      </c>
      <c r="AF19" s="114">
        <v>93912</v>
      </c>
      <c r="AG19" s="115">
        <f t="shared" si="12"/>
        <v>0.22721306644491826</v>
      </c>
      <c r="AH19" s="114">
        <v>1580273</v>
      </c>
      <c r="AI19" s="113"/>
      <c r="AJ19" s="114">
        <v>28029</v>
      </c>
      <c r="AK19" s="114">
        <v>28029</v>
      </c>
      <c r="AL19" s="114">
        <v>28029</v>
      </c>
      <c r="AM19" s="114">
        <v>28029</v>
      </c>
      <c r="AN19" s="114">
        <v>28029</v>
      </c>
      <c r="AO19" s="114">
        <v>28029</v>
      </c>
    </row>
    <row r="20" spans="1:41" x14ac:dyDescent="0.2">
      <c r="A20" s="110">
        <v>14</v>
      </c>
      <c r="B20" s="110" t="s">
        <v>30</v>
      </c>
      <c r="C20" s="111">
        <v>2705303</v>
      </c>
      <c r="D20" s="112">
        <f t="shared" si="0"/>
        <v>398.01427100191262</v>
      </c>
      <c r="F20" s="112">
        <f t="shared" si="1"/>
        <v>98.551653919162291</v>
      </c>
      <c r="G20" s="111">
        <v>0</v>
      </c>
      <c r="H20" s="111">
        <v>944057</v>
      </c>
      <c r="I20" s="112">
        <f t="shared" si="2"/>
        <v>138.89318817125204</v>
      </c>
      <c r="K20" s="112">
        <f t="shared" si="3"/>
        <v>39.821626544996342</v>
      </c>
      <c r="L20" s="111">
        <v>120373</v>
      </c>
      <c r="M20" s="112">
        <f t="shared" si="4"/>
        <v>17.709724878622922</v>
      </c>
      <c r="O20" s="112">
        <f t="shared" si="5"/>
        <v>9.5329093698979719</v>
      </c>
      <c r="P20" s="111">
        <v>0</v>
      </c>
      <c r="Q20" s="111">
        <v>0</v>
      </c>
      <c r="R20" s="111">
        <v>120373</v>
      </c>
      <c r="S20" s="111">
        <v>426354</v>
      </c>
      <c r="T20" s="112">
        <f t="shared" si="6"/>
        <v>62.726791231425629</v>
      </c>
      <c r="V20" s="112">
        <f t="shared" si="7"/>
        <v>255.2143684754902</v>
      </c>
      <c r="W20" s="111">
        <v>641208</v>
      </c>
      <c r="X20" s="112">
        <f t="shared" si="8"/>
        <v>94.336913344122408</v>
      </c>
      <c r="Z20" s="112">
        <f t="shared" si="9"/>
        <v>215.55590092908861</v>
      </c>
      <c r="AA20" s="111">
        <f t="shared" si="10"/>
        <v>4837295</v>
      </c>
      <c r="AB20" s="111">
        <v>566286</v>
      </c>
      <c r="AC20" s="112">
        <f>IF(AA$20,AB20/AA$20*100,0)</f>
        <v>11.706666639103053</v>
      </c>
      <c r="AD20" s="111">
        <v>26257</v>
      </c>
      <c r="AE20" s="112">
        <f t="shared" si="11"/>
        <v>0.54280336427693576</v>
      </c>
      <c r="AF20" s="111">
        <v>5238</v>
      </c>
      <c r="AG20" s="112">
        <f t="shared" si="12"/>
        <v>0.10828365853229956</v>
      </c>
      <c r="AH20" s="111">
        <v>77751</v>
      </c>
      <c r="AI20" s="110"/>
      <c r="AJ20" s="111">
        <v>6797</v>
      </c>
      <c r="AK20" s="111">
        <v>6797</v>
      </c>
      <c r="AL20" s="111">
        <v>6797</v>
      </c>
      <c r="AM20" s="111">
        <v>6797</v>
      </c>
      <c r="AN20" s="111">
        <v>6797</v>
      </c>
      <c r="AO20" s="111">
        <v>6797</v>
      </c>
    </row>
    <row r="21" spans="1:41" x14ac:dyDescent="0.2">
      <c r="A21" s="113">
        <v>15</v>
      </c>
      <c r="B21" s="113" t="s">
        <v>32</v>
      </c>
      <c r="C21" s="114">
        <v>44702249</v>
      </c>
      <c r="D21" s="115">
        <f t="shared" si="0"/>
        <v>326.78754760843026</v>
      </c>
      <c r="E21" s="160"/>
      <c r="F21" s="115">
        <f t="shared" si="1"/>
        <v>80.91532300067459</v>
      </c>
      <c r="G21" s="114">
        <v>0</v>
      </c>
      <c r="H21" s="114">
        <v>50114317</v>
      </c>
      <c r="I21" s="115">
        <f t="shared" si="2"/>
        <v>366.35147266307484</v>
      </c>
      <c r="J21" s="160"/>
      <c r="K21" s="115">
        <f t="shared" si="3"/>
        <v>105.03547165042295</v>
      </c>
      <c r="L21" s="114">
        <v>21820984</v>
      </c>
      <c r="M21" s="115">
        <f t="shared" si="4"/>
        <v>159.51827944412361</v>
      </c>
      <c r="N21" s="160"/>
      <c r="O21" s="115">
        <f t="shared" si="5"/>
        <v>85.866568295392625</v>
      </c>
      <c r="P21" s="114">
        <v>12483655</v>
      </c>
      <c r="Q21" s="114">
        <v>4457499</v>
      </c>
      <c r="R21" s="114">
        <v>2154521</v>
      </c>
      <c r="S21" s="114">
        <v>374859</v>
      </c>
      <c r="T21" s="115">
        <f t="shared" si="6"/>
        <v>2.7403375903737763</v>
      </c>
      <c r="U21" s="160"/>
      <c r="V21" s="115">
        <f t="shared" si="7"/>
        <v>11.149518631625927</v>
      </c>
      <c r="W21" s="114">
        <v>7637390</v>
      </c>
      <c r="X21" s="115">
        <f t="shared" si="8"/>
        <v>55.831731155833999</v>
      </c>
      <c r="Y21" s="160"/>
      <c r="Z21" s="115">
        <f t="shared" si="9"/>
        <v>127.57317027986359</v>
      </c>
      <c r="AA21" s="114">
        <f t="shared" si="10"/>
        <v>124649799</v>
      </c>
      <c r="AB21" s="114">
        <v>23784367</v>
      </c>
      <c r="AC21" s="115">
        <f>IF(AA$21,AB21/AA$21*100,0)</f>
        <v>19.0809509448146</v>
      </c>
      <c r="AD21" s="114">
        <v>2852192</v>
      </c>
      <c r="AE21" s="115">
        <f t="shared" si="11"/>
        <v>2.2881641389570153</v>
      </c>
      <c r="AF21" s="114">
        <v>479118</v>
      </c>
      <c r="AG21" s="115">
        <f t="shared" si="12"/>
        <v>0.38437125759023488</v>
      </c>
      <c r="AH21" s="114">
        <v>7811438</v>
      </c>
      <c r="AI21" s="113"/>
      <c r="AJ21" s="114">
        <v>136793</v>
      </c>
      <c r="AK21" s="114">
        <v>136793</v>
      </c>
      <c r="AL21" s="114">
        <v>136793</v>
      </c>
      <c r="AM21" s="114">
        <v>136793</v>
      </c>
      <c r="AN21" s="114">
        <v>136793</v>
      </c>
      <c r="AO21" s="114">
        <v>136793</v>
      </c>
    </row>
    <row r="22" spans="1:41" x14ac:dyDescent="0.2">
      <c r="A22" s="110">
        <v>16</v>
      </c>
      <c r="B22" s="110" t="s">
        <v>34</v>
      </c>
      <c r="C22" s="111">
        <v>16239808</v>
      </c>
      <c r="D22" s="112">
        <f t="shared" si="0"/>
        <v>285.51500553807205</v>
      </c>
      <c r="F22" s="112">
        <f t="shared" si="1"/>
        <v>70.695897269423696</v>
      </c>
      <c r="G22" s="111">
        <v>0</v>
      </c>
      <c r="H22" s="111">
        <v>15581281</v>
      </c>
      <c r="I22" s="112">
        <f t="shared" si="2"/>
        <v>273.93732308936512</v>
      </c>
      <c r="K22" s="112">
        <f t="shared" si="3"/>
        <v>78.539703209567179</v>
      </c>
      <c r="L22" s="111">
        <v>9257302</v>
      </c>
      <c r="M22" s="112">
        <f t="shared" si="4"/>
        <v>162.75430299407515</v>
      </c>
      <c r="O22" s="112">
        <f t="shared" si="5"/>
        <v>87.608476734511314</v>
      </c>
      <c r="P22" s="111">
        <v>4416130</v>
      </c>
      <c r="Q22" s="111">
        <v>4797145</v>
      </c>
      <c r="R22" s="111">
        <v>0</v>
      </c>
      <c r="S22" s="111">
        <v>1112247</v>
      </c>
      <c r="T22" s="112">
        <f t="shared" si="6"/>
        <v>19.554615939098788</v>
      </c>
      <c r="V22" s="112">
        <f t="shared" si="7"/>
        <v>79.561202792365876</v>
      </c>
      <c r="W22" s="111">
        <v>6156679</v>
      </c>
      <c r="X22" s="112">
        <f t="shared" si="8"/>
        <v>108.2416884966332</v>
      </c>
      <c r="Z22" s="112">
        <f t="shared" si="9"/>
        <v>247.32773052332681</v>
      </c>
      <c r="AA22" s="111">
        <f t="shared" si="10"/>
        <v>48347317</v>
      </c>
      <c r="AB22" s="111">
        <v>4309677</v>
      </c>
      <c r="AC22" s="112">
        <f>IF(AA$22,AB22/AA$22*100,0)</f>
        <v>8.9139941312565494</v>
      </c>
      <c r="AD22" s="111">
        <v>212887</v>
      </c>
      <c r="AE22" s="112">
        <f t="shared" si="11"/>
        <v>0.44032846745146165</v>
      </c>
      <c r="AF22" s="111">
        <v>112767</v>
      </c>
      <c r="AG22" s="112">
        <f t="shared" si="12"/>
        <v>0.23324355310140582</v>
      </c>
      <c r="AH22" s="111">
        <v>728875</v>
      </c>
      <c r="AI22" s="110"/>
      <c r="AJ22" s="111">
        <v>56879</v>
      </c>
      <c r="AK22" s="111">
        <v>56879</v>
      </c>
      <c r="AL22" s="111">
        <v>56879</v>
      </c>
      <c r="AM22" s="111">
        <v>56879</v>
      </c>
      <c r="AN22" s="111">
        <v>56879</v>
      </c>
      <c r="AO22" s="111">
        <v>56879</v>
      </c>
    </row>
    <row r="23" spans="1:41" x14ac:dyDescent="0.2">
      <c r="A23" s="113">
        <v>17</v>
      </c>
      <c r="B23" s="113" t="s">
        <v>36</v>
      </c>
      <c r="C23" s="114">
        <v>0</v>
      </c>
      <c r="D23" s="115">
        <f t="shared" si="0"/>
        <v>0</v>
      </c>
      <c r="E23" s="160"/>
      <c r="F23" s="115">
        <f t="shared" si="1"/>
        <v>0</v>
      </c>
      <c r="G23" s="114">
        <v>0</v>
      </c>
      <c r="H23" s="114">
        <v>0</v>
      </c>
      <c r="I23" s="115">
        <f t="shared" si="2"/>
        <v>0</v>
      </c>
      <c r="J23" s="160"/>
      <c r="K23" s="115">
        <f t="shared" si="3"/>
        <v>0</v>
      </c>
      <c r="L23" s="114">
        <v>0</v>
      </c>
      <c r="M23" s="115">
        <f t="shared" si="4"/>
        <v>0</v>
      </c>
      <c r="N23" s="160"/>
      <c r="O23" s="115">
        <f t="shared" si="5"/>
        <v>0</v>
      </c>
      <c r="P23" s="114">
        <v>0</v>
      </c>
      <c r="Q23" s="114">
        <v>0</v>
      </c>
      <c r="R23" s="114">
        <v>0</v>
      </c>
      <c r="S23" s="114">
        <v>0</v>
      </c>
      <c r="T23" s="115">
        <f t="shared" si="6"/>
        <v>0</v>
      </c>
      <c r="U23" s="160"/>
      <c r="V23" s="115">
        <f t="shared" si="7"/>
        <v>0</v>
      </c>
      <c r="W23" s="114">
        <v>0</v>
      </c>
      <c r="X23" s="115">
        <f t="shared" si="8"/>
        <v>0</v>
      </c>
      <c r="Y23" s="160"/>
      <c r="Z23" s="115">
        <f t="shared" si="9"/>
        <v>0</v>
      </c>
      <c r="AA23" s="114">
        <f t="shared" si="10"/>
        <v>0</v>
      </c>
      <c r="AB23" s="114">
        <v>0</v>
      </c>
      <c r="AC23" s="115">
        <f>IF(AA$23,AB23/AA$23*100,0)</f>
        <v>0</v>
      </c>
      <c r="AD23" s="114">
        <v>0</v>
      </c>
      <c r="AE23" s="115">
        <f t="shared" si="11"/>
        <v>0</v>
      </c>
      <c r="AF23" s="114">
        <v>0</v>
      </c>
      <c r="AG23" s="115">
        <f t="shared" si="12"/>
        <v>0</v>
      </c>
      <c r="AH23" s="114">
        <v>0</v>
      </c>
      <c r="AI23" s="113"/>
      <c r="AJ23" s="114">
        <v>0</v>
      </c>
      <c r="AK23" s="114">
        <v>0</v>
      </c>
      <c r="AL23" s="114">
        <v>0</v>
      </c>
      <c r="AM23" s="114">
        <v>0</v>
      </c>
      <c r="AN23" s="114">
        <v>0</v>
      </c>
      <c r="AO23" s="114">
        <v>0</v>
      </c>
    </row>
    <row r="24" spans="1:41" x14ac:dyDescent="0.2">
      <c r="A24" s="110">
        <v>18</v>
      </c>
      <c r="B24" s="110" t="s">
        <v>38</v>
      </c>
      <c r="C24" s="111">
        <v>3098933</v>
      </c>
      <c r="D24" s="112">
        <f t="shared" si="0"/>
        <v>422.19795640326976</v>
      </c>
      <c r="F24" s="112">
        <f t="shared" si="1"/>
        <v>104.53973617602436</v>
      </c>
      <c r="G24" s="111">
        <v>0</v>
      </c>
      <c r="H24" s="111">
        <v>1676783</v>
      </c>
      <c r="I24" s="112">
        <f t="shared" si="2"/>
        <v>228.44455040871935</v>
      </c>
      <c r="K24" s="112">
        <f t="shared" si="3"/>
        <v>65.496614286074177</v>
      </c>
      <c r="L24" s="111">
        <v>91593</v>
      </c>
      <c r="M24" s="112">
        <f t="shared" si="4"/>
        <v>12.478610354223433</v>
      </c>
      <c r="O24" s="112">
        <f t="shared" si="5"/>
        <v>6.7170699931467457</v>
      </c>
      <c r="P24" s="111">
        <v>0</v>
      </c>
      <c r="Q24" s="111">
        <v>91593</v>
      </c>
      <c r="R24" s="111">
        <v>0</v>
      </c>
      <c r="S24" s="111">
        <v>0</v>
      </c>
      <c r="T24" s="112">
        <f t="shared" si="6"/>
        <v>0</v>
      </c>
      <c r="V24" s="112">
        <f t="shared" si="7"/>
        <v>0</v>
      </c>
      <c r="W24" s="111">
        <v>108870</v>
      </c>
      <c r="X24" s="112">
        <f t="shared" si="8"/>
        <v>14.832425068119891</v>
      </c>
      <c r="Z24" s="112">
        <f t="shared" si="9"/>
        <v>33.891470848309048</v>
      </c>
      <c r="AA24" s="111">
        <f t="shared" si="10"/>
        <v>4976179</v>
      </c>
      <c r="AB24" s="111">
        <v>492994</v>
      </c>
      <c r="AC24" s="112">
        <f>IF(AA$24,AB24/AA$24*100,0)</f>
        <v>9.9070793072355325</v>
      </c>
      <c r="AD24" s="111">
        <v>39819</v>
      </c>
      <c r="AE24" s="112">
        <f t="shared" si="11"/>
        <v>0.80019227604151699</v>
      </c>
      <c r="AF24" s="111">
        <v>0</v>
      </c>
      <c r="AG24" s="112">
        <f t="shared" si="12"/>
        <v>0</v>
      </c>
      <c r="AH24" s="111">
        <v>498514</v>
      </c>
      <c r="AI24" s="110"/>
      <c r="AJ24" s="111">
        <v>7340</v>
      </c>
      <c r="AK24" s="111">
        <v>7340</v>
      </c>
      <c r="AL24" s="111">
        <v>7340</v>
      </c>
      <c r="AM24" s="111">
        <v>7340</v>
      </c>
      <c r="AN24" s="111">
        <v>0</v>
      </c>
      <c r="AO24" s="111">
        <v>7340</v>
      </c>
    </row>
    <row r="25" spans="1:41" x14ac:dyDescent="0.2">
      <c r="A25" s="113">
        <v>19</v>
      </c>
      <c r="B25" s="113" t="s">
        <v>40</v>
      </c>
      <c r="C25" s="114">
        <v>33532208</v>
      </c>
      <c r="D25" s="115">
        <f t="shared" si="0"/>
        <v>410.01941747572818</v>
      </c>
      <c r="E25" s="160"/>
      <c r="F25" s="115">
        <f t="shared" si="1"/>
        <v>101.52422833856203</v>
      </c>
      <c r="G25" s="114">
        <v>0</v>
      </c>
      <c r="H25" s="114">
        <v>27776080</v>
      </c>
      <c r="I25" s="115">
        <f t="shared" si="2"/>
        <v>339.63561663935832</v>
      </c>
      <c r="J25" s="160"/>
      <c r="K25" s="115">
        <f t="shared" si="3"/>
        <v>97.375853094510717</v>
      </c>
      <c r="L25" s="114">
        <v>22933120</v>
      </c>
      <c r="M25" s="115">
        <f t="shared" si="4"/>
        <v>280.41769582548727</v>
      </c>
      <c r="N25" s="160"/>
      <c r="O25" s="115">
        <f t="shared" si="5"/>
        <v>150.94511621954967</v>
      </c>
      <c r="P25" s="114">
        <v>0</v>
      </c>
      <c r="Q25" s="114">
        <v>22723760</v>
      </c>
      <c r="R25" s="114">
        <v>0</v>
      </c>
      <c r="S25" s="114">
        <v>1457615</v>
      </c>
      <c r="T25" s="115">
        <f t="shared" si="6"/>
        <v>17.823176249052359</v>
      </c>
      <c r="U25" s="160"/>
      <c r="V25" s="115">
        <f t="shared" si="7"/>
        <v>72.51655283700174</v>
      </c>
      <c r="W25" s="114">
        <v>2856423</v>
      </c>
      <c r="X25" s="115">
        <f t="shared" si="8"/>
        <v>34.927282287055831</v>
      </c>
      <c r="Y25" s="160"/>
      <c r="Z25" s="115">
        <f t="shared" si="9"/>
        <v>79.807379036532723</v>
      </c>
      <c r="AA25" s="114">
        <f t="shared" si="10"/>
        <v>88555446</v>
      </c>
      <c r="AB25" s="114">
        <v>15428800</v>
      </c>
      <c r="AC25" s="115">
        <f>IF(AA$25,AB25/AA$25*100,0)</f>
        <v>17.422756811591235</v>
      </c>
      <c r="AD25" s="114">
        <v>297488</v>
      </c>
      <c r="AE25" s="115">
        <f t="shared" si="11"/>
        <v>0.33593416716573254</v>
      </c>
      <c r="AF25" s="114">
        <v>626950</v>
      </c>
      <c r="AG25" s="115">
        <f t="shared" si="12"/>
        <v>0.70797452705506103</v>
      </c>
      <c r="AH25" s="114">
        <v>9530911</v>
      </c>
      <c r="AI25" s="113"/>
      <c r="AJ25" s="114">
        <v>81782</v>
      </c>
      <c r="AK25" s="114">
        <v>81782</v>
      </c>
      <c r="AL25" s="114">
        <v>81782</v>
      </c>
      <c r="AM25" s="114">
        <v>81782</v>
      </c>
      <c r="AN25" s="114">
        <v>81782</v>
      </c>
      <c r="AO25" s="114">
        <v>81782</v>
      </c>
    </row>
    <row r="26" spans="1:41" x14ac:dyDescent="0.2">
      <c r="A26" s="110">
        <v>20</v>
      </c>
      <c r="B26" s="110" t="s">
        <v>42</v>
      </c>
      <c r="C26" s="111">
        <v>23728091</v>
      </c>
      <c r="D26" s="112">
        <f t="shared" si="0"/>
        <v>552.93479831286561</v>
      </c>
      <c r="F26" s="112">
        <f t="shared" si="1"/>
        <v>136.91126890002764</v>
      </c>
      <c r="G26" s="111">
        <v>0</v>
      </c>
      <c r="H26" s="111">
        <v>15518736</v>
      </c>
      <c r="I26" s="112">
        <f t="shared" si="2"/>
        <v>361.63251229231236</v>
      </c>
      <c r="K26" s="112">
        <f t="shared" si="3"/>
        <v>103.68251345254902</v>
      </c>
      <c r="L26" s="111">
        <v>6837027</v>
      </c>
      <c r="M26" s="112">
        <f t="shared" si="4"/>
        <v>159.32297905063734</v>
      </c>
      <c r="O26" s="112">
        <f t="shared" si="5"/>
        <v>85.761440690996167</v>
      </c>
      <c r="P26" s="111">
        <v>0</v>
      </c>
      <c r="Q26" s="111">
        <v>6431312</v>
      </c>
      <c r="R26" s="111">
        <v>0</v>
      </c>
      <c r="S26" s="111">
        <v>1824040</v>
      </c>
      <c r="T26" s="112">
        <f t="shared" si="6"/>
        <v>42.505534453429028</v>
      </c>
      <c r="V26" s="112">
        <f t="shared" si="7"/>
        <v>172.94082670707866</v>
      </c>
      <c r="W26" s="111">
        <v>3039479</v>
      </c>
      <c r="X26" s="112">
        <f t="shared" si="8"/>
        <v>70.82886304849346</v>
      </c>
      <c r="Z26" s="112">
        <f t="shared" si="9"/>
        <v>161.84098933264787</v>
      </c>
      <c r="AA26" s="111">
        <f t="shared" si="10"/>
        <v>50947373</v>
      </c>
      <c r="AB26" s="111">
        <v>2388567</v>
      </c>
      <c r="AC26" s="112">
        <f>IF(AA$26,AB26/AA$26*100,0)</f>
        <v>4.6883025745017317</v>
      </c>
      <c r="AD26" s="111">
        <v>197107</v>
      </c>
      <c r="AE26" s="112">
        <f t="shared" si="11"/>
        <v>0.3868835396086075</v>
      </c>
      <c r="AF26" s="111">
        <v>172955</v>
      </c>
      <c r="AG26" s="112">
        <f t="shared" si="12"/>
        <v>0.33947775874528408</v>
      </c>
      <c r="AH26" s="111">
        <v>1842482</v>
      </c>
      <c r="AI26" s="110"/>
      <c r="AJ26" s="111">
        <v>42913</v>
      </c>
      <c r="AK26" s="111">
        <v>42913</v>
      </c>
      <c r="AL26" s="111">
        <v>42913</v>
      </c>
      <c r="AM26" s="111">
        <v>42913</v>
      </c>
      <c r="AN26" s="111">
        <v>42913</v>
      </c>
      <c r="AO26" s="111">
        <v>42913</v>
      </c>
    </row>
    <row r="27" spans="1:41" x14ac:dyDescent="0.2">
      <c r="A27" s="113">
        <v>21</v>
      </c>
      <c r="B27" s="113" t="s">
        <v>44</v>
      </c>
      <c r="C27" s="114">
        <v>0</v>
      </c>
      <c r="D27" s="115">
        <f t="shared" si="0"/>
        <v>0</v>
      </c>
      <c r="E27" s="160"/>
      <c r="F27" s="115">
        <f t="shared" si="1"/>
        <v>0</v>
      </c>
      <c r="G27" s="114">
        <v>0</v>
      </c>
      <c r="H27" s="114">
        <v>0</v>
      </c>
      <c r="I27" s="115">
        <f t="shared" si="2"/>
        <v>0</v>
      </c>
      <c r="J27" s="160"/>
      <c r="K27" s="115">
        <f t="shared" si="3"/>
        <v>0</v>
      </c>
      <c r="L27" s="114">
        <v>0</v>
      </c>
      <c r="M27" s="115">
        <f t="shared" si="4"/>
        <v>0</v>
      </c>
      <c r="N27" s="160"/>
      <c r="O27" s="115">
        <f t="shared" si="5"/>
        <v>0</v>
      </c>
      <c r="P27" s="114">
        <v>0</v>
      </c>
      <c r="Q27" s="114">
        <v>0</v>
      </c>
      <c r="R27" s="114">
        <v>0</v>
      </c>
      <c r="S27" s="114">
        <v>0</v>
      </c>
      <c r="T27" s="115">
        <f t="shared" si="6"/>
        <v>0</v>
      </c>
      <c r="U27" s="160"/>
      <c r="V27" s="115">
        <f t="shared" si="7"/>
        <v>0</v>
      </c>
      <c r="W27" s="114">
        <v>0</v>
      </c>
      <c r="X27" s="115">
        <f t="shared" si="8"/>
        <v>0</v>
      </c>
      <c r="Y27" s="160"/>
      <c r="Z27" s="115">
        <f t="shared" si="9"/>
        <v>0</v>
      </c>
      <c r="AA27" s="114">
        <f t="shared" si="10"/>
        <v>0</v>
      </c>
      <c r="AB27" s="114">
        <v>0</v>
      </c>
      <c r="AC27" s="115">
        <f>IF(AA$27,AB27/AA$27*100,0)</f>
        <v>0</v>
      </c>
      <c r="AD27" s="114">
        <v>0</v>
      </c>
      <c r="AE27" s="115">
        <f t="shared" si="11"/>
        <v>0</v>
      </c>
      <c r="AF27" s="114">
        <v>0</v>
      </c>
      <c r="AG27" s="115">
        <f t="shared" si="12"/>
        <v>0</v>
      </c>
      <c r="AH27" s="114">
        <v>0</v>
      </c>
      <c r="AI27" s="113"/>
      <c r="AJ27" s="114">
        <v>0</v>
      </c>
      <c r="AK27" s="114">
        <v>0</v>
      </c>
      <c r="AL27" s="114">
        <v>0</v>
      </c>
      <c r="AM27" s="114">
        <v>0</v>
      </c>
      <c r="AN27" s="114">
        <v>0</v>
      </c>
      <c r="AO27" s="114">
        <v>0</v>
      </c>
    </row>
    <row r="28" spans="1:41" x14ac:dyDescent="0.2">
      <c r="A28" s="110">
        <v>22</v>
      </c>
      <c r="B28" s="110" t="s">
        <v>46</v>
      </c>
      <c r="C28" s="111">
        <v>0</v>
      </c>
      <c r="D28" s="112">
        <f t="shared" si="0"/>
        <v>0</v>
      </c>
      <c r="F28" s="112">
        <f t="shared" si="1"/>
        <v>0</v>
      </c>
      <c r="G28" s="111">
        <v>0</v>
      </c>
      <c r="H28" s="111">
        <v>0</v>
      </c>
      <c r="I28" s="112">
        <f t="shared" si="2"/>
        <v>0</v>
      </c>
      <c r="K28" s="112">
        <f t="shared" si="3"/>
        <v>0</v>
      </c>
      <c r="L28" s="111">
        <v>0</v>
      </c>
      <c r="M28" s="112">
        <f t="shared" si="4"/>
        <v>0</v>
      </c>
      <c r="O28" s="112">
        <f t="shared" si="5"/>
        <v>0</v>
      </c>
      <c r="P28" s="111">
        <v>0</v>
      </c>
      <c r="Q28" s="111">
        <v>0</v>
      </c>
      <c r="R28" s="111">
        <v>0</v>
      </c>
      <c r="S28" s="111">
        <v>0</v>
      </c>
      <c r="T28" s="112">
        <f t="shared" si="6"/>
        <v>0</v>
      </c>
      <c r="V28" s="112">
        <f t="shared" si="7"/>
        <v>0</v>
      </c>
      <c r="W28" s="111">
        <v>0</v>
      </c>
      <c r="X28" s="112">
        <f t="shared" si="8"/>
        <v>0</v>
      </c>
      <c r="Z28" s="112">
        <f t="shared" si="9"/>
        <v>0</v>
      </c>
      <c r="AA28" s="111">
        <f t="shared" si="10"/>
        <v>0</v>
      </c>
      <c r="AB28" s="111">
        <v>0</v>
      </c>
      <c r="AC28" s="112">
        <f>IF(AA$28,AB28/AA$28*100,0)</f>
        <v>0</v>
      </c>
      <c r="AD28" s="111">
        <v>0</v>
      </c>
      <c r="AE28" s="112">
        <f t="shared" si="11"/>
        <v>0</v>
      </c>
      <c r="AF28" s="111">
        <v>0</v>
      </c>
      <c r="AG28" s="112">
        <f t="shared" si="12"/>
        <v>0</v>
      </c>
      <c r="AH28" s="111">
        <v>0</v>
      </c>
      <c r="AI28" s="110"/>
      <c r="AJ28" s="111">
        <v>0</v>
      </c>
      <c r="AK28" s="111">
        <v>0</v>
      </c>
      <c r="AL28" s="111">
        <v>0</v>
      </c>
      <c r="AM28" s="111">
        <v>0</v>
      </c>
      <c r="AN28" s="111">
        <v>0</v>
      </c>
      <c r="AO28" s="111">
        <v>0</v>
      </c>
    </row>
    <row r="29" spans="1:41" x14ac:dyDescent="0.2">
      <c r="A29" s="113">
        <v>23</v>
      </c>
      <c r="B29" s="113" t="s">
        <v>48</v>
      </c>
      <c r="C29" s="114">
        <v>95679696</v>
      </c>
      <c r="D29" s="115">
        <f t="shared" si="0"/>
        <v>523.92493743873922</v>
      </c>
      <c r="E29" s="160"/>
      <c r="F29" s="115">
        <f t="shared" si="1"/>
        <v>129.72818533392049</v>
      </c>
      <c r="G29" s="114">
        <v>0</v>
      </c>
      <c r="H29" s="114">
        <v>73127038</v>
      </c>
      <c r="I29" s="115">
        <f t="shared" si="2"/>
        <v>400.43060765191296</v>
      </c>
      <c r="J29" s="160"/>
      <c r="K29" s="115">
        <f t="shared" si="3"/>
        <v>114.80619262220144</v>
      </c>
      <c r="L29" s="114">
        <v>36183899</v>
      </c>
      <c r="M29" s="115">
        <f t="shared" si="4"/>
        <v>198.13657246428394</v>
      </c>
      <c r="N29" s="160"/>
      <c r="O29" s="115">
        <f t="shared" si="5"/>
        <v>106.65428182027819</v>
      </c>
      <c r="P29" s="114">
        <v>27521015</v>
      </c>
      <c r="Q29" s="114">
        <v>7088476</v>
      </c>
      <c r="R29" s="114">
        <v>579083</v>
      </c>
      <c r="S29" s="114">
        <v>4487391</v>
      </c>
      <c r="T29" s="115">
        <f t="shared" si="6"/>
        <v>24.572152162128123</v>
      </c>
      <c r="U29" s="160"/>
      <c r="V29" s="115">
        <f t="shared" si="7"/>
        <v>99.975882282965813</v>
      </c>
      <c r="W29" s="114">
        <v>1469864</v>
      </c>
      <c r="X29" s="115">
        <f t="shared" si="8"/>
        <v>8.0487129081540463</v>
      </c>
      <c r="Y29" s="160"/>
      <c r="Z29" s="115">
        <f t="shared" si="9"/>
        <v>18.390972321809858</v>
      </c>
      <c r="AA29" s="114">
        <f t="shared" si="10"/>
        <v>210947888</v>
      </c>
      <c r="AB29" s="114">
        <v>10408348</v>
      </c>
      <c r="AC29" s="115">
        <f>IF(AA$29,AB29/AA$29*100,0)</f>
        <v>4.9340849527727908</v>
      </c>
      <c r="AD29" s="114">
        <v>651512</v>
      </c>
      <c r="AE29" s="115">
        <f t="shared" si="11"/>
        <v>0.30884973828228135</v>
      </c>
      <c r="AF29" s="114">
        <v>1410023</v>
      </c>
      <c r="AG29" s="115">
        <f t="shared" si="12"/>
        <v>0.66842243047249661</v>
      </c>
      <c r="AH29" s="114">
        <v>7996073</v>
      </c>
      <c r="AI29" s="113"/>
      <c r="AJ29" s="114">
        <v>182621</v>
      </c>
      <c r="AK29" s="114">
        <v>182621</v>
      </c>
      <c r="AL29" s="114">
        <v>182621</v>
      </c>
      <c r="AM29" s="114">
        <v>182621</v>
      </c>
      <c r="AN29" s="114">
        <v>182621</v>
      </c>
      <c r="AO29" s="114">
        <v>182621</v>
      </c>
    </row>
    <row r="30" spans="1:41" x14ac:dyDescent="0.2">
      <c r="A30" s="110">
        <v>24</v>
      </c>
      <c r="B30" s="110" t="s">
        <v>50</v>
      </c>
      <c r="C30" s="111">
        <v>90040250</v>
      </c>
      <c r="D30" s="112">
        <f t="shared" si="0"/>
        <v>366.90321345036386</v>
      </c>
      <c r="F30" s="112">
        <f t="shared" si="1"/>
        <v>90.848296526571104</v>
      </c>
      <c r="G30" s="111">
        <v>0</v>
      </c>
      <c r="H30" s="111">
        <v>63505857</v>
      </c>
      <c r="I30" s="112">
        <f t="shared" si="2"/>
        <v>258.77874624092323</v>
      </c>
      <c r="K30" s="112">
        <f t="shared" si="3"/>
        <v>74.193635600635872</v>
      </c>
      <c r="L30" s="111">
        <v>46904439</v>
      </c>
      <c r="M30" s="112">
        <f t="shared" si="4"/>
        <v>191.12996014767364</v>
      </c>
      <c r="O30" s="112">
        <f t="shared" si="5"/>
        <v>102.88271559539109</v>
      </c>
      <c r="P30" s="111">
        <v>40281497</v>
      </c>
      <c r="Q30" s="111">
        <v>0</v>
      </c>
      <c r="R30" s="111">
        <v>216555</v>
      </c>
      <c r="S30" s="111">
        <v>2563057</v>
      </c>
      <c r="T30" s="112">
        <f t="shared" si="6"/>
        <v>10.444149694791488</v>
      </c>
      <c r="V30" s="112">
        <f t="shared" si="7"/>
        <v>42.493757711685724</v>
      </c>
      <c r="W30" s="111">
        <v>5844333</v>
      </c>
      <c r="X30" s="112">
        <f t="shared" si="8"/>
        <v>23.814955624556855</v>
      </c>
      <c r="Z30" s="112">
        <f t="shared" si="9"/>
        <v>54.416177435356538</v>
      </c>
      <c r="AA30" s="111">
        <f t="shared" si="10"/>
        <v>208857936</v>
      </c>
      <c r="AB30" s="111">
        <v>25911409</v>
      </c>
      <c r="AC30" s="112">
        <f>IF(AA$30,AB30/AA$30*100,0)</f>
        <v>12.406236265784031</v>
      </c>
      <c r="AD30" s="111">
        <v>602612</v>
      </c>
      <c r="AE30" s="112">
        <f t="shared" si="11"/>
        <v>0.28852722168048234</v>
      </c>
      <c r="AF30" s="111">
        <v>818219</v>
      </c>
      <c r="AG30" s="112">
        <f t="shared" si="12"/>
        <v>0.39175863540085931</v>
      </c>
      <c r="AH30" s="111">
        <v>14122699</v>
      </c>
      <c r="AI30" s="110"/>
      <c r="AJ30" s="111">
        <v>245406</v>
      </c>
      <c r="AK30" s="111">
        <v>245406</v>
      </c>
      <c r="AL30" s="111">
        <v>245406</v>
      </c>
      <c r="AM30" s="111">
        <v>245406</v>
      </c>
      <c r="AN30" s="111">
        <v>245406</v>
      </c>
      <c r="AO30" s="111">
        <v>245406</v>
      </c>
    </row>
    <row r="31" spans="1:41" x14ac:dyDescent="0.2">
      <c r="A31" s="113">
        <v>25</v>
      </c>
      <c r="B31" s="113" t="s">
        <v>52</v>
      </c>
      <c r="C31" s="114">
        <v>0</v>
      </c>
      <c r="D31" s="115">
        <f t="shared" si="0"/>
        <v>0</v>
      </c>
      <c r="E31" s="160"/>
      <c r="F31" s="115">
        <f t="shared" si="1"/>
        <v>0</v>
      </c>
      <c r="G31" s="114">
        <v>0</v>
      </c>
      <c r="H31" s="114">
        <v>0</v>
      </c>
      <c r="I31" s="115">
        <f t="shared" si="2"/>
        <v>0</v>
      </c>
      <c r="J31" s="160"/>
      <c r="K31" s="115">
        <f t="shared" si="3"/>
        <v>0</v>
      </c>
      <c r="L31" s="114">
        <v>0</v>
      </c>
      <c r="M31" s="115">
        <f t="shared" si="4"/>
        <v>0</v>
      </c>
      <c r="N31" s="160"/>
      <c r="O31" s="115">
        <f t="shared" si="5"/>
        <v>0</v>
      </c>
      <c r="P31" s="114">
        <v>0</v>
      </c>
      <c r="Q31" s="114">
        <v>0</v>
      </c>
      <c r="R31" s="114">
        <v>0</v>
      </c>
      <c r="S31" s="114">
        <v>0</v>
      </c>
      <c r="T31" s="115">
        <f t="shared" si="6"/>
        <v>0</v>
      </c>
      <c r="U31" s="160"/>
      <c r="V31" s="115">
        <f t="shared" si="7"/>
        <v>0</v>
      </c>
      <c r="W31" s="114">
        <v>0</v>
      </c>
      <c r="X31" s="115">
        <f t="shared" si="8"/>
        <v>0</v>
      </c>
      <c r="Y31" s="160"/>
      <c r="Z31" s="115">
        <f t="shared" si="9"/>
        <v>0</v>
      </c>
      <c r="AA31" s="114">
        <f t="shared" si="10"/>
        <v>0</v>
      </c>
      <c r="AB31" s="114">
        <v>0</v>
      </c>
      <c r="AC31" s="115">
        <f>IF(AA$31,AB31/AA$31*100,0)</f>
        <v>0</v>
      </c>
      <c r="AD31" s="114">
        <v>0</v>
      </c>
      <c r="AE31" s="115">
        <f t="shared" si="11"/>
        <v>0</v>
      </c>
      <c r="AF31" s="114">
        <v>0</v>
      </c>
      <c r="AG31" s="115">
        <f t="shared" si="12"/>
        <v>0</v>
      </c>
      <c r="AH31" s="114">
        <v>0</v>
      </c>
      <c r="AI31" s="113"/>
      <c r="AJ31" s="114">
        <v>0</v>
      </c>
      <c r="AK31" s="114">
        <v>0</v>
      </c>
      <c r="AL31" s="114">
        <v>0</v>
      </c>
      <c r="AM31" s="114">
        <v>0</v>
      </c>
      <c r="AN31" s="114">
        <v>0</v>
      </c>
      <c r="AO31" s="114">
        <v>0</v>
      </c>
    </row>
    <row r="32" spans="1:41" x14ac:dyDescent="0.2">
      <c r="A32" s="110">
        <v>26</v>
      </c>
      <c r="B32" s="110" t="s">
        <v>54</v>
      </c>
      <c r="C32" s="111">
        <v>12274979</v>
      </c>
      <c r="D32" s="112">
        <f t="shared" si="0"/>
        <v>356.05450326323421</v>
      </c>
      <c r="F32" s="112">
        <f t="shared" si="1"/>
        <v>88.162065379281032</v>
      </c>
      <c r="G32" s="111">
        <v>0</v>
      </c>
      <c r="H32" s="111">
        <v>8518815</v>
      </c>
      <c r="I32" s="112">
        <f t="shared" si="2"/>
        <v>247.10123277737492</v>
      </c>
      <c r="K32" s="112">
        <f t="shared" si="3"/>
        <v>70.845612661265861</v>
      </c>
      <c r="L32" s="111">
        <v>10542045</v>
      </c>
      <c r="M32" s="112">
        <f t="shared" si="4"/>
        <v>305.78810732414792</v>
      </c>
      <c r="O32" s="112">
        <f t="shared" si="5"/>
        <v>164.60167131294284</v>
      </c>
      <c r="P32" s="111">
        <v>0</v>
      </c>
      <c r="Q32" s="111">
        <v>10542045</v>
      </c>
      <c r="R32" s="111">
        <v>0</v>
      </c>
      <c r="S32" s="111">
        <v>1159033</v>
      </c>
      <c r="T32" s="112">
        <f t="shared" si="6"/>
        <v>33.619521392313267</v>
      </c>
      <c r="V32" s="112">
        <f t="shared" si="7"/>
        <v>136.78660668184887</v>
      </c>
      <c r="W32" s="111">
        <v>5239216</v>
      </c>
      <c r="X32" s="112">
        <f t="shared" si="8"/>
        <v>151.97145757795505</v>
      </c>
      <c r="Z32" s="112">
        <f t="shared" si="9"/>
        <v>347.24842368147989</v>
      </c>
      <c r="AA32" s="111">
        <f t="shared" si="10"/>
        <v>37734088</v>
      </c>
      <c r="AB32" s="111">
        <v>12698920</v>
      </c>
      <c r="AC32" s="112">
        <f>IF(AA$32,AB32/AA$32*100,0)</f>
        <v>33.653708551270675</v>
      </c>
      <c r="AD32" s="111">
        <v>4812696</v>
      </c>
      <c r="AE32" s="112">
        <f t="shared" si="11"/>
        <v>12.754239614854345</v>
      </c>
      <c r="AF32" s="111">
        <v>0</v>
      </c>
      <c r="AG32" s="112">
        <f t="shared" si="12"/>
        <v>0</v>
      </c>
      <c r="AH32" s="111">
        <v>1723141</v>
      </c>
      <c r="AI32" s="110"/>
      <c r="AJ32" s="111">
        <v>34475</v>
      </c>
      <c r="AK32" s="111">
        <v>34475</v>
      </c>
      <c r="AL32" s="111">
        <v>34475</v>
      </c>
      <c r="AM32" s="111">
        <v>34475</v>
      </c>
      <c r="AN32" s="111">
        <v>34475</v>
      </c>
      <c r="AO32" s="111">
        <v>34475</v>
      </c>
    </row>
    <row r="33" spans="1:41" x14ac:dyDescent="0.2">
      <c r="A33" s="113">
        <v>27</v>
      </c>
      <c r="B33" s="113" t="s">
        <v>56</v>
      </c>
      <c r="C33" s="114">
        <v>4604832</v>
      </c>
      <c r="D33" s="115">
        <f t="shared" si="0"/>
        <v>355.1466913465988</v>
      </c>
      <c r="E33" s="160"/>
      <c r="F33" s="115">
        <f t="shared" si="1"/>
        <v>87.937283575335329</v>
      </c>
      <c r="G33" s="114">
        <v>0</v>
      </c>
      <c r="H33" s="114">
        <v>6964421</v>
      </c>
      <c r="I33" s="115">
        <f t="shared" si="2"/>
        <v>537.12949251889552</v>
      </c>
      <c r="J33" s="160"/>
      <c r="K33" s="115">
        <f t="shared" si="3"/>
        <v>153.99869740925146</v>
      </c>
      <c r="L33" s="114">
        <v>686293</v>
      </c>
      <c r="M33" s="115">
        <f t="shared" si="4"/>
        <v>52.930202066944318</v>
      </c>
      <c r="N33" s="160"/>
      <c r="O33" s="115">
        <f t="shared" si="5"/>
        <v>28.491623822097552</v>
      </c>
      <c r="P33" s="114">
        <v>0</v>
      </c>
      <c r="Q33" s="114">
        <v>317726</v>
      </c>
      <c r="R33" s="114">
        <v>0</v>
      </c>
      <c r="S33" s="114">
        <v>358153</v>
      </c>
      <c r="T33" s="115">
        <f t="shared" si="6"/>
        <v>27.622474163196053</v>
      </c>
      <c r="U33" s="160"/>
      <c r="V33" s="115">
        <f t="shared" si="7"/>
        <v>112.38662397509671</v>
      </c>
      <c r="W33" s="114">
        <v>145591</v>
      </c>
      <c r="X33" s="115">
        <f t="shared" si="8"/>
        <v>11.228674996143761</v>
      </c>
      <c r="Y33" s="160"/>
      <c r="Z33" s="115">
        <f t="shared" si="9"/>
        <v>25.657052676766433</v>
      </c>
      <c r="AA33" s="114">
        <f t="shared" si="10"/>
        <v>12759290</v>
      </c>
      <c r="AB33" s="114">
        <v>794127</v>
      </c>
      <c r="AC33" s="115">
        <f>IF(AA$33,AB33/AA$33*100,0)</f>
        <v>6.2239121455817683</v>
      </c>
      <c r="AD33" s="114">
        <v>27710</v>
      </c>
      <c r="AE33" s="115">
        <f t="shared" si="11"/>
        <v>0.21717509359846826</v>
      </c>
      <c r="AF33" s="114">
        <v>0</v>
      </c>
      <c r="AG33" s="115">
        <f t="shared" si="12"/>
        <v>0</v>
      </c>
      <c r="AH33" s="114">
        <v>426441</v>
      </c>
      <c r="AI33" s="113"/>
      <c r="AJ33" s="114">
        <v>12966</v>
      </c>
      <c r="AK33" s="114">
        <v>12966</v>
      </c>
      <c r="AL33" s="114">
        <v>12966</v>
      </c>
      <c r="AM33" s="114">
        <v>12966</v>
      </c>
      <c r="AN33" s="114">
        <v>12966</v>
      </c>
      <c r="AO33" s="114">
        <v>12966</v>
      </c>
    </row>
    <row r="34" spans="1:41" x14ac:dyDescent="0.2">
      <c r="A34" s="110">
        <v>28</v>
      </c>
      <c r="B34" s="110" t="s">
        <v>58</v>
      </c>
      <c r="C34" s="111">
        <v>0</v>
      </c>
      <c r="D34" s="112">
        <f t="shared" si="0"/>
        <v>0</v>
      </c>
      <c r="F34" s="112">
        <f t="shared" si="1"/>
        <v>0</v>
      </c>
      <c r="G34" s="111">
        <v>0</v>
      </c>
      <c r="H34" s="111">
        <v>0</v>
      </c>
      <c r="I34" s="112">
        <f t="shared" si="2"/>
        <v>0</v>
      </c>
      <c r="K34" s="112">
        <f t="shared" si="3"/>
        <v>0</v>
      </c>
      <c r="L34" s="111">
        <v>0</v>
      </c>
      <c r="M34" s="112">
        <f t="shared" si="4"/>
        <v>0</v>
      </c>
      <c r="O34" s="112">
        <f t="shared" si="5"/>
        <v>0</v>
      </c>
      <c r="P34" s="111">
        <v>0</v>
      </c>
      <c r="Q34" s="111">
        <v>0</v>
      </c>
      <c r="R34" s="111">
        <v>0</v>
      </c>
      <c r="S34" s="111">
        <v>0</v>
      </c>
      <c r="T34" s="112">
        <f t="shared" si="6"/>
        <v>0</v>
      </c>
      <c r="V34" s="112">
        <f t="shared" si="7"/>
        <v>0</v>
      </c>
      <c r="W34" s="111">
        <v>0</v>
      </c>
      <c r="X34" s="112">
        <f t="shared" si="8"/>
        <v>0</v>
      </c>
      <c r="Z34" s="112">
        <f t="shared" si="9"/>
        <v>0</v>
      </c>
      <c r="AA34" s="111">
        <f t="shared" si="10"/>
        <v>0</v>
      </c>
      <c r="AB34" s="111">
        <v>0</v>
      </c>
      <c r="AC34" s="112">
        <f>IF(AA$34,AB34/AA$34*100,0)</f>
        <v>0</v>
      </c>
      <c r="AD34" s="111">
        <v>0</v>
      </c>
      <c r="AE34" s="112">
        <f t="shared" si="11"/>
        <v>0</v>
      </c>
      <c r="AF34" s="111">
        <v>0</v>
      </c>
      <c r="AG34" s="112">
        <f t="shared" si="12"/>
        <v>0</v>
      </c>
      <c r="AH34" s="111">
        <v>0</v>
      </c>
      <c r="AI34" s="110"/>
      <c r="AJ34" s="111">
        <v>0</v>
      </c>
      <c r="AK34" s="111">
        <v>0</v>
      </c>
      <c r="AL34" s="111">
        <v>0</v>
      </c>
      <c r="AM34" s="111">
        <v>0</v>
      </c>
      <c r="AN34" s="111">
        <v>0</v>
      </c>
      <c r="AO34" s="111">
        <v>0</v>
      </c>
    </row>
    <row r="35" spans="1:41" x14ac:dyDescent="0.2">
      <c r="A35" s="113">
        <v>29</v>
      </c>
      <c r="B35" s="113" t="s">
        <v>60</v>
      </c>
      <c r="C35" s="114">
        <v>0</v>
      </c>
      <c r="D35" s="115">
        <f t="shared" si="0"/>
        <v>0</v>
      </c>
      <c r="E35" s="160"/>
      <c r="F35" s="115">
        <f t="shared" si="1"/>
        <v>0</v>
      </c>
      <c r="G35" s="114">
        <v>0</v>
      </c>
      <c r="H35" s="114">
        <v>0</v>
      </c>
      <c r="I35" s="115">
        <f t="shared" si="2"/>
        <v>0</v>
      </c>
      <c r="J35" s="160"/>
      <c r="K35" s="115">
        <f t="shared" si="3"/>
        <v>0</v>
      </c>
      <c r="L35" s="114">
        <v>0</v>
      </c>
      <c r="M35" s="115">
        <f t="shared" si="4"/>
        <v>0</v>
      </c>
      <c r="N35" s="160"/>
      <c r="O35" s="115">
        <f t="shared" si="5"/>
        <v>0</v>
      </c>
      <c r="P35" s="114">
        <v>0</v>
      </c>
      <c r="Q35" s="114">
        <v>0</v>
      </c>
      <c r="R35" s="114">
        <v>0</v>
      </c>
      <c r="S35" s="114">
        <v>0</v>
      </c>
      <c r="T35" s="115">
        <f t="shared" si="6"/>
        <v>0</v>
      </c>
      <c r="U35" s="160"/>
      <c r="V35" s="115">
        <f t="shared" si="7"/>
        <v>0</v>
      </c>
      <c r="W35" s="114">
        <v>0</v>
      </c>
      <c r="X35" s="115">
        <f t="shared" si="8"/>
        <v>0</v>
      </c>
      <c r="Y35" s="160"/>
      <c r="Z35" s="115">
        <f t="shared" si="9"/>
        <v>0</v>
      </c>
      <c r="AA35" s="114">
        <f t="shared" si="10"/>
        <v>0</v>
      </c>
      <c r="AB35" s="114">
        <v>0</v>
      </c>
      <c r="AC35" s="115">
        <f>IF(AA$35,AB35/AA$35*100,0)</f>
        <v>0</v>
      </c>
      <c r="AD35" s="114">
        <v>0</v>
      </c>
      <c r="AE35" s="115">
        <f t="shared" si="11"/>
        <v>0</v>
      </c>
      <c r="AF35" s="114">
        <v>0</v>
      </c>
      <c r="AG35" s="115">
        <f t="shared" si="12"/>
        <v>0</v>
      </c>
      <c r="AH35" s="114">
        <v>0</v>
      </c>
      <c r="AI35" s="113"/>
      <c r="AJ35" s="114">
        <v>0</v>
      </c>
      <c r="AK35" s="114">
        <v>0</v>
      </c>
      <c r="AL35" s="114">
        <v>0</v>
      </c>
      <c r="AM35" s="114">
        <v>0</v>
      </c>
      <c r="AN35" s="114">
        <v>0</v>
      </c>
      <c r="AO35" s="114">
        <v>0</v>
      </c>
    </row>
    <row r="36" spans="1:41" x14ac:dyDescent="0.2">
      <c r="A36" s="110">
        <v>30</v>
      </c>
      <c r="B36" s="110" t="s">
        <v>62</v>
      </c>
      <c r="C36" s="111">
        <v>137614839</v>
      </c>
      <c r="D36" s="112">
        <f t="shared" si="0"/>
        <v>590.52278374006073</v>
      </c>
      <c r="F36" s="112">
        <f t="shared" si="1"/>
        <v>146.21836766815611</v>
      </c>
      <c r="G36" s="111">
        <v>0</v>
      </c>
      <c r="H36" s="111">
        <v>117013378</v>
      </c>
      <c r="I36" s="112">
        <f t="shared" si="2"/>
        <v>502.11929333716677</v>
      </c>
      <c r="K36" s="112">
        <f t="shared" si="3"/>
        <v>143.96103396846581</v>
      </c>
      <c r="L36" s="111">
        <v>51213932</v>
      </c>
      <c r="M36" s="112">
        <f t="shared" si="4"/>
        <v>219.76549847879539</v>
      </c>
      <c r="O36" s="112">
        <f t="shared" si="5"/>
        <v>118.29684503781581</v>
      </c>
      <c r="P36" s="111">
        <v>37882856</v>
      </c>
      <c r="Q36" s="111">
        <v>0</v>
      </c>
      <c r="R36" s="111">
        <v>196375</v>
      </c>
      <c r="S36" s="111">
        <v>6617456</v>
      </c>
      <c r="T36" s="112">
        <f t="shared" si="6"/>
        <v>28.396345676045641</v>
      </c>
      <c r="V36" s="112">
        <f t="shared" si="7"/>
        <v>115.53524875815644</v>
      </c>
      <c r="W36" s="111">
        <v>18420192</v>
      </c>
      <c r="X36" s="112">
        <f t="shared" si="8"/>
        <v>79.043387587485356</v>
      </c>
      <c r="Z36" s="112">
        <f t="shared" si="9"/>
        <v>180.61083429511109</v>
      </c>
      <c r="AA36" s="111">
        <f t="shared" si="10"/>
        <v>330879797</v>
      </c>
      <c r="AB36" s="111">
        <v>41963763</v>
      </c>
      <c r="AC36" s="112">
        <f>IF(AA$36,AB36/AA$36*100,0)</f>
        <v>12.682479674030988</v>
      </c>
      <c r="AD36" s="111">
        <v>2017831</v>
      </c>
      <c r="AE36" s="112">
        <f t="shared" si="11"/>
        <v>0.60983807965767101</v>
      </c>
      <c r="AF36" s="111">
        <v>7743138</v>
      </c>
      <c r="AG36" s="112">
        <f t="shared" si="12"/>
        <v>2.3401664502350985</v>
      </c>
      <c r="AH36" s="111">
        <v>17974291</v>
      </c>
      <c r="AI36" s="110"/>
      <c r="AJ36" s="111">
        <v>233039</v>
      </c>
      <c r="AK36" s="111">
        <v>233039</v>
      </c>
      <c r="AL36" s="111">
        <v>233039</v>
      </c>
      <c r="AM36" s="111">
        <v>233039</v>
      </c>
      <c r="AN36" s="111">
        <v>233039</v>
      </c>
      <c r="AO36" s="111">
        <v>233039</v>
      </c>
    </row>
    <row r="37" spans="1:41" x14ac:dyDescent="0.2">
      <c r="A37" s="113">
        <v>31</v>
      </c>
      <c r="B37" s="113" t="s">
        <v>64</v>
      </c>
      <c r="C37" s="114">
        <v>0</v>
      </c>
      <c r="D37" s="115">
        <f t="shared" si="0"/>
        <v>0</v>
      </c>
      <c r="E37" s="160"/>
      <c r="F37" s="115">
        <f t="shared" si="1"/>
        <v>0</v>
      </c>
      <c r="G37" s="114">
        <v>0</v>
      </c>
      <c r="H37" s="114">
        <v>0</v>
      </c>
      <c r="I37" s="115">
        <f t="shared" si="2"/>
        <v>0</v>
      </c>
      <c r="J37" s="160"/>
      <c r="K37" s="115">
        <f t="shared" si="3"/>
        <v>0</v>
      </c>
      <c r="L37" s="114">
        <v>0</v>
      </c>
      <c r="M37" s="115">
        <f t="shared" si="4"/>
        <v>0</v>
      </c>
      <c r="N37" s="160"/>
      <c r="O37" s="115">
        <f t="shared" si="5"/>
        <v>0</v>
      </c>
      <c r="P37" s="114">
        <v>0</v>
      </c>
      <c r="Q37" s="114">
        <v>0</v>
      </c>
      <c r="R37" s="114">
        <v>0</v>
      </c>
      <c r="S37" s="114">
        <v>0</v>
      </c>
      <c r="T37" s="115">
        <f t="shared" si="6"/>
        <v>0</v>
      </c>
      <c r="U37" s="160"/>
      <c r="V37" s="115">
        <f t="shared" si="7"/>
        <v>0</v>
      </c>
      <c r="W37" s="114">
        <v>0</v>
      </c>
      <c r="X37" s="115">
        <f t="shared" si="8"/>
        <v>0</v>
      </c>
      <c r="Y37" s="160"/>
      <c r="Z37" s="115">
        <f t="shared" si="9"/>
        <v>0</v>
      </c>
      <c r="AA37" s="114">
        <f t="shared" si="10"/>
        <v>0</v>
      </c>
      <c r="AB37" s="114">
        <v>0</v>
      </c>
      <c r="AC37" s="115">
        <f>IF(AA$37,AB37/AA$37*100,0)</f>
        <v>0</v>
      </c>
      <c r="AD37" s="114">
        <v>0</v>
      </c>
      <c r="AE37" s="115">
        <f t="shared" si="11"/>
        <v>0</v>
      </c>
      <c r="AF37" s="114">
        <v>0</v>
      </c>
      <c r="AG37" s="115">
        <f t="shared" si="12"/>
        <v>0</v>
      </c>
      <c r="AH37" s="114">
        <v>0</v>
      </c>
      <c r="AI37" s="113"/>
      <c r="AJ37" s="114">
        <v>0</v>
      </c>
      <c r="AK37" s="114">
        <v>0</v>
      </c>
      <c r="AL37" s="114">
        <v>0</v>
      </c>
      <c r="AM37" s="114">
        <v>0</v>
      </c>
      <c r="AN37" s="114">
        <v>0</v>
      </c>
      <c r="AO37" s="114">
        <v>0</v>
      </c>
    </row>
    <row r="38" spans="1:41" x14ac:dyDescent="0.2">
      <c r="A38" s="110">
        <v>32</v>
      </c>
      <c r="B38" s="110" t="s">
        <v>66</v>
      </c>
      <c r="C38" s="111">
        <v>13094936</v>
      </c>
      <c r="D38" s="112">
        <f t="shared" si="0"/>
        <v>521.73138372046697</v>
      </c>
      <c r="F38" s="112">
        <f t="shared" si="1"/>
        <v>129.18504313363687</v>
      </c>
      <c r="G38" s="111">
        <v>0</v>
      </c>
      <c r="H38" s="111">
        <v>11396056</v>
      </c>
      <c r="I38" s="112">
        <f t="shared" si="2"/>
        <v>454.04422486951671</v>
      </c>
      <c r="K38" s="112">
        <f t="shared" si="3"/>
        <v>130.17758318984701</v>
      </c>
      <c r="L38" s="111">
        <v>3793559</v>
      </c>
      <c r="M38" s="112">
        <f t="shared" si="4"/>
        <v>151.1438304314913</v>
      </c>
      <c r="O38" s="112">
        <f t="shared" si="5"/>
        <v>81.358713768718403</v>
      </c>
      <c r="P38" s="111">
        <v>0</v>
      </c>
      <c r="Q38" s="111">
        <v>3481438</v>
      </c>
      <c r="R38" s="111">
        <v>1378</v>
      </c>
      <c r="S38" s="111">
        <v>660198</v>
      </c>
      <c r="T38" s="112">
        <f t="shared" si="6"/>
        <v>26.30375712179768</v>
      </c>
      <c r="V38" s="112">
        <f t="shared" si="7"/>
        <v>107.02120466524143</v>
      </c>
      <c r="W38" s="111">
        <v>1251062</v>
      </c>
      <c r="X38" s="112">
        <f t="shared" si="8"/>
        <v>49.84509343001713</v>
      </c>
      <c r="Z38" s="112">
        <f t="shared" si="9"/>
        <v>113.8939534942009</v>
      </c>
      <c r="AA38" s="111">
        <f t="shared" si="10"/>
        <v>30195811</v>
      </c>
      <c r="AB38" s="111">
        <v>1807729</v>
      </c>
      <c r="AC38" s="112">
        <f>IF(AA$38,AB38/AA$38*100,0)</f>
        <v>5.9866880210635838</v>
      </c>
      <c r="AD38" s="111">
        <v>42777</v>
      </c>
      <c r="AE38" s="112">
        <f t="shared" si="11"/>
        <v>0.14166534556730404</v>
      </c>
      <c r="AF38" s="111">
        <v>18319</v>
      </c>
      <c r="AG38" s="112">
        <f t="shared" si="12"/>
        <v>6.0667355481858067E-2</v>
      </c>
      <c r="AH38" s="111">
        <v>2733477</v>
      </c>
      <c r="AI38" s="110"/>
      <c r="AJ38" s="111">
        <v>25099</v>
      </c>
      <c r="AK38" s="111">
        <v>25099</v>
      </c>
      <c r="AL38" s="111">
        <v>25099</v>
      </c>
      <c r="AM38" s="111">
        <v>25099</v>
      </c>
      <c r="AN38" s="111">
        <v>25099</v>
      </c>
      <c r="AO38" s="111">
        <v>25099</v>
      </c>
    </row>
    <row r="39" spans="1:41" x14ac:dyDescent="0.2">
      <c r="A39" s="113">
        <v>33</v>
      </c>
      <c r="B39" s="113" t="s">
        <v>68</v>
      </c>
      <c r="C39" s="114">
        <v>11566939</v>
      </c>
      <c r="D39" s="115">
        <f t="shared" si="0"/>
        <v>445.37903815794539</v>
      </c>
      <c r="E39" s="160"/>
      <c r="F39" s="115">
        <f t="shared" si="1"/>
        <v>110.27956540578488</v>
      </c>
      <c r="G39" s="114">
        <v>0</v>
      </c>
      <c r="H39" s="114">
        <v>4429908</v>
      </c>
      <c r="I39" s="115">
        <f t="shared" si="2"/>
        <v>170.57132955989374</v>
      </c>
      <c r="J39" s="160"/>
      <c r="K39" s="115">
        <f t="shared" si="3"/>
        <v>48.903966238017951</v>
      </c>
      <c r="L39" s="114">
        <v>8455047</v>
      </c>
      <c r="M39" s="115">
        <f t="shared" si="4"/>
        <v>325.55723691810095</v>
      </c>
      <c r="N39" s="160"/>
      <c r="O39" s="115">
        <f t="shared" si="5"/>
        <v>175.24313085184315</v>
      </c>
      <c r="P39" s="114">
        <v>0</v>
      </c>
      <c r="Q39" s="114">
        <v>6659272</v>
      </c>
      <c r="R39" s="114">
        <v>0</v>
      </c>
      <c r="S39" s="114">
        <v>460479</v>
      </c>
      <c r="T39" s="115">
        <f t="shared" si="6"/>
        <v>17.730507104077624</v>
      </c>
      <c r="U39" s="160"/>
      <c r="V39" s="115">
        <f t="shared" si="7"/>
        <v>72.13951302916854</v>
      </c>
      <c r="W39" s="114">
        <v>176986</v>
      </c>
      <c r="X39" s="115">
        <f t="shared" si="8"/>
        <v>6.8147549189480578</v>
      </c>
      <c r="Y39" s="160"/>
      <c r="Z39" s="115">
        <f t="shared" si="9"/>
        <v>15.571429932271673</v>
      </c>
      <c r="AA39" s="114">
        <f t="shared" si="10"/>
        <v>25089359</v>
      </c>
      <c r="AB39" s="114">
        <v>4988776</v>
      </c>
      <c r="AC39" s="115">
        <f>IF(AA$39,AB39/AA$39*100,0)</f>
        <v>19.884031313833088</v>
      </c>
      <c r="AD39" s="114">
        <v>91994</v>
      </c>
      <c r="AE39" s="115">
        <f t="shared" si="11"/>
        <v>0.36666540583998181</v>
      </c>
      <c r="AF39" s="114">
        <v>20942</v>
      </c>
      <c r="AG39" s="115">
        <f t="shared" si="12"/>
        <v>8.3469649423885239E-2</v>
      </c>
      <c r="AH39" s="114">
        <v>1163942</v>
      </c>
      <c r="AI39" s="113"/>
      <c r="AJ39" s="114">
        <v>25971</v>
      </c>
      <c r="AK39" s="114">
        <v>25971</v>
      </c>
      <c r="AL39" s="114">
        <v>25971</v>
      </c>
      <c r="AM39" s="114">
        <v>25971</v>
      </c>
      <c r="AN39" s="114">
        <v>25971</v>
      </c>
      <c r="AO39" s="114">
        <v>25971</v>
      </c>
    </row>
    <row r="40" spans="1:41" x14ac:dyDescent="0.2">
      <c r="A40" s="110">
        <v>34</v>
      </c>
      <c r="B40" s="110" t="s">
        <v>70</v>
      </c>
      <c r="C40" s="111">
        <v>43522243</v>
      </c>
      <c r="D40" s="112">
        <f t="shared" si="0"/>
        <v>424.30919744179698</v>
      </c>
      <c r="F40" s="112">
        <f t="shared" si="1"/>
        <v>105.06249707011268</v>
      </c>
      <c r="G40" s="111">
        <v>0</v>
      </c>
      <c r="H40" s="111">
        <v>53837661</v>
      </c>
      <c r="I40" s="112">
        <f t="shared" si="2"/>
        <v>524.87677923799868</v>
      </c>
      <c r="K40" s="112">
        <f t="shared" si="3"/>
        <v>150.48576075008862</v>
      </c>
      <c r="L40" s="111">
        <v>11763170</v>
      </c>
      <c r="M40" s="112">
        <f t="shared" si="4"/>
        <v>114.68207698007254</v>
      </c>
      <c r="O40" s="112">
        <f t="shared" si="5"/>
        <v>61.731836812571849</v>
      </c>
      <c r="P40" s="111">
        <v>0</v>
      </c>
      <c r="Q40" s="111">
        <v>11763170</v>
      </c>
      <c r="R40" s="111">
        <v>0</v>
      </c>
      <c r="S40" s="111">
        <v>3745387</v>
      </c>
      <c r="T40" s="112">
        <f t="shared" si="6"/>
        <v>36.514711617205478</v>
      </c>
      <c r="V40" s="112">
        <f t="shared" si="7"/>
        <v>148.56616897662951</v>
      </c>
      <c r="W40" s="111">
        <v>1473677</v>
      </c>
      <c r="X40" s="112">
        <f t="shared" si="8"/>
        <v>14.367244472175642</v>
      </c>
      <c r="Z40" s="112">
        <f t="shared" si="9"/>
        <v>32.828552644830005</v>
      </c>
      <c r="AA40" s="111">
        <f t="shared" si="10"/>
        <v>114342138</v>
      </c>
      <c r="AB40" s="111">
        <v>5991540</v>
      </c>
      <c r="AC40" s="112">
        <f>IF(AA$40,AB40/AA$40*100,0)</f>
        <v>5.2400104675321009</v>
      </c>
      <c r="AD40" s="111">
        <v>0</v>
      </c>
      <c r="AE40" s="112">
        <f t="shared" si="11"/>
        <v>0</v>
      </c>
      <c r="AF40" s="111">
        <v>3999530</v>
      </c>
      <c r="AG40" s="112">
        <f t="shared" si="12"/>
        <v>3.497861829380871</v>
      </c>
      <c r="AH40" s="111">
        <v>5526404</v>
      </c>
      <c r="AI40" s="110"/>
      <c r="AJ40" s="111">
        <v>102572</v>
      </c>
      <c r="AK40" s="111">
        <v>102572</v>
      </c>
      <c r="AL40" s="111">
        <v>102572</v>
      </c>
      <c r="AM40" s="111">
        <v>102572</v>
      </c>
      <c r="AN40" s="111">
        <v>102572</v>
      </c>
      <c r="AO40" s="111">
        <v>102572</v>
      </c>
    </row>
    <row r="41" spans="1:41" x14ac:dyDescent="0.2">
      <c r="A41" s="113">
        <v>35</v>
      </c>
      <c r="B41" s="113" t="s">
        <v>72</v>
      </c>
      <c r="C41" s="114">
        <v>133978613</v>
      </c>
      <c r="D41" s="115">
        <f t="shared" si="0"/>
        <v>295.78138045985895</v>
      </c>
      <c r="E41" s="160"/>
      <c r="F41" s="115">
        <f t="shared" si="1"/>
        <v>73.237937346904872</v>
      </c>
      <c r="G41" s="114">
        <v>0</v>
      </c>
      <c r="H41" s="114">
        <v>119247733</v>
      </c>
      <c r="I41" s="115">
        <f t="shared" si="2"/>
        <v>263.2603689026746</v>
      </c>
      <c r="J41" s="160"/>
      <c r="K41" s="115">
        <f t="shared" si="3"/>
        <v>75.478547454857335</v>
      </c>
      <c r="L41" s="114">
        <v>61075514</v>
      </c>
      <c r="M41" s="115">
        <f t="shared" si="4"/>
        <v>134.83495192785315</v>
      </c>
      <c r="N41" s="160"/>
      <c r="O41" s="115">
        <f t="shared" si="5"/>
        <v>72.579861371777682</v>
      </c>
      <c r="P41" s="114">
        <v>59845852</v>
      </c>
      <c r="Q41" s="114">
        <v>0</v>
      </c>
      <c r="R41" s="114">
        <v>1229662</v>
      </c>
      <c r="S41" s="114">
        <v>2885781</v>
      </c>
      <c r="T41" s="115">
        <f t="shared" si="6"/>
        <v>6.370869713995563</v>
      </c>
      <c r="U41" s="160"/>
      <c r="V41" s="115">
        <f t="shared" si="7"/>
        <v>25.920941574999979</v>
      </c>
      <c r="W41" s="114">
        <v>12303586</v>
      </c>
      <c r="X41" s="115">
        <f t="shared" si="8"/>
        <v>27.162332630556445</v>
      </c>
      <c r="Y41" s="160"/>
      <c r="Z41" s="115">
        <f t="shared" si="9"/>
        <v>62.064793875089904</v>
      </c>
      <c r="AA41" s="114">
        <f t="shared" si="10"/>
        <v>329491227</v>
      </c>
      <c r="AB41" s="114">
        <v>26200168</v>
      </c>
      <c r="AC41" s="115">
        <f>IF(AA$41,AB41/AA$41*100,0)</f>
        <v>7.9517042801264024</v>
      </c>
      <c r="AD41" s="114">
        <v>635700</v>
      </c>
      <c r="AE41" s="115">
        <f t="shared" si="11"/>
        <v>0.19293381671737195</v>
      </c>
      <c r="AF41" s="114">
        <v>13239384</v>
      </c>
      <c r="AG41" s="115">
        <f t="shared" si="12"/>
        <v>4.0181294417286564</v>
      </c>
      <c r="AH41" s="114">
        <v>5615839</v>
      </c>
      <c r="AI41" s="113"/>
      <c r="AJ41" s="114">
        <v>452965</v>
      </c>
      <c r="AK41" s="114">
        <v>452965</v>
      </c>
      <c r="AL41" s="114">
        <v>452965</v>
      </c>
      <c r="AM41" s="114">
        <v>452965</v>
      </c>
      <c r="AN41" s="114">
        <v>452965</v>
      </c>
      <c r="AO41" s="114">
        <v>452965</v>
      </c>
    </row>
    <row r="42" spans="1:41" x14ac:dyDescent="0.2">
      <c r="A42" s="110">
        <v>36</v>
      </c>
      <c r="B42" s="110" t="s">
        <v>74</v>
      </c>
      <c r="C42" s="111">
        <v>8634120</v>
      </c>
      <c r="D42" s="112">
        <f t="shared" si="0"/>
        <v>376.41119539628562</v>
      </c>
      <c r="F42" s="112">
        <f t="shared" si="1"/>
        <v>93.20255217636317</v>
      </c>
      <c r="G42" s="111">
        <v>0</v>
      </c>
      <c r="H42" s="111">
        <v>4827576</v>
      </c>
      <c r="I42" s="112">
        <f t="shared" si="2"/>
        <v>210.46194088412241</v>
      </c>
      <c r="K42" s="112">
        <f t="shared" si="3"/>
        <v>60.34087720334508</v>
      </c>
      <c r="L42" s="111">
        <v>5180332</v>
      </c>
      <c r="M42" s="112">
        <f t="shared" si="4"/>
        <v>225.84061382858138</v>
      </c>
      <c r="O42" s="112">
        <f t="shared" si="5"/>
        <v>121.56699883399884</v>
      </c>
      <c r="P42" s="111">
        <v>0</v>
      </c>
      <c r="Q42" s="111">
        <v>4346901</v>
      </c>
      <c r="R42" s="111">
        <v>0</v>
      </c>
      <c r="S42" s="111">
        <v>718628</v>
      </c>
      <c r="T42" s="112">
        <f t="shared" si="6"/>
        <v>31.329148138460198</v>
      </c>
      <c r="V42" s="112">
        <f t="shared" si="7"/>
        <v>127.46784268834786</v>
      </c>
      <c r="W42" s="111">
        <v>1434669</v>
      </c>
      <c r="X42" s="112">
        <f t="shared" si="8"/>
        <v>62.545513994245354</v>
      </c>
      <c r="Z42" s="112">
        <f t="shared" si="9"/>
        <v>142.9138832317166</v>
      </c>
      <c r="AA42" s="111">
        <f t="shared" si="10"/>
        <v>20795325</v>
      </c>
      <c r="AB42" s="111">
        <v>2486524</v>
      </c>
      <c r="AC42" s="112">
        <f>IF(AA$42,AB42/AA$42*100,0)</f>
        <v>11.957129787584469</v>
      </c>
      <c r="AD42" s="111">
        <v>109723</v>
      </c>
      <c r="AE42" s="112">
        <f t="shared" si="11"/>
        <v>0.52763301367013982</v>
      </c>
      <c r="AF42" s="111">
        <v>0</v>
      </c>
      <c r="AG42" s="112">
        <f t="shared" si="12"/>
        <v>0</v>
      </c>
      <c r="AH42" s="111">
        <v>624026</v>
      </c>
      <c r="AI42" s="110"/>
      <c r="AJ42" s="111">
        <v>22938</v>
      </c>
      <c r="AK42" s="111">
        <v>22938</v>
      </c>
      <c r="AL42" s="111">
        <v>22938</v>
      </c>
      <c r="AM42" s="111">
        <v>22938</v>
      </c>
      <c r="AN42" s="111">
        <v>22938</v>
      </c>
      <c r="AO42" s="111">
        <v>22938</v>
      </c>
    </row>
    <row r="43" spans="1:41" x14ac:dyDescent="0.2">
      <c r="A43" s="113">
        <v>37</v>
      </c>
      <c r="B43" s="113" t="s">
        <v>76</v>
      </c>
      <c r="C43" s="114">
        <v>8231661</v>
      </c>
      <c r="D43" s="115">
        <f t="shared" si="0"/>
        <v>524.64378585086047</v>
      </c>
      <c r="E43" s="160"/>
      <c r="F43" s="115">
        <f t="shared" si="1"/>
        <v>129.90617819772757</v>
      </c>
      <c r="G43" s="114">
        <v>0</v>
      </c>
      <c r="H43" s="114">
        <v>6908039</v>
      </c>
      <c r="I43" s="115">
        <f t="shared" si="2"/>
        <v>440.28291905672404</v>
      </c>
      <c r="J43" s="160"/>
      <c r="K43" s="115">
        <f t="shared" si="3"/>
        <v>126.23212273880711</v>
      </c>
      <c r="L43" s="114">
        <v>3048408</v>
      </c>
      <c r="M43" s="115">
        <f t="shared" si="4"/>
        <v>194.28986615678775</v>
      </c>
      <c r="N43" s="160"/>
      <c r="O43" s="115">
        <f t="shared" si="5"/>
        <v>104.58365097460987</v>
      </c>
      <c r="P43" s="114">
        <v>0</v>
      </c>
      <c r="Q43" s="114">
        <v>3048408</v>
      </c>
      <c r="R43" s="114">
        <v>0</v>
      </c>
      <c r="S43" s="114">
        <v>529758</v>
      </c>
      <c r="T43" s="115">
        <f t="shared" si="6"/>
        <v>33.764053537284894</v>
      </c>
      <c r="U43" s="160"/>
      <c r="V43" s="115">
        <f t="shared" si="7"/>
        <v>137.37465971914281</v>
      </c>
      <c r="W43" s="114">
        <v>47292</v>
      </c>
      <c r="X43" s="115">
        <f t="shared" si="8"/>
        <v>3.01414913957935</v>
      </c>
      <c r="Y43" s="160"/>
      <c r="Z43" s="115">
        <f t="shared" si="9"/>
        <v>6.8872047037051392</v>
      </c>
      <c r="AA43" s="114">
        <f t="shared" si="10"/>
        <v>18765158</v>
      </c>
      <c r="AB43" s="114">
        <v>1952360</v>
      </c>
      <c r="AC43" s="115">
        <f>IF(AA$43,AB43/AA$43*100,0)</f>
        <v>10.404175653623593</v>
      </c>
      <c r="AD43" s="114">
        <v>82986</v>
      </c>
      <c r="AE43" s="115">
        <f t="shared" si="11"/>
        <v>0.44223448584872033</v>
      </c>
      <c r="AF43" s="114">
        <v>109543</v>
      </c>
      <c r="AG43" s="115">
        <f t="shared" si="12"/>
        <v>0.58375740827761746</v>
      </c>
      <c r="AH43" s="114">
        <v>1034261</v>
      </c>
      <c r="AI43" s="113"/>
      <c r="AJ43" s="114">
        <v>15690</v>
      </c>
      <c r="AK43" s="114">
        <v>15690</v>
      </c>
      <c r="AL43" s="114">
        <v>15690</v>
      </c>
      <c r="AM43" s="114">
        <v>15690</v>
      </c>
      <c r="AN43" s="114">
        <v>15690</v>
      </c>
      <c r="AO43" s="114">
        <v>15690</v>
      </c>
    </row>
    <row r="44" spans="1:41" x14ac:dyDescent="0.2">
      <c r="A44" s="110">
        <v>38</v>
      </c>
      <c r="B44" s="110" t="s">
        <v>78</v>
      </c>
      <c r="C44" s="116">
        <v>11112890</v>
      </c>
      <c r="D44" s="112">
        <f t="shared" si="0"/>
        <v>379.35720625384039</v>
      </c>
      <c r="F44" s="112">
        <f t="shared" si="1"/>
        <v>93.932009041678526</v>
      </c>
      <c r="G44" s="116">
        <v>0</v>
      </c>
      <c r="H44" s="116">
        <v>9629731</v>
      </c>
      <c r="I44" s="112">
        <f t="shared" si="2"/>
        <v>328.72707721717757</v>
      </c>
      <c r="K44" s="112">
        <f t="shared" si="3"/>
        <v>94.248300269631713</v>
      </c>
      <c r="L44" s="116">
        <v>11174302</v>
      </c>
      <c r="M44" s="112">
        <f t="shared" si="4"/>
        <v>381.45360824742266</v>
      </c>
      <c r="O44" s="112">
        <f t="shared" si="5"/>
        <v>205.33140413901242</v>
      </c>
      <c r="P44" s="116">
        <v>0</v>
      </c>
      <c r="Q44" s="116">
        <v>11169261</v>
      </c>
      <c r="R44" s="116">
        <v>5041</v>
      </c>
      <c r="S44" s="116">
        <v>789784</v>
      </c>
      <c r="T44" s="112">
        <f t="shared" si="6"/>
        <v>26.960606267495049</v>
      </c>
      <c r="V44" s="112">
        <f t="shared" si="7"/>
        <v>109.69370451118976</v>
      </c>
      <c r="W44" s="116">
        <v>5003519</v>
      </c>
      <c r="X44" s="112">
        <f t="shared" si="8"/>
        <v>170.80354338772446</v>
      </c>
      <c r="Z44" s="112">
        <f t="shared" si="9"/>
        <v>390.27895202080532</v>
      </c>
      <c r="AA44" s="116">
        <f t="shared" si="10"/>
        <v>37710226</v>
      </c>
      <c r="AB44" s="116">
        <v>4104147</v>
      </c>
      <c r="AC44" s="112">
        <f>IF(AA$44,AB44/AA$44*100,0)</f>
        <v>10.883379484387074</v>
      </c>
      <c r="AD44" s="116">
        <v>791852</v>
      </c>
      <c r="AE44" s="112">
        <f t="shared" si="11"/>
        <v>2.0998336101194406</v>
      </c>
      <c r="AF44" s="116">
        <v>18804</v>
      </c>
      <c r="AG44" s="112">
        <f t="shared" si="12"/>
        <v>4.9864458515841294E-2</v>
      </c>
      <c r="AH44" s="116">
        <v>3001762</v>
      </c>
      <c r="AI44" s="110"/>
      <c r="AJ44" s="116">
        <v>29294</v>
      </c>
      <c r="AK44" s="116">
        <v>29294</v>
      </c>
      <c r="AL44" s="116">
        <v>29294</v>
      </c>
      <c r="AM44" s="116">
        <v>29294</v>
      </c>
      <c r="AN44" s="116">
        <v>29294</v>
      </c>
      <c r="AO44" s="116">
        <v>29294</v>
      </c>
    </row>
    <row r="45" spans="1:41" ht="13.5" thickBot="1" x14ac:dyDescent="0.25">
      <c r="A45" s="124">
        <f>A44</f>
        <v>38</v>
      </c>
      <c r="B45" s="131" t="s">
        <v>245</v>
      </c>
      <c r="C45" s="126">
        <f>SUM(C7:C44)</f>
        <v>936646955</v>
      </c>
      <c r="D45" s="224">
        <f>IFERROR(IF(AK45=0,0,IF(ISNONTEXT(E45),C45/$AJ45,C45/AK45)),0)</f>
        <v>403.8636138246718</v>
      </c>
      <c r="E45" s="161"/>
      <c r="F45" s="225">
        <f t="shared" si="1"/>
        <v>100</v>
      </c>
      <c r="G45" s="126">
        <f>SUM(G7:G44)</f>
        <v>296017</v>
      </c>
      <c r="H45" s="126">
        <f>SUM(H7:H44)</f>
        <v>808915487</v>
      </c>
      <c r="I45" s="224">
        <f>IFERROR(IF(AL45=0,0,IF(ISNONTEXT(J45),H45/$AJ45,H45/AL45)),0)</f>
        <v>348.78833493732367</v>
      </c>
      <c r="J45" s="161"/>
      <c r="K45" s="225">
        <f t="shared" si="3"/>
        <v>100</v>
      </c>
      <c r="L45" s="126">
        <f>SUM(L7:L44)</f>
        <v>430851440</v>
      </c>
      <c r="M45" s="224">
        <f>IFERROR(IF(AM45=0,0,IF(ISNONTEXT(N45),L45/$AJ45,L45/AM45)),0)</f>
        <v>185.77460659119288</v>
      </c>
      <c r="N45" s="161"/>
      <c r="O45" s="225">
        <f t="shared" si="5"/>
        <v>100</v>
      </c>
      <c r="P45" s="126">
        <f>SUM(P7:P44)</f>
        <v>264878184</v>
      </c>
      <c r="Q45" s="126">
        <f>SUM(Q7:Q44)</f>
        <v>132361937</v>
      </c>
      <c r="R45" s="126">
        <f>SUM(R7:R44)</f>
        <v>5283088</v>
      </c>
      <c r="S45" s="126">
        <f>SUM(S7:S44)</f>
        <v>57001876</v>
      </c>
      <c r="T45" s="224">
        <f>IFERROR(IF(AN45=0,0,IF(ISNONTEXT(U45),S45/$AJ45,S45/AN45)),0)</f>
        <v>24.578079833874895</v>
      </c>
      <c r="U45" s="161"/>
      <c r="V45" s="225">
        <f t="shared" si="7"/>
        <v>100</v>
      </c>
      <c r="W45" s="126">
        <f>SUM(W7:W44)</f>
        <v>101499276</v>
      </c>
      <c r="X45" s="224">
        <f>IFERROR(IF(AO45=0,0,IF(ISNONTEXT(Y45),W45/$AJ45,W45/AO45)),0)</f>
        <v>43.764477306124135</v>
      </c>
      <c r="Y45" s="161"/>
      <c r="Z45" s="225">
        <f t="shared" si="9"/>
        <v>100</v>
      </c>
      <c r="AA45" s="126">
        <f>SUM(AA7:AA44)</f>
        <v>2334915034</v>
      </c>
      <c r="AB45" s="126">
        <f>SUM(AB7:AB44)</f>
        <v>242659887</v>
      </c>
      <c r="AC45" s="225">
        <f>IF(AA$45,AB45/AA$45*100,0)</f>
        <v>10.392664549522962</v>
      </c>
      <c r="AD45" s="126">
        <f>SUM(AD7:AD44)</f>
        <v>23724312</v>
      </c>
      <c r="AE45" s="225">
        <f t="shared" si="11"/>
        <v>1.016067465176979</v>
      </c>
      <c r="AF45" s="126">
        <f>SUM(AF7:AF44)</f>
        <v>40534786</v>
      </c>
      <c r="AG45" s="225">
        <f t="shared" si="12"/>
        <v>1.7360283097993021</v>
      </c>
      <c r="AH45" s="126">
        <f>SUM(AH7:AH44)</f>
        <v>105295068</v>
      </c>
      <c r="AI45" s="124"/>
      <c r="AJ45" s="127">
        <f t="shared" ref="AJ45:AO45" si="13">SUM(AJ7:AJ44)</f>
        <v>2319216</v>
      </c>
      <c r="AK45" s="127">
        <f t="shared" si="13"/>
        <v>2319216</v>
      </c>
      <c r="AL45" s="127">
        <f t="shared" si="13"/>
        <v>2319216</v>
      </c>
      <c r="AM45" s="127">
        <f t="shared" si="13"/>
        <v>2319216</v>
      </c>
      <c r="AN45" s="127">
        <f t="shared" si="13"/>
        <v>2311876</v>
      </c>
      <c r="AO45" s="127">
        <f t="shared" si="13"/>
        <v>2319216</v>
      </c>
    </row>
    <row r="46" spans="1:41" customFormat="1" x14ac:dyDescent="0.2">
      <c r="E46" s="167"/>
      <c r="J46" s="167"/>
      <c r="N46" s="167"/>
      <c r="U46" s="167"/>
      <c r="Y46" s="167"/>
    </row>
    <row r="47" spans="1:41" customFormat="1" x14ac:dyDescent="0.2">
      <c r="E47" s="167"/>
      <c r="J47" s="167"/>
      <c r="N47" s="167"/>
      <c r="U47" s="167"/>
      <c r="Y47" s="167"/>
    </row>
    <row r="48" spans="1:41" s="300" customFormat="1" ht="15.75" x14ac:dyDescent="0.25">
      <c r="A48" s="325" t="s">
        <v>0</v>
      </c>
      <c r="B48" s="271"/>
      <c r="C48" s="271"/>
      <c r="D48" s="271"/>
      <c r="E48" s="271"/>
      <c r="F48" s="271"/>
      <c r="G48" s="271"/>
      <c r="H48" s="271"/>
      <c r="I48" s="271"/>
      <c r="J48" s="271"/>
      <c r="K48" s="271"/>
      <c r="L48" s="271"/>
      <c r="M48" s="271"/>
      <c r="N48" s="271"/>
      <c r="O48" s="271"/>
      <c r="P48" s="271"/>
      <c r="Q48" s="271"/>
      <c r="R48" s="271"/>
      <c r="S48" s="271"/>
      <c r="T48" s="271"/>
      <c r="U48" s="271"/>
      <c r="V48" s="271"/>
      <c r="W48" s="271"/>
      <c r="X48" s="271"/>
      <c r="Y48" s="271"/>
    </row>
    <row r="49" spans="1:41" s="300" customFormat="1" ht="15.75" x14ac:dyDescent="0.25">
      <c r="A49" s="323" t="s">
        <v>408</v>
      </c>
      <c r="B49" s="273"/>
      <c r="C49" s="273"/>
      <c r="D49" s="273"/>
      <c r="E49" s="273"/>
      <c r="F49" s="273"/>
      <c r="G49" s="273"/>
      <c r="H49" s="273"/>
      <c r="I49" s="273"/>
      <c r="J49" s="273"/>
      <c r="K49" s="273"/>
      <c r="L49" s="273"/>
      <c r="M49" s="273"/>
      <c r="N49" s="273"/>
      <c r="O49" s="273"/>
      <c r="P49" s="273"/>
      <c r="Q49" s="273"/>
      <c r="R49" s="273"/>
      <c r="S49" s="273"/>
      <c r="T49" s="273"/>
      <c r="U49" s="273"/>
      <c r="V49" s="273"/>
      <c r="W49" s="273"/>
      <c r="X49" s="273"/>
      <c r="Y49" s="273"/>
    </row>
    <row r="50" spans="1:41" s="300" customFormat="1" ht="15.75" x14ac:dyDescent="0.25">
      <c r="A50" s="323" t="str">
        <f>A3</f>
        <v>FOR THE YEAR ENDED JUNE 30, 2025</v>
      </c>
      <c r="B50" s="273"/>
      <c r="C50" s="273"/>
      <c r="D50" s="273"/>
      <c r="E50" s="273"/>
      <c r="F50" s="273"/>
      <c r="G50" s="273"/>
      <c r="H50" s="273"/>
      <c r="I50" s="273"/>
      <c r="J50" s="273"/>
      <c r="K50" s="273"/>
      <c r="L50" s="273"/>
      <c r="M50" s="273"/>
      <c r="N50" s="273"/>
      <c r="O50" s="273"/>
      <c r="P50" s="273"/>
      <c r="Q50" s="273"/>
      <c r="R50" s="273"/>
      <c r="S50" s="273"/>
      <c r="T50" s="273"/>
      <c r="U50" s="273"/>
      <c r="V50" s="273"/>
      <c r="W50" s="273"/>
      <c r="X50" s="273"/>
      <c r="Y50" s="273"/>
    </row>
    <row r="51" spans="1:41" ht="13.5" thickBot="1" x14ac:dyDescent="0.25">
      <c r="G51" s="169"/>
      <c r="Q51" s="71"/>
      <c r="AB51"/>
      <c r="AC51"/>
      <c r="AD51"/>
      <c r="AE51"/>
      <c r="AF51"/>
      <c r="AG51"/>
      <c r="AH51"/>
      <c r="AK51" s="71"/>
      <c r="AL51" s="71"/>
      <c r="AM51" s="71"/>
    </row>
    <row r="52" spans="1:41" ht="38.25" x14ac:dyDescent="0.2">
      <c r="F52" s="71"/>
      <c r="G52" s="239" t="s">
        <v>407</v>
      </c>
      <c r="K52" s="71"/>
      <c r="O52" s="71"/>
      <c r="P52" s="405" t="s">
        <v>405</v>
      </c>
      <c r="Q52" s="406"/>
      <c r="R52" s="407"/>
      <c r="V52" s="71"/>
      <c r="Z52" s="71"/>
      <c r="AB52" s="402" t="s">
        <v>335</v>
      </c>
      <c r="AC52" s="403"/>
      <c r="AD52" s="403"/>
      <c r="AE52" s="403"/>
      <c r="AF52" s="403"/>
      <c r="AG52" s="403"/>
      <c r="AH52" s="404"/>
      <c r="AK52" s="71"/>
      <c r="AL52" s="71"/>
      <c r="AM52" s="71"/>
      <c r="AO52" s="71"/>
    </row>
    <row r="53" spans="1:41" s="86" customFormat="1" ht="45.75" thickBot="1" x14ac:dyDescent="0.3">
      <c r="A53" s="318" t="s">
        <v>1</v>
      </c>
      <c r="B53" s="324" t="s">
        <v>330</v>
      </c>
      <c r="C53" s="320" t="s">
        <v>374</v>
      </c>
      <c r="D53" s="320" t="s">
        <v>346</v>
      </c>
      <c r="E53" s="348"/>
      <c r="F53" s="320" t="s">
        <v>347</v>
      </c>
      <c r="G53" s="354" t="s">
        <v>406</v>
      </c>
      <c r="H53" s="320" t="s">
        <v>375</v>
      </c>
      <c r="I53" s="320" t="s">
        <v>346</v>
      </c>
      <c r="J53" s="348"/>
      <c r="K53" s="320" t="s">
        <v>347</v>
      </c>
      <c r="L53" s="320" t="s">
        <v>376</v>
      </c>
      <c r="M53" s="320" t="s">
        <v>346</v>
      </c>
      <c r="N53" s="348"/>
      <c r="O53" s="320" t="s">
        <v>347</v>
      </c>
      <c r="P53" s="355" t="s">
        <v>379</v>
      </c>
      <c r="Q53" s="356" t="s">
        <v>404</v>
      </c>
      <c r="R53" s="357" t="s">
        <v>551</v>
      </c>
      <c r="S53" s="320" t="s">
        <v>377</v>
      </c>
      <c r="T53" s="320" t="s">
        <v>346</v>
      </c>
      <c r="U53" s="348"/>
      <c r="V53" s="320" t="s">
        <v>347</v>
      </c>
      <c r="W53" s="320" t="s">
        <v>378</v>
      </c>
      <c r="X53" s="320" t="s">
        <v>346</v>
      </c>
      <c r="Y53" s="348"/>
      <c r="Z53" s="320" t="s">
        <v>347</v>
      </c>
      <c r="AA53" s="320" t="s">
        <v>245</v>
      </c>
      <c r="AB53" s="355" t="s">
        <v>338</v>
      </c>
      <c r="AC53" s="356" t="s">
        <v>348</v>
      </c>
      <c r="AD53" s="356" t="s">
        <v>352</v>
      </c>
      <c r="AE53" s="356" t="s">
        <v>348</v>
      </c>
      <c r="AF53" s="356" t="s">
        <v>353</v>
      </c>
      <c r="AG53" s="356" t="s">
        <v>348</v>
      </c>
      <c r="AH53" s="357" t="s">
        <v>342</v>
      </c>
      <c r="AI53" s="358"/>
      <c r="AJ53" s="332" t="s">
        <v>343</v>
      </c>
      <c r="AK53" s="332" t="s">
        <v>343</v>
      </c>
      <c r="AL53" s="332" t="s">
        <v>343</v>
      </c>
      <c r="AM53" s="332" t="s">
        <v>343</v>
      </c>
      <c r="AN53" s="332" t="s">
        <v>343</v>
      </c>
      <c r="AO53" s="332" t="s">
        <v>343</v>
      </c>
    </row>
    <row r="54" spans="1:41" x14ac:dyDescent="0.2">
      <c r="A54" s="113">
        <v>1</v>
      </c>
      <c r="B54" s="113" t="s">
        <v>80</v>
      </c>
      <c r="C54" s="132">
        <v>4961700</v>
      </c>
      <c r="D54" s="236">
        <f t="shared" ref="D54:D85" si="14">IFERROR((C54/$AJ54),0)</f>
        <v>148.11929070392262</v>
      </c>
      <c r="E54" s="160"/>
      <c r="F54" s="115">
        <f t="shared" ref="F54:F85" si="15">IF(D$149,D54/D$149*100,0)</f>
        <v>56.016506455883651</v>
      </c>
      <c r="G54" s="132">
        <v>4961700</v>
      </c>
      <c r="H54" s="132">
        <v>10720108</v>
      </c>
      <c r="I54" s="236">
        <f t="shared" ref="I54:I85" si="16">IFERROR((H54/$AJ54),0)</f>
        <v>320.02232969132484</v>
      </c>
      <c r="J54" s="160"/>
      <c r="K54" s="115">
        <f t="shared" ref="K54:K85" si="17">IF(I$149,I54/I$149*100,0)</f>
        <v>105.75809220476833</v>
      </c>
      <c r="L54" s="132">
        <v>4082047</v>
      </c>
      <c r="M54" s="236">
        <f t="shared" ref="M54:M85" si="18">IFERROR((L54/$AJ54),0)</f>
        <v>121.85942444325035</v>
      </c>
      <c r="N54" s="160"/>
      <c r="O54" s="115">
        <f t="shared" ref="O54:O85" si="19">IF(M$149,M54/M$149*100,0)</f>
        <v>85.278647327604901</v>
      </c>
      <c r="P54" s="132">
        <v>3898204</v>
      </c>
      <c r="Q54" s="132">
        <v>0</v>
      </c>
      <c r="R54" s="132">
        <v>183843</v>
      </c>
      <c r="S54" s="132">
        <v>751003</v>
      </c>
      <c r="T54" s="236">
        <f t="shared" ref="T54:T85" si="20">IFERROR((S54/$AJ54),0)</f>
        <v>22.419338467968238</v>
      </c>
      <c r="U54" s="160"/>
      <c r="V54" s="115">
        <f t="shared" ref="V54:V85" si="21">IF(T$149,T54/T$149*100,0)</f>
        <v>99.922789411117236</v>
      </c>
      <c r="W54" s="132">
        <v>1150413</v>
      </c>
      <c r="X54" s="236">
        <f t="shared" ref="X54:X85" si="22">IFERROR((W54/$AJ54),0)</f>
        <v>34.342736879813721</v>
      </c>
      <c r="Y54" s="160"/>
      <c r="Z54" s="115">
        <f t="shared" ref="Z54:Z85" si="23">IF(X$149,X54/X$149*100,0)</f>
        <v>48.581668209385434</v>
      </c>
      <c r="AA54" s="132">
        <f t="shared" ref="AA54:AA85" si="24">(C54+H54+L54+S54+W54)</f>
        <v>21665271</v>
      </c>
      <c r="AB54" s="132">
        <v>4012019</v>
      </c>
      <c r="AC54" s="115">
        <f t="shared" ref="AC54:AC85" si="25">IF($AA54,AB54/$AA54*100,0)</f>
        <v>18.518203626439753</v>
      </c>
      <c r="AD54" s="132">
        <v>31884</v>
      </c>
      <c r="AE54" s="115">
        <f t="shared" ref="AE54:AE85" si="26">IF($AA54,AD54/$AA54*100,0)</f>
        <v>0.1471664028573656</v>
      </c>
      <c r="AF54" s="132">
        <v>0</v>
      </c>
      <c r="AG54" s="115">
        <f t="shared" ref="AG54:AG85" si="27">IF($AA54,AF54/$AA54*100,0)</f>
        <v>0</v>
      </c>
      <c r="AH54" s="132">
        <v>322352</v>
      </c>
      <c r="AI54" s="113"/>
      <c r="AJ54" s="117">
        <v>33498</v>
      </c>
      <c r="AK54" s="117">
        <v>33498</v>
      </c>
      <c r="AL54" s="117">
        <v>33498</v>
      </c>
      <c r="AM54" s="117">
        <v>33498</v>
      </c>
      <c r="AN54" s="117">
        <v>33498</v>
      </c>
      <c r="AO54" s="117">
        <v>33498</v>
      </c>
    </row>
    <row r="55" spans="1:41" x14ac:dyDescent="0.2">
      <c r="A55" s="110">
        <v>2</v>
      </c>
      <c r="B55" s="110" t="s">
        <v>81</v>
      </c>
      <c r="C55" s="111">
        <v>27973083</v>
      </c>
      <c r="D55" s="112">
        <f t="shared" si="14"/>
        <v>237.48266406316327</v>
      </c>
      <c r="F55" s="112">
        <f t="shared" si="15"/>
        <v>89.812401351867493</v>
      </c>
      <c r="G55" s="111">
        <v>0</v>
      </c>
      <c r="H55" s="111">
        <v>31602392</v>
      </c>
      <c r="I55" s="112">
        <f t="shared" si="16"/>
        <v>268.29435435945328</v>
      </c>
      <c r="K55" s="112">
        <f t="shared" si="17"/>
        <v>88.66349761822579</v>
      </c>
      <c r="L55" s="111">
        <v>13941974</v>
      </c>
      <c r="M55" s="112">
        <f t="shared" si="18"/>
        <v>118.36296799388742</v>
      </c>
      <c r="O55" s="112">
        <f t="shared" si="19"/>
        <v>82.831786300615477</v>
      </c>
      <c r="P55" s="111">
        <v>0</v>
      </c>
      <c r="Q55" s="111">
        <v>13941974</v>
      </c>
      <c r="R55" s="111">
        <v>0</v>
      </c>
      <c r="S55" s="111">
        <v>1551048</v>
      </c>
      <c r="T55" s="220">
        <f t="shared" si="20"/>
        <v>13.16790899057645</v>
      </c>
      <c r="V55" s="220">
        <f t="shared" si="21"/>
        <v>58.689251644514314</v>
      </c>
      <c r="W55" s="111">
        <v>3914039</v>
      </c>
      <c r="X55" s="112">
        <f t="shared" si="22"/>
        <v>33.228958315646487</v>
      </c>
      <c r="Z55" s="112">
        <f t="shared" si="23"/>
        <v>47.006103022124449</v>
      </c>
      <c r="AA55" s="111">
        <f t="shared" si="24"/>
        <v>78982536</v>
      </c>
      <c r="AB55" s="111">
        <v>9213548</v>
      </c>
      <c r="AC55" s="112">
        <f t="shared" si="25"/>
        <v>11.665297756455933</v>
      </c>
      <c r="AD55" s="111">
        <v>2761643</v>
      </c>
      <c r="AE55" s="112">
        <f t="shared" si="26"/>
        <v>3.4965235859228421</v>
      </c>
      <c r="AF55" s="111">
        <v>0</v>
      </c>
      <c r="AG55" s="112">
        <f t="shared" si="27"/>
        <v>0</v>
      </c>
      <c r="AH55" s="111">
        <v>4644381</v>
      </c>
      <c r="AI55" s="110"/>
      <c r="AJ55" s="111">
        <v>117790</v>
      </c>
      <c r="AK55" s="111">
        <v>117790</v>
      </c>
      <c r="AL55" s="111">
        <v>117790</v>
      </c>
      <c r="AM55" s="111">
        <v>117790</v>
      </c>
      <c r="AN55" s="111">
        <v>117790</v>
      </c>
      <c r="AO55" s="111">
        <v>117790</v>
      </c>
    </row>
    <row r="56" spans="1:41" x14ac:dyDescent="0.2">
      <c r="A56" s="113">
        <v>3</v>
      </c>
      <c r="B56" s="113" t="s">
        <v>246</v>
      </c>
      <c r="C56" s="114">
        <v>3566118</v>
      </c>
      <c r="D56" s="115">
        <f t="shared" si="14"/>
        <v>237.99506139882541</v>
      </c>
      <c r="E56" s="160"/>
      <c r="F56" s="115">
        <f t="shared" si="15"/>
        <v>90.006182381500366</v>
      </c>
      <c r="G56" s="114">
        <v>3566118</v>
      </c>
      <c r="H56" s="114">
        <v>1866230</v>
      </c>
      <c r="I56" s="115">
        <f t="shared" si="16"/>
        <v>124.54818473037908</v>
      </c>
      <c r="J56" s="160"/>
      <c r="K56" s="115">
        <f t="shared" si="17"/>
        <v>41.15956038866689</v>
      </c>
      <c r="L56" s="114">
        <v>3980949</v>
      </c>
      <c r="M56" s="115">
        <f t="shared" si="18"/>
        <v>265.67999199145754</v>
      </c>
      <c r="N56" s="160"/>
      <c r="O56" s="115">
        <f t="shared" si="19"/>
        <v>185.92595888709153</v>
      </c>
      <c r="P56" s="114">
        <v>4215313</v>
      </c>
      <c r="Q56" s="114">
        <v>-395938</v>
      </c>
      <c r="R56" s="114">
        <v>87346</v>
      </c>
      <c r="S56" s="114">
        <v>101698</v>
      </c>
      <c r="T56" s="118">
        <f t="shared" si="20"/>
        <v>6.7871062466631074</v>
      </c>
      <c r="U56" s="160"/>
      <c r="V56" s="118">
        <f t="shared" si="21"/>
        <v>30.250071346447584</v>
      </c>
      <c r="W56" s="114">
        <v>1028406</v>
      </c>
      <c r="X56" s="115">
        <f t="shared" si="22"/>
        <v>68.633609183128669</v>
      </c>
      <c r="Y56" s="160"/>
      <c r="Z56" s="115">
        <f t="shared" si="23"/>
        <v>97.089968135511967</v>
      </c>
      <c r="AA56" s="114">
        <f t="shared" si="24"/>
        <v>10543401</v>
      </c>
      <c r="AB56" s="114">
        <v>3400840</v>
      </c>
      <c r="AC56" s="115">
        <f t="shared" si="25"/>
        <v>32.255626054628863</v>
      </c>
      <c r="AD56" s="114">
        <v>422908</v>
      </c>
      <c r="AE56" s="115">
        <f t="shared" si="26"/>
        <v>4.0111155783603412</v>
      </c>
      <c r="AF56" s="114">
        <v>0</v>
      </c>
      <c r="AG56" s="115">
        <f t="shared" si="27"/>
        <v>0</v>
      </c>
      <c r="AH56" s="114">
        <v>38202</v>
      </c>
      <c r="AI56" s="113"/>
      <c r="AJ56" s="114">
        <v>14984</v>
      </c>
      <c r="AK56" s="114">
        <v>14984</v>
      </c>
      <c r="AL56" s="114">
        <v>14984</v>
      </c>
      <c r="AM56" s="114">
        <v>14984</v>
      </c>
      <c r="AN56" s="114">
        <v>14984</v>
      </c>
      <c r="AO56" s="114">
        <v>14984</v>
      </c>
    </row>
    <row r="57" spans="1:41" x14ac:dyDescent="0.2">
      <c r="A57" s="110">
        <v>4</v>
      </c>
      <c r="B57" s="110" t="s">
        <v>82</v>
      </c>
      <c r="C57" s="111">
        <v>4050762</v>
      </c>
      <c r="D57" s="112">
        <f t="shared" si="14"/>
        <v>297.21637684349548</v>
      </c>
      <c r="F57" s="112">
        <f t="shared" si="15"/>
        <v>112.402800561123</v>
      </c>
      <c r="G57" s="111">
        <v>4050762</v>
      </c>
      <c r="H57" s="111">
        <v>6722562</v>
      </c>
      <c r="I57" s="112">
        <f t="shared" si="16"/>
        <v>493.25423728813558</v>
      </c>
      <c r="K57" s="112">
        <f t="shared" si="17"/>
        <v>163.00621009111237</v>
      </c>
      <c r="L57" s="111">
        <v>2021627</v>
      </c>
      <c r="M57" s="112">
        <f t="shared" si="18"/>
        <v>148.3327463496955</v>
      </c>
      <c r="O57" s="112">
        <f t="shared" si="19"/>
        <v>103.80498694199602</v>
      </c>
      <c r="P57" s="111">
        <v>0</v>
      </c>
      <c r="Q57" s="111">
        <v>2021627</v>
      </c>
      <c r="R57" s="111">
        <v>0</v>
      </c>
      <c r="S57" s="111">
        <v>180743</v>
      </c>
      <c r="T57" s="220">
        <f t="shared" si="20"/>
        <v>13.261647956563211</v>
      </c>
      <c r="V57" s="220">
        <f t="shared" si="21"/>
        <v>59.107045370733921</v>
      </c>
      <c r="W57" s="111">
        <v>571978</v>
      </c>
      <c r="X57" s="112">
        <f t="shared" si="22"/>
        <v>41.967715899919291</v>
      </c>
      <c r="Z57" s="112">
        <f t="shared" si="23"/>
        <v>59.36805958391885</v>
      </c>
      <c r="AA57" s="111">
        <f t="shared" si="24"/>
        <v>13547672</v>
      </c>
      <c r="AB57" s="111">
        <v>1836488</v>
      </c>
      <c r="AC57" s="112">
        <f t="shared" si="25"/>
        <v>13.555745961372551</v>
      </c>
      <c r="AD57" s="111">
        <v>90758</v>
      </c>
      <c r="AE57" s="112">
        <f t="shared" si="26"/>
        <v>0.66991583498626184</v>
      </c>
      <c r="AF57" s="111">
        <v>1000000</v>
      </c>
      <c r="AG57" s="112">
        <f t="shared" si="27"/>
        <v>7.381341975211682</v>
      </c>
      <c r="AH57" s="111">
        <v>756079</v>
      </c>
      <c r="AI57" s="110"/>
      <c r="AJ57" s="111">
        <v>13629</v>
      </c>
      <c r="AK57" s="111">
        <v>13629</v>
      </c>
      <c r="AL57" s="111">
        <v>13629</v>
      </c>
      <c r="AM57" s="111">
        <v>13629</v>
      </c>
      <c r="AN57" s="111">
        <v>13629</v>
      </c>
      <c r="AO57" s="111">
        <v>13629</v>
      </c>
    </row>
    <row r="58" spans="1:41" x14ac:dyDescent="0.2">
      <c r="A58" s="113">
        <v>5</v>
      </c>
      <c r="B58" s="113" t="s">
        <v>83</v>
      </c>
      <c r="C58" s="114">
        <v>0</v>
      </c>
      <c r="D58" s="115">
        <f t="shared" si="14"/>
        <v>0</v>
      </c>
      <c r="E58" s="160"/>
      <c r="F58" s="115">
        <f t="shared" si="15"/>
        <v>0</v>
      </c>
      <c r="G58" s="114">
        <v>0</v>
      </c>
      <c r="H58" s="114">
        <v>0</v>
      </c>
      <c r="I58" s="115">
        <f t="shared" si="16"/>
        <v>0</v>
      </c>
      <c r="J58" s="160"/>
      <c r="K58" s="115">
        <f t="shared" si="17"/>
        <v>0</v>
      </c>
      <c r="L58" s="114">
        <v>0</v>
      </c>
      <c r="M58" s="115">
        <f t="shared" si="18"/>
        <v>0</v>
      </c>
      <c r="N58" s="160"/>
      <c r="O58" s="115">
        <f t="shared" si="19"/>
        <v>0</v>
      </c>
      <c r="P58" s="114">
        <v>0</v>
      </c>
      <c r="Q58" s="114">
        <v>0</v>
      </c>
      <c r="R58" s="114">
        <v>0</v>
      </c>
      <c r="S58" s="114">
        <v>0</v>
      </c>
      <c r="T58" s="118">
        <f t="shared" si="20"/>
        <v>0</v>
      </c>
      <c r="U58" s="160"/>
      <c r="V58" s="118">
        <f t="shared" si="21"/>
        <v>0</v>
      </c>
      <c r="W58" s="114">
        <v>0</v>
      </c>
      <c r="X58" s="115">
        <f t="shared" si="22"/>
        <v>0</v>
      </c>
      <c r="Y58" s="160"/>
      <c r="Z58" s="115">
        <f t="shared" si="23"/>
        <v>0</v>
      </c>
      <c r="AA58" s="114">
        <f t="shared" si="24"/>
        <v>0</v>
      </c>
      <c r="AB58" s="114">
        <v>0</v>
      </c>
      <c r="AC58" s="118">
        <f t="shared" si="25"/>
        <v>0</v>
      </c>
      <c r="AD58" s="114">
        <v>0</v>
      </c>
      <c r="AE58" s="118">
        <f t="shared" si="26"/>
        <v>0</v>
      </c>
      <c r="AF58" s="114">
        <v>0</v>
      </c>
      <c r="AG58" s="118">
        <f t="shared" si="27"/>
        <v>0</v>
      </c>
      <c r="AH58" s="114">
        <v>0</v>
      </c>
      <c r="AI58" s="113"/>
      <c r="AJ58" s="114">
        <v>0</v>
      </c>
      <c r="AK58" s="114">
        <v>0</v>
      </c>
      <c r="AL58" s="114">
        <v>0</v>
      </c>
      <c r="AM58" s="114">
        <v>0</v>
      </c>
      <c r="AN58" s="114">
        <v>0</v>
      </c>
      <c r="AO58" s="114">
        <v>0</v>
      </c>
    </row>
    <row r="59" spans="1:41" x14ac:dyDescent="0.2">
      <c r="A59" s="110">
        <v>6</v>
      </c>
      <c r="B59" s="110" t="s">
        <v>84</v>
      </c>
      <c r="C59" s="111">
        <v>3208714</v>
      </c>
      <c r="D59" s="112">
        <f t="shared" si="14"/>
        <v>188.83674670433146</v>
      </c>
      <c r="F59" s="112">
        <f t="shared" si="15"/>
        <v>71.415240989883543</v>
      </c>
      <c r="G59" s="111">
        <v>3208714</v>
      </c>
      <c r="H59" s="111">
        <v>766081</v>
      </c>
      <c r="I59" s="112">
        <f t="shared" si="16"/>
        <v>45.084804613935972</v>
      </c>
      <c r="K59" s="112">
        <f t="shared" si="17"/>
        <v>14.899219463821867</v>
      </c>
      <c r="L59" s="111">
        <v>2556582</v>
      </c>
      <c r="M59" s="112">
        <f t="shared" si="18"/>
        <v>150.45798022598871</v>
      </c>
      <c r="O59" s="112">
        <f t="shared" si="19"/>
        <v>105.29225041015304</v>
      </c>
      <c r="P59" s="111">
        <v>0</v>
      </c>
      <c r="Q59" s="111">
        <v>2556582</v>
      </c>
      <c r="R59" s="111">
        <v>0</v>
      </c>
      <c r="S59" s="111">
        <v>102663</v>
      </c>
      <c r="T59" s="220">
        <f t="shared" si="20"/>
        <v>6.0418432203389827</v>
      </c>
      <c r="V59" s="220">
        <f t="shared" si="21"/>
        <v>26.928440757673737</v>
      </c>
      <c r="W59" s="111">
        <v>1861461</v>
      </c>
      <c r="X59" s="112">
        <f t="shared" si="22"/>
        <v>109.54925847457628</v>
      </c>
      <c r="Z59" s="112">
        <f t="shared" si="23"/>
        <v>154.969761042089</v>
      </c>
      <c r="AA59" s="111">
        <f t="shared" si="24"/>
        <v>8495501</v>
      </c>
      <c r="AB59" s="111">
        <v>2612537</v>
      </c>
      <c r="AC59" s="220">
        <f t="shared" si="25"/>
        <v>30.75200626778809</v>
      </c>
      <c r="AD59" s="111">
        <v>1767832</v>
      </c>
      <c r="AE59" s="220">
        <f t="shared" si="26"/>
        <v>20.80903763062355</v>
      </c>
      <c r="AF59" s="111">
        <v>51528</v>
      </c>
      <c r="AG59" s="220">
        <f t="shared" si="27"/>
        <v>0.60653279894852585</v>
      </c>
      <c r="AH59" s="111">
        <v>151862</v>
      </c>
      <c r="AI59" s="110"/>
      <c r="AJ59" s="111">
        <v>16992</v>
      </c>
      <c r="AK59" s="111">
        <v>16992</v>
      </c>
      <c r="AL59" s="111">
        <v>16992</v>
      </c>
      <c r="AM59" s="111">
        <v>16992</v>
      </c>
      <c r="AN59" s="111">
        <v>16992</v>
      </c>
      <c r="AO59" s="111">
        <v>16992</v>
      </c>
    </row>
    <row r="60" spans="1:41" x14ac:dyDescent="0.2">
      <c r="A60" s="113">
        <v>7</v>
      </c>
      <c r="B60" s="113" t="s">
        <v>85</v>
      </c>
      <c r="C60" s="114">
        <v>105019698</v>
      </c>
      <c r="D60" s="115">
        <f t="shared" si="14"/>
        <v>428.64483028848508</v>
      </c>
      <c r="E60" s="160"/>
      <c r="F60" s="115">
        <f t="shared" si="15"/>
        <v>162.10708131955832</v>
      </c>
      <c r="G60" s="114">
        <v>0</v>
      </c>
      <c r="H60" s="114">
        <v>117718649</v>
      </c>
      <c r="I60" s="115">
        <f t="shared" si="16"/>
        <v>480.47643711939395</v>
      </c>
      <c r="J60" s="160"/>
      <c r="K60" s="115">
        <f t="shared" si="17"/>
        <v>158.78351797546117</v>
      </c>
      <c r="L60" s="114">
        <v>55796625</v>
      </c>
      <c r="M60" s="115">
        <f t="shared" si="18"/>
        <v>227.7376083655777</v>
      </c>
      <c r="N60" s="160"/>
      <c r="O60" s="115">
        <f t="shared" si="19"/>
        <v>159.3734360372323</v>
      </c>
      <c r="P60" s="114">
        <v>38658092</v>
      </c>
      <c r="Q60" s="114">
        <v>10720953</v>
      </c>
      <c r="R60" s="114">
        <v>4336386</v>
      </c>
      <c r="S60" s="114">
        <v>1380154</v>
      </c>
      <c r="T60" s="118">
        <f t="shared" si="20"/>
        <v>5.6331896622095963</v>
      </c>
      <c r="U60" s="160"/>
      <c r="V60" s="118">
        <f t="shared" si="21"/>
        <v>25.107075533654839</v>
      </c>
      <c r="W60" s="114">
        <v>10998606</v>
      </c>
      <c r="X60" s="115">
        <f t="shared" si="22"/>
        <v>44.891536464710782</v>
      </c>
      <c r="Y60" s="160"/>
      <c r="Z60" s="115">
        <f t="shared" si="23"/>
        <v>63.504132986559348</v>
      </c>
      <c r="AA60" s="114">
        <f t="shared" si="24"/>
        <v>290913732</v>
      </c>
      <c r="AB60" s="114">
        <v>23259574</v>
      </c>
      <c r="AC60" s="118">
        <f t="shared" si="25"/>
        <v>7.9953510066688773</v>
      </c>
      <c r="AD60" s="114">
        <v>725972</v>
      </c>
      <c r="AE60" s="118">
        <f t="shared" si="26"/>
        <v>0.2495488937593362</v>
      </c>
      <c r="AF60" s="114">
        <v>596795</v>
      </c>
      <c r="AG60" s="118">
        <f t="shared" si="27"/>
        <v>0.20514500841782196</v>
      </c>
      <c r="AH60" s="114">
        <v>10656241</v>
      </c>
      <c r="AI60" s="113"/>
      <c r="AJ60" s="114">
        <v>245004</v>
      </c>
      <c r="AK60" s="114">
        <v>245004</v>
      </c>
      <c r="AL60" s="114">
        <v>245004</v>
      </c>
      <c r="AM60" s="114">
        <v>245004</v>
      </c>
      <c r="AN60" s="114">
        <v>245004</v>
      </c>
      <c r="AO60" s="114">
        <v>245004</v>
      </c>
    </row>
    <row r="61" spans="1:41" x14ac:dyDescent="0.2">
      <c r="A61" s="110">
        <v>8</v>
      </c>
      <c r="B61" s="110" t="s">
        <v>86</v>
      </c>
      <c r="C61" s="111">
        <v>14401922</v>
      </c>
      <c r="D61" s="112">
        <f t="shared" si="14"/>
        <v>184.87467426605562</v>
      </c>
      <c r="F61" s="112">
        <f t="shared" si="15"/>
        <v>69.916844290421892</v>
      </c>
      <c r="G61" s="111">
        <v>14401922</v>
      </c>
      <c r="H61" s="111">
        <v>18673701</v>
      </c>
      <c r="I61" s="112">
        <f t="shared" si="16"/>
        <v>239.71067123656948</v>
      </c>
      <c r="K61" s="112">
        <f t="shared" si="17"/>
        <v>79.217419908031019</v>
      </c>
      <c r="L61" s="111">
        <v>10844919</v>
      </c>
      <c r="M61" s="112">
        <f t="shared" si="18"/>
        <v>139.21411791889707</v>
      </c>
      <c r="O61" s="112">
        <f t="shared" si="19"/>
        <v>97.423664351524835</v>
      </c>
      <c r="P61" s="111">
        <v>0</v>
      </c>
      <c r="Q61" s="111">
        <v>10844919</v>
      </c>
      <c r="R61" s="111">
        <v>0</v>
      </c>
      <c r="S61" s="111">
        <v>629783</v>
      </c>
      <c r="T61" s="220">
        <f t="shared" si="20"/>
        <v>8.0844019974069656</v>
      </c>
      <c r="V61" s="220">
        <f t="shared" si="21"/>
        <v>36.032106810639561</v>
      </c>
      <c r="W61" s="111">
        <v>8049126</v>
      </c>
      <c r="X61" s="112">
        <f t="shared" si="22"/>
        <v>103.32506643046945</v>
      </c>
      <c r="Z61" s="112">
        <f t="shared" si="23"/>
        <v>146.16494056966965</v>
      </c>
      <c r="AA61" s="111">
        <f t="shared" si="24"/>
        <v>52599451</v>
      </c>
      <c r="AB61" s="111">
        <v>10293911</v>
      </c>
      <c r="AC61" s="220">
        <f t="shared" si="25"/>
        <v>19.570377264964229</v>
      </c>
      <c r="AD61" s="111">
        <v>164676</v>
      </c>
      <c r="AE61" s="220">
        <f t="shared" si="26"/>
        <v>0.31307551099725356</v>
      </c>
      <c r="AF61" s="111">
        <v>0</v>
      </c>
      <c r="AG61" s="220">
        <f t="shared" si="27"/>
        <v>0</v>
      </c>
      <c r="AH61" s="111">
        <v>4022314</v>
      </c>
      <c r="AI61" s="110"/>
      <c r="AJ61" s="111">
        <v>77901</v>
      </c>
      <c r="AK61" s="111">
        <v>77901</v>
      </c>
      <c r="AL61" s="111">
        <v>77901</v>
      </c>
      <c r="AM61" s="111">
        <v>77901</v>
      </c>
      <c r="AN61" s="111">
        <v>77901</v>
      </c>
      <c r="AO61" s="111">
        <v>77901</v>
      </c>
    </row>
    <row r="62" spans="1:41" x14ac:dyDescent="0.2">
      <c r="A62" s="113">
        <v>9</v>
      </c>
      <c r="B62" s="113" t="s">
        <v>87</v>
      </c>
      <c r="C62" s="114">
        <v>1353537</v>
      </c>
      <c r="D62" s="115">
        <f t="shared" si="14"/>
        <v>318.10505287896592</v>
      </c>
      <c r="E62" s="160"/>
      <c r="F62" s="115">
        <f t="shared" si="15"/>
        <v>120.30258627056676</v>
      </c>
      <c r="G62" s="114">
        <v>1353537</v>
      </c>
      <c r="H62" s="114">
        <v>454245</v>
      </c>
      <c r="I62" s="115">
        <f t="shared" si="16"/>
        <v>106.75558166862514</v>
      </c>
      <c r="J62" s="160"/>
      <c r="K62" s="115">
        <f t="shared" si="17"/>
        <v>35.279621457584149</v>
      </c>
      <c r="L62" s="114">
        <v>208667</v>
      </c>
      <c r="M62" s="115">
        <f t="shared" si="18"/>
        <v>49.040423031727379</v>
      </c>
      <c r="N62" s="160"/>
      <c r="O62" s="115">
        <f t="shared" si="19"/>
        <v>34.319060340440274</v>
      </c>
      <c r="P62" s="114">
        <v>0</v>
      </c>
      <c r="Q62" s="114">
        <v>208667</v>
      </c>
      <c r="R62" s="114">
        <v>0</v>
      </c>
      <c r="S62" s="114">
        <v>262132</v>
      </c>
      <c r="T62" s="118">
        <f t="shared" si="20"/>
        <v>61.60564042303173</v>
      </c>
      <c r="U62" s="160"/>
      <c r="V62" s="118">
        <f t="shared" si="21"/>
        <v>274.5757839073957</v>
      </c>
      <c r="W62" s="114">
        <v>2259306</v>
      </c>
      <c r="X62" s="115">
        <f t="shared" si="22"/>
        <v>530.97673325499409</v>
      </c>
      <c r="Y62" s="160"/>
      <c r="Z62" s="115">
        <f t="shared" si="23"/>
        <v>751.12637563431713</v>
      </c>
      <c r="AA62" s="114">
        <f t="shared" si="24"/>
        <v>4537887</v>
      </c>
      <c r="AB62" s="114">
        <v>1012110</v>
      </c>
      <c r="AC62" s="118">
        <f t="shared" si="25"/>
        <v>22.303552292068971</v>
      </c>
      <c r="AD62" s="114">
        <v>83244</v>
      </c>
      <c r="AE62" s="118">
        <f t="shared" si="26"/>
        <v>1.8344220559039923</v>
      </c>
      <c r="AF62" s="114">
        <v>1214175</v>
      </c>
      <c r="AG62" s="118">
        <f t="shared" si="27"/>
        <v>26.756395652866633</v>
      </c>
      <c r="AH62" s="114">
        <v>20603</v>
      </c>
      <c r="AI62" s="113"/>
      <c r="AJ62" s="114">
        <v>4255</v>
      </c>
      <c r="AK62" s="114">
        <v>4255</v>
      </c>
      <c r="AL62" s="114">
        <v>4255</v>
      </c>
      <c r="AM62" s="114">
        <v>4255</v>
      </c>
      <c r="AN62" s="114">
        <v>4255</v>
      </c>
      <c r="AO62" s="114">
        <v>4255</v>
      </c>
    </row>
    <row r="63" spans="1:41" x14ac:dyDescent="0.2">
      <c r="A63" s="110">
        <v>10</v>
      </c>
      <c r="B63" s="110" t="s">
        <v>88</v>
      </c>
      <c r="C63" s="111">
        <v>14731917</v>
      </c>
      <c r="D63" s="112">
        <f t="shared" si="14"/>
        <v>182.14536350148367</v>
      </c>
      <c r="F63" s="112">
        <f t="shared" si="15"/>
        <v>68.884659668572993</v>
      </c>
      <c r="G63" s="111">
        <v>14731917</v>
      </c>
      <c r="H63" s="111">
        <v>14771135</v>
      </c>
      <c r="I63" s="112">
        <f t="shared" si="16"/>
        <v>182.63025469831851</v>
      </c>
      <c r="K63" s="112">
        <f t="shared" si="17"/>
        <v>60.353998842502257</v>
      </c>
      <c r="L63" s="111">
        <v>6262572</v>
      </c>
      <c r="M63" s="112">
        <f t="shared" si="18"/>
        <v>77.430415430267061</v>
      </c>
      <c r="O63" s="112">
        <f t="shared" si="19"/>
        <v>54.186708332786829</v>
      </c>
      <c r="P63" s="111">
        <v>0</v>
      </c>
      <c r="Q63" s="111">
        <v>5898816</v>
      </c>
      <c r="R63" s="111">
        <v>0</v>
      </c>
      <c r="S63" s="111">
        <v>865237</v>
      </c>
      <c r="T63" s="220">
        <f t="shared" si="20"/>
        <v>10.69778684470821</v>
      </c>
      <c r="V63" s="220">
        <f t="shared" si="21"/>
        <v>47.679939511867012</v>
      </c>
      <c r="W63" s="111">
        <v>1759584</v>
      </c>
      <c r="X63" s="112">
        <f t="shared" si="22"/>
        <v>21.755489614243324</v>
      </c>
      <c r="Z63" s="112">
        <f t="shared" si="23"/>
        <v>30.775589664583325</v>
      </c>
      <c r="AA63" s="111">
        <f t="shared" si="24"/>
        <v>38390445</v>
      </c>
      <c r="AB63" s="111">
        <v>8118583</v>
      </c>
      <c r="AC63" s="220">
        <f t="shared" si="25"/>
        <v>21.147405298375677</v>
      </c>
      <c r="AD63" s="111">
        <v>101010</v>
      </c>
      <c r="AE63" s="220">
        <f t="shared" si="26"/>
        <v>0.26311234475140882</v>
      </c>
      <c r="AF63" s="111">
        <v>3157646</v>
      </c>
      <c r="AG63" s="220">
        <f t="shared" si="27"/>
        <v>8.2250830903366712</v>
      </c>
      <c r="AH63" s="111">
        <v>3377303</v>
      </c>
      <c r="AI63" s="110"/>
      <c r="AJ63" s="111">
        <v>80880</v>
      </c>
      <c r="AK63" s="111">
        <v>80880</v>
      </c>
      <c r="AL63" s="111">
        <v>80880</v>
      </c>
      <c r="AM63" s="111">
        <v>80880</v>
      </c>
      <c r="AN63" s="111">
        <v>80880</v>
      </c>
      <c r="AO63" s="111">
        <v>80880</v>
      </c>
    </row>
    <row r="64" spans="1:41" x14ac:dyDescent="0.2">
      <c r="A64" s="113">
        <v>11</v>
      </c>
      <c r="B64" s="113" t="s">
        <v>247</v>
      </c>
      <c r="C64" s="114">
        <v>1478207</v>
      </c>
      <c r="D64" s="115">
        <f t="shared" si="14"/>
        <v>236.74039077514414</v>
      </c>
      <c r="E64" s="160"/>
      <c r="F64" s="115">
        <f t="shared" si="15"/>
        <v>89.53168466579136</v>
      </c>
      <c r="G64" s="114">
        <v>1478207</v>
      </c>
      <c r="H64" s="114">
        <v>421745</v>
      </c>
      <c r="I64" s="115">
        <f t="shared" si="16"/>
        <v>67.544042280589366</v>
      </c>
      <c r="J64" s="160"/>
      <c r="K64" s="115">
        <f t="shared" si="17"/>
        <v>22.321345695731249</v>
      </c>
      <c r="L64" s="114">
        <v>426273</v>
      </c>
      <c r="M64" s="115">
        <f t="shared" si="18"/>
        <v>68.26921844971173</v>
      </c>
      <c r="N64" s="160"/>
      <c r="O64" s="115">
        <f t="shared" si="19"/>
        <v>47.775595774419834</v>
      </c>
      <c r="P64" s="114">
        <v>0</v>
      </c>
      <c r="Q64" s="114">
        <v>426273</v>
      </c>
      <c r="R64" s="114">
        <v>0</v>
      </c>
      <c r="S64" s="114">
        <v>143927</v>
      </c>
      <c r="T64" s="118">
        <f t="shared" si="20"/>
        <v>23.050448430493272</v>
      </c>
      <c r="U64" s="160"/>
      <c r="V64" s="118">
        <f t="shared" si="21"/>
        <v>102.73564082378259</v>
      </c>
      <c r="W64" s="114">
        <v>599838</v>
      </c>
      <c r="X64" s="115">
        <f t="shared" si="22"/>
        <v>96.06630365150545</v>
      </c>
      <c r="Y64" s="160"/>
      <c r="Z64" s="115">
        <f t="shared" si="23"/>
        <v>135.89660330312103</v>
      </c>
      <c r="AA64" s="114">
        <f t="shared" si="24"/>
        <v>3069990</v>
      </c>
      <c r="AB64" s="114">
        <v>918978</v>
      </c>
      <c r="AC64" s="118">
        <f t="shared" si="25"/>
        <v>29.934234313466817</v>
      </c>
      <c r="AD64" s="114">
        <v>475040</v>
      </c>
      <c r="AE64" s="118">
        <f t="shared" si="26"/>
        <v>15.473666038000125</v>
      </c>
      <c r="AF64" s="114">
        <v>71150</v>
      </c>
      <c r="AG64" s="118">
        <f t="shared" si="27"/>
        <v>2.3175971257235366</v>
      </c>
      <c r="AH64" s="114">
        <v>11181</v>
      </c>
      <c r="AI64" s="113"/>
      <c r="AJ64" s="114">
        <v>6244</v>
      </c>
      <c r="AK64" s="114">
        <v>6244</v>
      </c>
      <c r="AL64" s="114">
        <v>6244</v>
      </c>
      <c r="AM64" s="114">
        <v>6244</v>
      </c>
      <c r="AN64" s="114">
        <v>6244</v>
      </c>
      <c r="AO64" s="114">
        <v>6244</v>
      </c>
    </row>
    <row r="65" spans="1:41" x14ac:dyDescent="0.2">
      <c r="A65" s="110">
        <v>12</v>
      </c>
      <c r="B65" s="110" t="s">
        <v>90</v>
      </c>
      <c r="C65" s="111">
        <v>10004471</v>
      </c>
      <c r="D65" s="112">
        <f t="shared" si="14"/>
        <v>299.39163873593486</v>
      </c>
      <c r="F65" s="112">
        <f t="shared" si="15"/>
        <v>113.22545216350366</v>
      </c>
      <c r="G65" s="111">
        <v>10004471</v>
      </c>
      <c r="H65" s="111">
        <v>11675909</v>
      </c>
      <c r="I65" s="112">
        <f t="shared" si="16"/>
        <v>349.4107313861623</v>
      </c>
      <c r="K65" s="112">
        <f t="shared" si="17"/>
        <v>115.47010604827497</v>
      </c>
      <c r="L65" s="111">
        <v>6211577</v>
      </c>
      <c r="M65" s="112">
        <f t="shared" si="18"/>
        <v>185.88631194637298</v>
      </c>
      <c r="O65" s="112">
        <f t="shared" si="19"/>
        <v>130.08541039750432</v>
      </c>
      <c r="P65" s="111">
        <v>5952112</v>
      </c>
      <c r="Q65" s="111">
        <v>259465</v>
      </c>
      <c r="R65" s="111">
        <v>0</v>
      </c>
      <c r="S65" s="111">
        <v>511070</v>
      </c>
      <c r="T65" s="220">
        <f t="shared" si="20"/>
        <v>15.294170457265981</v>
      </c>
      <c r="V65" s="220">
        <f t="shared" si="21"/>
        <v>68.165979830430572</v>
      </c>
      <c r="W65" s="111">
        <v>0</v>
      </c>
      <c r="X65" s="112">
        <f t="shared" si="22"/>
        <v>0</v>
      </c>
      <c r="Z65" s="112">
        <f t="shared" si="23"/>
        <v>0</v>
      </c>
      <c r="AA65" s="111">
        <f t="shared" si="24"/>
        <v>28403027</v>
      </c>
      <c r="AB65" s="111">
        <v>4829547</v>
      </c>
      <c r="AC65" s="220">
        <f t="shared" si="25"/>
        <v>17.003634859059215</v>
      </c>
      <c r="AD65" s="111">
        <v>115509</v>
      </c>
      <c r="AE65" s="220">
        <f t="shared" si="26"/>
        <v>0.40667848536002871</v>
      </c>
      <c r="AF65" s="111">
        <v>144548</v>
      </c>
      <c r="AG65" s="220">
        <f t="shared" si="27"/>
        <v>0.50891758825564615</v>
      </c>
      <c r="AH65" s="111">
        <v>449973</v>
      </c>
      <c r="AI65" s="110"/>
      <c r="AJ65" s="111">
        <v>33416</v>
      </c>
      <c r="AK65" s="111">
        <v>33416</v>
      </c>
      <c r="AL65" s="111">
        <v>33416</v>
      </c>
      <c r="AM65" s="111">
        <v>33416</v>
      </c>
      <c r="AN65" s="111">
        <v>33416</v>
      </c>
      <c r="AO65" s="111">
        <v>0</v>
      </c>
    </row>
    <row r="66" spans="1:41" x14ac:dyDescent="0.2">
      <c r="A66" s="113">
        <v>13</v>
      </c>
      <c r="B66" s="113" t="s">
        <v>91</v>
      </c>
      <c r="C66" s="114">
        <v>0</v>
      </c>
      <c r="D66" s="115">
        <f t="shared" si="14"/>
        <v>0</v>
      </c>
      <c r="E66" s="160"/>
      <c r="F66" s="115">
        <f t="shared" si="15"/>
        <v>0</v>
      </c>
      <c r="G66" s="114">
        <v>0</v>
      </c>
      <c r="H66" s="114">
        <v>0</v>
      </c>
      <c r="I66" s="115">
        <f t="shared" si="16"/>
        <v>0</v>
      </c>
      <c r="J66" s="160"/>
      <c r="K66" s="115">
        <f t="shared" si="17"/>
        <v>0</v>
      </c>
      <c r="L66" s="114">
        <v>0</v>
      </c>
      <c r="M66" s="115">
        <f t="shared" si="18"/>
        <v>0</v>
      </c>
      <c r="N66" s="160"/>
      <c r="O66" s="115">
        <f t="shared" si="19"/>
        <v>0</v>
      </c>
      <c r="P66" s="114">
        <v>0</v>
      </c>
      <c r="Q66" s="114">
        <v>0</v>
      </c>
      <c r="R66" s="114">
        <v>0</v>
      </c>
      <c r="S66" s="114">
        <v>0</v>
      </c>
      <c r="T66" s="118">
        <f t="shared" si="20"/>
        <v>0</v>
      </c>
      <c r="U66" s="160"/>
      <c r="V66" s="118">
        <f t="shared" si="21"/>
        <v>0</v>
      </c>
      <c r="W66" s="114">
        <v>0</v>
      </c>
      <c r="X66" s="115">
        <f t="shared" si="22"/>
        <v>0</v>
      </c>
      <c r="Y66" s="160"/>
      <c r="Z66" s="115">
        <f t="shared" si="23"/>
        <v>0</v>
      </c>
      <c r="AA66" s="114">
        <f t="shared" si="24"/>
        <v>0</v>
      </c>
      <c r="AB66" s="114">
        <v>0</v>
      </c>
      <c r="AC66" s="118">
        <f t="shared" si="25"/>
        <v>0</v>
      </c>
      <c r="AD66" s="114">
        <v>0</v>
      </c>
      <c r="AE66" s="118">
        <f t="shared" si="26"/>
        <v>0</v>
      </c>
      <c r="AF66" s="114">
        <v>0</v>
      </c>
      <c r="AG66" s="118">
        <f t="shared" si="27"/>
        <v>0</v>
      </c>
      <c r="AH66" s="114">
        <v>0</v>
      </c>
      <c r="AI66" s="113"/>
      <c r="AJ66" s="114">
        <v>0</v>
      </c>
      <c r="AK66" s="114">
        <v>0</v>
      </c>
      <c r="AL66" s="114">
        <v>0</v>
      </c>
      <c r="AM66" s="114">
        <v>0</v>
      </c>
      <c r="AN66" s="114">
        <v>0</v>
      </c>
      <c r="AO66" s="114">
        <v>0</v>
      </c>
    </row>
    <row r="67" spans="1:41" x14ac:dyDescent="0.2">
      <c r="A67" s="110">
        <v>14</v>
      </c>
      <c r="B67" s="110" t="s">
        <v>92</v>
      </c>
      <c r="C67" s="111">
        <v>3934965</v>
      </c>
      <c r="D67" s="112">
        <f t="shared" si="14"/>
        <v>206.49480478589422</v>
      </c>
      <c r="F67" s="112">
        <f t="shared" si="15"/>
        <v>78.093255175769954</v>
      </c>
      <c r="G67" s="111">
        <v>3934965</v>
      </c>
      <c r="H67" s="111">
        <v>1443448</v>
      </c>
      <c r="I67" s="112">
        <f t="shared" si="16"/>
        <v>75.747691015952981</v>
      </c>
      <c r="K67" s="112">
        <f t="shared" si="17"/>
        <v>25.032413514676744</v>
      </c>
      <c r="L67" s="111">
        <v>4604962</v>
      </c>
      <c r="M67" s="112">
        <f t="shared" si="18"/>
        <v>241.65417716204871</v>
      </c>
      <c r="O67" s="112">
        <f t="shared" si="19"/>
        <v>169.11241328767292</v>
      </c>
      <c r="P67" s="111">
        <v>0</v>
      </c>
      <c r="Q67" s="111">
        <v>4487982</v>
      </c>
      <c r="R67" s="111">
        <v>0</v>
      </c>
      <c r="S67" s="111">
        <v>135264</v>
      </c>
      <c r="T67" s="220">
        <f t="shared" si="20"/>
        <v>7.0982367758186395</v>
      </c>
      <c r="V67" s="220">
        <f t="shared" si="21"/>
        <v>31.636777309631835</v>
      </c>
      <c r="W67" s="111">
        <v>1669055</v>
      </c>
      <c r="X67" s="112">
        <f t="shared" si="22"/>
        <v>87.58684928631402</v>
      </c>
      <c r="Z67" s="112">
        <f t="shared" si="23"/>
        <v>123.90146034151006</v>
      </c>
      <c r="AA67" s="111">
        <f t="shared" si="24"/>
        <v>11787694</v>
      </c>
      <c r="AB67" s="111">
        <v>4437365</v>
      </c>
      <c r="AC67" s="220">
        <f t="shared" si="25"/>
        <v>37.644046409755802</v>
      </c>
      <c r="AD67" s="111">
        <v>190985</v>
      </c>
      <c r="AE67" s="220">
        <f t="shared" si="26"/>
        <v>1.6202066324422739</v>
      </c>
      <c r="AF67" s="111">
        <v>1499</v>
      </c>
      <c r="AG67" s="220">
        <f t="shared" si="27"/>
        <v>1.2716651789569699E-2</v>
      </c>
      <c r="AH67" s="111">
        <v>288237</v>
      </c>
      <c r="AI67" s="110"/>
      <c r="AJ67" s="111">
        <v>19056</v>
      </c>
      <c r="AK67" s="111">
        <v>19056</v>
      </c>
      <c r="AL67" s="111">
        <v>19056</v>
      </c>
      <c r="AM67" s="111">
        <v>19056</v>
      </c>
      <c r="AN67" s="111">
        <v>19056</v>
      </c>
      <c r="AO67" s="111">
        <v>19056</v>
      </c>
    </row>
    <row r="68" spans="1:41" x14ac:dyDescent="0.2">
      <c r="A68" s="113">
        <v>15</v>
      </c>
      <c r="B68" s="113" t="s">
        <v>93</v>
      </c>
      <c r="C68" s="114">
        <v>0</v>
      </c>
      <c r="D68" s="115">
        <f t="shared" si="14"/>
        <v>0</v>
      </c>
      <c r="E68" s="160"/>
      <c r="F68" s="115">
        <f t="shared" si="15"/>
        <v>0</v>
      </c>
      <c r="G68" s="114">
        <v>0</v>
      </c>
      <c r="H68" s="114">
        <v>0</v>
      </c>
      <c r="I68" s="115">
        <f t="shared" si="16"/>
        <v>0</v>
      </c>
      <c r="J68" s="160"/>
      <c r="K68" s="115">
        <f t="shared" si="17"/>
        <v>0</v>
      </c>
      <c r="L68" s="114">
        <v>0</v>
      </c>
      <c r="M68" s="115">
        <f t="shared" si="18"/>
        <v>0</v>
      </c>
      <c r="N68" s="160"/>
      <c r="O68" s="115">
        <f t="shared" si="19"/>
        <v>0</v>
      </c>
      <c r="P68" s="114">
        <v>0</v>
      </c>
      <c r="Q68" s="114">
        <v>0</v>
      </c>
      <c r="R68" s="114">
        <v>0</v>
      </c>
      <c r="S68" s="114">
        <v>0</v>
      </c>
      <c r="T68" s="118">
        <f t="shared" si="20"/>
        <v>0</v>
      </c>
      <c r="U68" s="160"/>
      <c r="V68" s="118">
        <f t="shared" si="21"/>
        <v>0</v>
      </c>
      <c r="W68" s="114">
        <v>0</v>
      </c>
      <c r="X68" s="115">
        <f t="shared" si="22"/>
        <v>0</v>
      </c>
      <c r="Y68" s="160"/>
      <c r="Z68" s="115">
        <f t="shared" si="23"/>
        <v>0</v>
      </c>
      <c r="AA68" s="114">
        <f t="shared" si="24"/>
        <v>0</v>
      </c>
      <c r="AB68" s="114">
        <v>0</v>
      </c>
      <c r="AC68" s="118">
        <f t="shared" si="25"/>
        <v>0</v>
      </c>
      <c r="AD68" s="114">
        <v>0</v>
      </c>
      <c r="AE68" s="118">
        <f t="shared" si="26"/>
        <v>0</v>
      </c>
      <c r="AF68" s="114">
        <v>0</v>
      </c>
      <c r="AG68" s="118">
        <f t="shared" si="27"/>
        <v>0</v>
      </c>
      <c r="AH68" s="114">
        <v>0</v>
      </c>
      <c r="AI68" s="113"/>
      <c r="AJ68" s="114">
        <v>0</v>
      </c>
      <c r="AK68" s="114">
        <v>0</v>
      </c>
      <c r="AL68" s="114">
        <v>0</v>
      </c>
      <c r="AM68" s="114">
        <v>0</v>
      </c>
      <c r="AN68" s="114">
        <v>0</v>
      </c>
      <c r="AO68" s="114">
        <v>0</v>
      </c>
    </row>
    <row r="69" spans="1:41" x14ac:dyDescent="0.2">
      <c r="A69" s="110">
        <v>16</v>
      </c>
      <c r="B69" s="110" t="s">
        <v>94</v>
      </c>
      <c r="C69" s="111">
        <v>7283821</v>
      </c>
      <c r="D69" s="112">
        <f t="shared" si="14"/>
        <v>128.98110568069131</v>
      </c>
      <c r="F69" s="112">
        <f t="shared" si="15"/>
        <v>48.778730337642088</v>
      </c>
      <c r="G69" s="111">
        <v>7283821</v>
      </c>
      <c r="H69" s="111">
        <v>9589321</v>
      </c>
      <c r="I69" s="112">
        <f t="shared" si="16"/>
        <v>169.80664754214479</v>
      </c>
      <c r="K69" s="112">
        <f t="shared" si="17"/>
        <v>56.116168846925198</v>
      </c>
      <c r="L69" s="111">
        <v>8009831</v>
      </c>
      <c r="M69" s="112">
        <f t="shared" si="18"/>
        <v>141.83721136138263</v>
      </c>
      <c r="O69" s="112">
        <f t="shared" si="19"/>
        <v>99.259335754135577</v>
      </c>
      <c r="P69" s="111">
        <v>0</v>
      </c>
      <c r="Q69" s="111">
        <v>7622950</v>
      </c>
      <c r="R69" s="111">
        <v>2250</v>
      </c>
      <c r="S69" s="111">
        <v>386677</v>
      </c>
      <c r="T69" s="220">
        <f t="shared" si="20"/>
        <v>6.8472340274826466</v>
      </c>
      <c r="V69" s="220">
        <f t="shared" si="21"/>
        <v>30.518060323427111</v>
      </c>
      <c r="W69" s="111">
        <v>808039</v>
      </c>
      <c r="X69" s="112">
        <f t="shared" si="22"/>
        <v>14.308666241677292</v>
      </c>
      <c r="Z69" s="112">
        <f t="shared" si="23"/>
        <v>20.241219513305449</v>
      </c>
      <c r="AA69" s="111">
        <f t="shared" si="24"/>
        <v>26077689</v>
      </c>
      <c r="AB69" s="111">
        <v>7375909</v>
      </c>
      <c r="AC69" s="220">
        <f t="shared" si="25"/>
        <v>28.284365995775161</v>
      </c>
      <c r="AD69" s="111">
        <v>271592</v>
      </c>
      <c r="AE69" s="220">
        <f t="shared" si="26"/>
        <v>1.0414726550347311</v>
      </c>
      <c r="AF69" s="111">
        <v>11601</v>
      </c>
      <c r="AG69" s="220">
        <f t="shared" si="27"/>
        <v>4.4486303981921098E-2</v>
      </c>
      <c r="AH69" s="111">
        <v>3917080</v>
      </c>
      <c r="AI69" s="110"/>
      <c r="AJ69" s="111">
        <v>56472</v>
      </c>
      <c r="AK69" s="111">
        <v>56472</v>
      </c>
      <c r="AL69" s="111">
        <v>56472</v>
      </c>
      <c r="AM69" s="111">
        <v>56472</v>
      </c>
      <c r="AN69" s="111">
        <v>56472</v>
      </c>
      <c r="AO69" s="111">
        <v>56472</v>
      </c>
    </row>
    <row r="70" spans="1:41" x14ac:dyDescent="0.2">
      <c r="A70" s="113">
        <v>17</v>
      </c>
      <c r="B70" s="113" t="s">
        <v>95</v>
      </c>
      <c r="C70" s="114">
        <v>0</v>
      </c>
      <c r="D70" s="115">
        <f t="shared" si="14"/>
        <v>0</v>
      </c>
      <c r="E70" s="160"/>
      <c r="F70" s="115">
        <f t="shared" si="15"/>
        <v>0</v>
      </c>
      <c r="G70" s="114">
        <v>0</v>
      </c>
      <c r="H70" s="114">
        <v>0</v>
      </c>
      <c r="I70" s="115">
        <f t="shared" si="16"/>
        <v>0</v>
      </c>
      <c r="J70" s="160"/>
      <c r="K70" s="115">
        <f t="shared" si="17"/>
        <v>0</v>
      </c>
      <c r="L70" s="114">
        <v>0</v>
      </c>
      <c r="M70" s="115">
        <f t="shared" si="18"/>
        <v>0</v>
      </c>
      <c r="N70" s="160"/>
      <c r="O70" s="115">
        <f t="shared" si="19"/>
        <v>0</v>
      </c>
      <c r="P70" s="114">
        <v>0</v>
      </c>
      <c r="Q70" s="114">
        <v>0</v>
      </c>
      <c r="R70" s="114">
        <v>0</v>
      </c>
      <c r="S70" s="114">
        <v>0</v>
      </c>
      <c r="T70" s="118">
        <f t="shared" si="20"/>
        <v>0</v>
      </c>
      <c r="U70" s="160"/>
      <c r="V70" s="118">
        <f t="shared" si="21"/>
        <v>0</v>
      </c>
      <c r="W70" s="114">
        <v>0</v>
      </c>
      <c r="X70" s="115">
        <f t="shared" si="22"/>
        <v>0</v>
      </c>
      <c r="Y70" s="160"/>
      <c r="Z70" s="115">
        <f t="shared" si="23"/>
        <v>0</v>
      </c>
      <c r="AA70" s="114">
        <f t="shared" si="24"/>
        <v>0</v>
      </c>
      <c r="AB70" s="114">
        <v>0</v>
      </c>
      <c r="AC70" s="118">
        <f t="shared" si="25"/>
        <v>0</v>
      </c>
      <c r="AD70" s="114">
        <v>0</v>
      </c>
      <c r="AE70" s="118">
        <f t="shared" si="26"/>
        <v>0</v>
      </c>
      <c r="AF70" s="114">
        <v>0</v>
      </c>
      <c r="AG70" s="118">
        <f t="shared" si="27"/>
        <v>0</v>
      </c>
      <c r="AH70" s="114">
        <v>0</v>
      </c>
      <c r="AI70" s="113"/>
      <c r="AJ70" s="114">
        <v>0</v>
      </c>
      <c r="AK70" s="114">
        <v>0</v>
      </c>
      <c r="AL70" s="114">
        <v>0</v>
      </c>
      <c r="AM70" s="114">
        <v>0</v>
      </c>
      <c r="AN70" s="114">
        <v>0</v>
      </c>
      <c r="AO70" s="114">
        <v>0</v>
      </c>
    </row>
    <row r="71" spans="1:41" x14ac:dyDescent="0.2">
      <c r="A71" s="110">
        <v>18</v>
      </c>
      <c r="B71" s="110" t="s">
        <v>96</v>
      </c>
      <c r="C71" s="111">
        <v>4328944</v>
      </c>
      <c r="D71" s="112">
        <f t="shared" si="14"/>
        <v>150.45683303211456</v>
      </c>
      <c r="F71" s="112">
        <f t="shared" si="15"/>
        <v>56.900530098555592</v>
      </c>
      <c r="G71" s="111">
        <v>4328944</v>
      </c>
      <c r="H71" s="111">
        <v>5809882</v>
      </c>
      <c r="I71" s="112">
        <f t="shared" si="16"/>
        <v>201.92833310162658</v>
      </c>
      <c r="K71" s="112">
        <f t="shared" si="17"/>
        <v>66.7314536817332</v>
      </c>
      <c r="L71" s="111">
        <v>4305111</v>
      </c>
      <c r="M71" s="112">
        <f t="shared" si="18"/>
        <v>149.62849297928543</v>
      </c>
      <c r="O71" s="112">
        <f t="shared" si="19"/>
        <v>104.7117655547753</v>
      </c>
      <c r="P71" s="111">
        <v>0</v>
      </c>
      <c r="Q71" s="111">
        <v>4305111</v>
      </c>
      <c r="R71" s="111">
        <v>0</v>
      </c>
      <c r="S71" s="111">
        <v>223589</v>
      </c>
      <c r="T71" s="220">
        <f t="shared" si="20"/>
        <v>7.7710621437508687</v>
      </c>
      <c r="V71" s="220">
        <f t="shared" si="21"/>
        <v>34.635553908076332</v>
      </c>
      <c r="W71" s="111">
        <v>825325</v>
      </c>
      <c r="X71" s="112">
        <f t="shared" si="22"/>
        <v>28.685006256082303</v>
      </c>
      <c r="Z71" s="112">
        <f t="shared" si="23"/>
        <v>40.578171198005428</v>
      </c>
      <c r="AA71" s="111">
        <f t="shared" si="24"/>
        <v>15492851</v>
      </c>
      <c r="AB71" s="111">
        <v>4593256</v>
      </c>
      <c r="AC71" s="220">
        <f t="shared" si="25"/>
        <v>29.647583908216763</v>
      </c>
      <c r="AD71" s="111">
        <v>114370</v>
      </c>
      <c r="AE71" s="220">
        <f t="shared" si="26"/>
        <v>0.73821144991325349</v>
      </c>
      <c r="AF71" s="111">
        <v>0</v>
      </c>
      <c r="AG71" s="220">
        <f t="shared" si="27"/>
        <v>0</v>
      </c>
      <c r="AH71" s="111">
        <v>1365080</v>
      </c>
      <c r="AI71" s="110"/>
      <c r="AJ71" s="111">
        <v>28772</v>
      </c>
      <c r="AK71" s="111">
        <v>28772</v>
      </c>
      <c r="AL71" s="111">
        <v>28772</v>
      </c>
      <c r="AM71" s="111">
        <v>28772</v>
      </c>
      <c r="AN71" s="111">
        <v>28772</v>
      </c>
      <c r="AO71" s="111">
        <v>28772</v>
      </c>
    </row>
    <row r="72" spans="1:41" x14ac:dyDescent="0.2">
      <c r="A72" s="113">
        <v>19</v>
      </c>
      <c r="B72" s="113" t="s">
        <v>97</v>
      </c>
      <c r="C72" s="114">
        <v>2296741</v>
      </c>
      <c r="D72" s="115">
        <f t="shared" si="14"/>
        <v>353.9983045622688</v>
      </c>
      <c r="E72" s="160"/>
      <c r="F72" s="115">
        <f t="shared" si="15"/>
        <v>133.87687868774714</v>
      </c>
      <c r="G72" s="114">
        <v>2296741</v>
      </c>
      <c r="H72" s="114">
        <v>2633792</v>
      </c>
      <c r="I72" s="115">
        <f t="shared" si="16"/>
        <v>405.94821208384712</v>
      </c>
      <c r="J72" s="160"/>
      <c r="K72" s="115">
        <f t="shared" si="17"/>
        <v>134.15410257569962</v>
      </c>
      <c r="L72" s="114">
        <v>535318</v>
      </c>
      <c r="M72" s="115">
        <f t="shared" si="18"/>
        <v>82.508939580764491</v>
      </c>
      <c r="N72" s="160"/>
      <c r="O72" s="115">
        <f t="shared" si="19"/>
        <v>57.740718799795751</v>
      </c>
      <c r="P72" s="114">
        <v>0</v>
      </c>
      <c r="Q72" s="114">
        <v>535318</v>
      </c>
      <c r="R72" s="114">
        <v>0</v>
      </c>
      <c r="S72" s="114">
        <v>197222</v>
      </c>
      <c r="T72" s="118">
        <f t="shared" si="20"/>
        <v>30.397965474722564</v>
      </c>
      <c r="U72" s="160"/>
      <c r="V72" s="118">
        <f t="shared" si="21"/>
        <v>135.48345804212238</v>
      </c>
      <c r="W72" s="114">
        <v>469851</v>
      </c>
      <c r="X72" s="115">
        <f t="shared" si="22"/>
        <v>72.418464858199755</v>
      </c>
      <c r="Y72" s="160"/>
      <c r="Z72" s="115">
        <f t="shared" si="23"/>
        <v>102.44407265170715</v>
      </c>
      <c r="AA72" s="114">
        <f t="shared" si="24"/>
        <v>6132924</v>
      </c>
      <c r="AB72" s="114">
        <v>938489</v>
      </c>
      <c r="AC72" s="118">
        <f t="shared" si="25"/>
        <v>15.302472360655376</v>
      </c>
      <c r="AD72" s="114">
        <v>234044</v>
      </c>
      <c r="AE72" s="118">
        <f t="shared" si="26"/>
        <v>3.8161894717756164</v>
      </c>
      <c r="AF72" s="114">
        <v>201905</v>
      </c>
      <c r="AG72" s="118">
        <f t="shared" si="27"/>
        <v>3.2921490629918129</v>
      </c>
      <c r="AH72" s="114">
        <v>743988</v>
      </c>
      <c r="AI72" s="113"/>
      <c r="AJ72" s="114">
        <v>6488</v>
      </c>
      <c r="AK72" s="114">
        <v>6488</v>
      </c>
      <c r="AL72" s="114">
        <v>6488</v>
      </c>
      <c r="AM72" s="114">
        <v>6488</v>
      </c>
      <c r="AN72" s="114">
        <v>6488</v>
      </c>
      <c r="AO72" s="114">
        <v>6488</v>
      </c>
    </row>
    <row r="73" spans="1:41" x14ac:dyDescent="0.2">
      <c r="A73" s="110">
        <v>20</v>
      </c>
      <c r="B73" s="110" t="s">
        <v>98</v>
      </c>
      <c r="C73" s="111">
        <v>2753704</v>
      </c>
      <c r="D73" s="112">
        <f t="shared" si="14"/>
        <v>240.62425725270884</v>
      </c>
      <c r="F73" s="112">
        <f t="shared" si="15"/>
        <v>91.000505037401012</v>
      </c>
      <c r="G73" s="111">
        <v>2753704</v>
      </c>
      <c r="H73" s="111">
        <v>1969413</v>
      </c>
      <c r="I73" s="112">
        <f t="shared" si="16"/>
        <v>172.09131422579517</v>
      </c>
      <c r="K73" s="112">
        <f t="shared" si="17"/>
        <v>56.871184879774262</v>
      </c>
      <c r="L73" s="111">
        <v>2063857</v>
      </c>
      <c r="M73" s="112">
        <f t="shared" si="18"/>
        <v>180.34402306885704</v>
      </c>
      <c r="O73" s="112">
        <f t="shared" si="19"/>
        <v>126.20685196238306</v>
      </c>
      <c r="P73" s="111">
        <v>2063857</v>
      </c>
      <c r="Q73" s="111">
        <v>0</v>
      </c>
      <c r="R73" s="111">
        <v>0</v>
      </c>
      <c r="S73" s="111">
        <v>96404</v>
      </c>
      <c r="T73" s="220">
        <f t="shared" si="20"/>
        <v>8.4239776301992304</v>
      </c>
      <c r="V73" s="220">
        <f t="shared" si="21"/>
        <v>37.545592344261699</v>
      </c>
      <c r="W73" s="111">
        <v>28367</v>
      </c>
      <c r="X73" s="112">
        <f t="shared" si="22"/>
        <v>2.4787661656763369</v>
      </c>
      <c r="Z73" s="112">
        <f t="shared" si="23"/>
        <v>3.5064938432534007</v>
      </c>
      <c r="AA73" s="111">
        <f t="shared" si="24"/>
        <v>6911745</v>
      </c>
      <c r="AB73" s="111">
        <v>1999219</v>
      </c>
      <c r="AC73" s="220">
        <f t="shared" si="25"/>
        <v>28.924953105185448</v>
      </c>
      <c r="AD73" s="111">
        <v>260357</v>
      </c>
      <c r="AE73" s="220">
        <f t="shared" si="26"/>
        <v>3.766877973652095</v>
      </c>
      <c r="AF73" s="111">
        <v>0</v>
      </c>
      <c r="AG73" s="220">
        <f t="shared" si="27"/>
        <v>0</v>
      </c>
      <c r="AH73" s="111">
        <v>266235</v>
      </c>
      <c r="AI73" s="110"/>
      <c r="AJ73" s="111">
        <v>11444</v>
      </c>
      <c r="AK73" s="111">
        <v>11444</v>
      </c>
      <c r="AL73" s="111">
        <v>11444</v>
      </c>
      <c r="AM73" s="111">
        <v>11444</v>
      </c>
      <c r="AN73" s="111">
        <v>11444</v>
      </c>
      <c r="AO73" s="111">
        <v>11444</v>
      </c>
    </row>
    <row r="74" spans="1:41" x14ac:dyDescent="0.2">
      <c r="A74" s="113">
        <v>21</v>
      </c>
      <c r="B74" s="113" t="s">
        <v>99</v>
      </c>
      <c r="C74" s="114">
        <v>114390472</v>
      </c>
      <c r="D74" s="115">
        <f t="shared" si="14"/>
        <v>289.72449059709999</v>
      </c>
      <c r="E74" s="160"/>
      <c r="F74" s="115">
        <f t="shared" si="15"/>
        <v>109.56948092872724</v>
      </c>
      <c r="G74" s="114">
        <v>0</v>
      </c>
      <c r="H74" s="114">
        <v>119251546</v>
      </c>
      <c r="I74" s="115">
        <f t="shared" si="16"/>
        <v>302.03646172354843</v>
      </c>
      <c r="J74" s="160"/>
      <c r="K74" s="115">
        <f t="shared" si="17"/>
        <v>99.814284831221627</v>
      </c>
      <c r="L74" s="114">
        <v>69835501</v>
      </c>
      <c r="M74" s="115">
        <f t="shared" si="18"/>
        <v>176.87709998100425</v>
      </c>
      <c r="N74" s="160"/>
      <c r="O74" s="115">
        <f t="shared" si="19"/>
        <v>123.78065872643343</v>
      </c>
      <c r="P74" s="114">
        <v>40983496</v>
      </c>
      <c r="Q74" s="114">
        <v>20460605</v>
      </c>
      <c r="R74" s="114">
        <v>172942</v>
      </c>
      <c r="S74" s="114">
        <v>8216035</v>
      </c>
      <c r="T74" s="118">
        <f t="shared" si="20"/>
        <v>20.809307921230925</v>
      </c>
      <c r="U74" s="160"/>
      <c r="V74" s="118">
        <f t="shared" si="21"/>
        <v>92.746897780909023</v>
      </c>
      <c r="W74" s="114">
        <v>11176387</v>
      </c>
      <c r="X74" s="115">
        <f t="shared" si="22"/>
        <v>28.307191793832711</v>
      </c>
      <c r="Y74" s="160"/>
      <c r="Z74" s="115">
        <f t="shared" si="23"/>
        <v>40.043710100337179</v>
      </c>
      <c r="AA74" s="114">
        <f t="shared" si="24"/>
        <v>322869941</v>
      </c>
      <c r="AB74" s="114">
        <v>35292267</v>
      </c>
      <c r="AC74" s="118">
        <f t="shared" si="25"/>
        <v>10.930799841785211</v>
      </c>
      <c r="AD74" s="114">
        <v>1083622</v>
      </c>
      <c r="AE74" s="118">
        <f t="shared" si="26"/>
        <v>0.3356218286049738</v>
      </c>
      <c r="AF74" s="114">
        <v>2943660</v>
      </c>
      <c r="AG74" s="118">
        <f t="shared" si="27"/>
        <v>0.91171695664292263</v>
      </c>
      <c r="AH74" s="114">
        <v>15276141</v>
      </c>
      <c r="AI74" s="113"/>
      <c r="AJ74" s="114">
        <v>394825</v>
      </c>
      <c r="AK74" s="114">
        <v>394825</v>
      </c>
      <c r="AL74" s="114">
        <v>394825</v>
      </c>
      <c r="AM74" s="114">
        <v>394825</v>
      </c>
      <c r="AN74" s="114">
        <v>394825</v>
      </c>
      <c r="AO74" s="114">
        <v>394825</v>
      </c>
    </row>
    <row r="75" spans="1:41" x14ac:dyDescent="0.2">
      <c r="A75" s="110">
        <v>22</v>
      </c>
      <c r="B75" s="110" t="s">
        <v>100</v>
      </c>
      <c r="C75" s="111">
        <v>3896716</v>
      </c>
      <c r="D75" s="112">
        <f t="shared" si="14"/>
        <v>250.35117250240924</v>
      </c>
      <c r="F75" s="112">
        <f t="shared" si="15"/>
        <v>94.679079302044357</v>
      </c>
      <c r="G75" s="111">
        <v>3896716</v>
      </c>
      <c r="H75" s="111">
        <v>3197423</v>
      </c>
      <c r="I75" s="112">
        <f t="shared" si="16"/>
        <v>205.42389977513653</v>
      </c>
      <c r="K75" s="112">
        <f t="shared" si="17"/>
        <v>67.886637018225869</v>
      </c>
      <c r="L75" s="111">
        <v>872971</v>
      </c>
      <c r="M75" s="112">
        <f t="shared" si="18"/>
        <v>56.08551236749117</v>
      </c>
      <c r="O75" s="112">
        <f t="shared" si="19"/>
        <v>39.249296073958448</v>
      </c>
      <c r="P75" s="111">
        <v>0</v>
      </c>
      <c r="Q75" s="111">
        <v>872971</v>
      </c>
      <c r="R75" s="111">
        <v>0</v>
      </c>
      <c r="S75" s="111">
        <v>289501</v>
      </c>
      <c r="T75" s="220">
        <f t="shared" si="20"/>
        <v>18.59948602634115</v>
      </c>
      <c r="V75" s="220">
        <f t="shared" si="21"/>
        <v>82.897741519914391</v>
      </c>
      <c r="W75" s="111">
        <v>253625</v>
      </c>
      <c r="X75" s="112">
        <f t="shared" si="22"/>
        <v>16.294571153228397</v>
      </c>
      <c r="Z75" s="112">
        <f t="shared" si="23"/>
        <v>23.050505617846341</v>
      </c>
      <c r="AA75" s="111">
        <f t="shared" si="24"/>
        <v>8510236</v>
      </c>
      <c r="AB75" s="111">
        <v>1449513</v>
      </c>
      <c r="AC75" s="220">
        <f t="shared" si="25"/>
        <v>17.032582880192745</v>
      </c>
      <c r="AD75" s="111">
        <v>50681</v>
      </c>
      <c r="AE75" s="220">
        <f t="shared" si="26"/>
        <v>0.59552990069840595</v>
      </c>
      <c r="AF75" s="111">
        <v>92705</v>
      </c>
      <c r="AG75" s="220">
        <f t="shared" si="27"/>
        <v>1.089335242876931</v>
      </c>
      <c r="AH75" s="111">
        <v>776509</v>
      </c>
      <c r="AI75" s="110"/>
      <c r="AJ75" s="111">
        <v>15565</v>
      </c>
      <c r="AK75" s="111">
        <v>15565</v>
      </c>
      <c r="AL75" s="111">
        <v>15565</v>
      </c>
      <c r="AM75" s="111">
        <v>15565</v>
      </c>
      <c r="AN75" s="111">
        <v>15565</v>
      </c>
      <c r="AO75" s="111">
        <v>15565</v>
      </c>
    </row>
    <row r="76" spans="1:41" x14ac:dyDescent="0.2">
      <c r="A76" s="113">
        <v>23</v>
      </c>
      <c r="B76" s="113" t="s">
        <v>101</v>
      </c>
      <c r="C76" s="114">
        <v>889813</v>
      </c>
      <c r="D76" s="115">
        <f t="shared" si="14"/>
        <v>186.70016785564414</v>
      </c>
      <c r="E76" s="160"/>
      <c r="F76" s="115">
        <f t="shared" si="15"/>
        <v>70.607218737669044</v>
      </c>
      <c r="G76" s="114">
        <v>889813</v>
      </c>
      <c r="H76" s="114">
        <v>992277</v>
      </c>
      <c r="I76" s="115">
        <f t="shared" si="16"/>
        <v>208.19911875786823</v>
      </c>
      <c r="J76" s="160"/>
      <c r="K76" s="115">
        <f t="shared" si="17"/>
        <v>68.803766349004931</v>
      </c>
      <c r="L76" s="114">
        <v>48976</v>
      </c>
      <c r="M76" s="115">
        <f t="shared" si="18"/>
        <v>10.276122534620226</v>
      </c>
      <c r="N76" s="160"/>
      <c r="O76" s="115">
        <f t="shared" si="19"/>
        <v>7.1913504723078532</v>
      </c>
      <c r="P76" s="114">
        <v>0</v>
      </c>
      <c r="Q76" s="114">
        <v>48976</v>
      </c>
      <c r="R76" s="114">
        <v>0</v>
      </c>
      <c r="S76" s="114">
        <v>104577</v>
      </c>
      <c r="T76" s="118">
        <f t="shared" si="20"/>
        <v>21.9422996223248</v>
      </c>
      <c r="U76" s="160"/>
      <c r="V76" s="118">
        <f t="shared" si="21"/>
        <v>97.796631577233953</v>
      </c>
      <c r="W76" s="114">
        <v>8678</v>
      </c>
      <c r="X76" s="115">
        <f t="shared" si="22"/>
        <v>1.8208140998741082</v>
      </c>
      <c r="Y76" s="160"/>
      <c r="Z76" s="115">
        <f t="shared" si="23"/>
        <v>2.5757465626756568</v>
      </c>
      <c r="AA76" s="114">
        <f t="shared" si="24"/>
        <v>2044321</v>
      </c>
      <c r="AB76" s="114">
        <v>603826</v>
      </c>
      <c r="AC76" s="118">
        <f t="shared" si="25"/>
        <v>29.536750833161719</v>
      </c>
      <c r="AD76" s="114">
        <v>14918</v>
      </c>
      <c r="AE76" s="118">
        <f t="shared" si="26"/>
        <v>0.72972884395356696</v>
      </c>
      <c r="AF76" s="114">
        <v>0</v>
      </c>
      <c r="AG76" s="118">
        <f t="shared" si="27"/>
        <v>0</v>
      </c>
      <c r="AH76" s="114">
        <v>273345</v>
      </c>
      <c r="AI76" s="113"/>
      <c r="AJ76" s="114">
        <v>4766</v>
      </c>
      <c r="AK76" s="114">
        <v>4766</v>
      </c>
      <c r="AL76" s="114">
        <v>4766</v>
      </c>
      <c r="AM76" s="114">
        <v>4766</v>
      </c>
      <c r="AN76" s="114">
        <v>4766</v>
      </c>
      <c r="AO76" s="114">
        <v>4766</v>
      </c>
    </row>
    <row r="77" spans="1:41" x14ac:dyDescent="0.2">
      <c r="A77" s="110">
        <v>24</v>
      </c>
      <c r="B77" s="110" t="s">
        <v>102</v>
      </c>
      <c r="C77" s="111">
        <v>12694879</v>
      </c>
      <c r="D77" s="112">
        <f t="shared" si="14"/>
        <v>227.62917339071186</v>
      </c>
      <c r="F77" s="112">
        <f t="shared" si="15"/>
        <v>86.085958150288306</v>
      </c>
      <c r="G77" s="111">
        <v>12694879</v>
      </c>
      <c r="H77" s="111">
        <v>2089733</v>
      </c>
      <c r="I77" s="112">
        <f t="shared" si="16"/>
        <v>37.470557647480724</v>
      </c>
      <c r="K77" s="112">
        <f t="shared" si="17"/>
        <v>12.382931823753227</v>
      </c>
      <c r="L77" s="111">
        <v>8387790</v>
      </c>
      <c r="M77" s="112">
        <f t="shared" si="18"/>
        <v>150.3996772458311</v>
      </c>
      <c r="O77" s="112">
        <f t="shared" si="19"/>
        <v>105.25144930424169</v>
      </c>
      <c r="P77" s="111">
        <v>7755537</v>
      </c>
      <c r="Q77" s="111">
        <v>300150</v>
      </c>
      <c r="R77" s="111">
        <v>332103</v>
      </c>
      <c r="S77" s="111">
        <v>819519</v>
      </c>
      <c r="T77" s="220">
        <f t="shared" si="20"/>
        <v>14.694620763851534</v>
      </c>
      <c r="V77" s="220">
        <f t="shared" si="21"/>
        <v>65.493792252632659</v>
      </c>
      <c r="W77" s="111">
        <v>12804301</v>
      </c>
      <c r="X77" s="112">
        <f t="shared" si="22"/>
        <v>229.59119598350367</v>
      </c>
      <c r="Z77" s="112">
        <f t="shared" si="23"/>
        <v>324.78259802359293</v>
      </c>
      <c r="AA77" s="111">
        <f t="shared" si="24"/>
        <v>36796222</v>
      </c>
      <c r="AB77" s="111">
        <v>5559847</v>
      </c>
      <c r="AC77" s="220">
        <f t="shared" si="25"/>
        <v>15.109831112552804</v>
      </c>
      <c r="AD77" s="111">
        <v>7549168</v>
      </c>
      <c r="AE77" s="220">
        <f t="shared" si="26"/>
        <v>20.516149728632467</v>
      </c>
      <c r="AF77" s="111">
        <v>0</v>
      </c>
      <c r="AG77" s="220">
        <f t="shared" si="27"/>
        <v>0</v>
      </c>
      <c r="AH77" s="111">
        <v>987432</v>
      </c>
      <c r="AI77" s="110"/>
      <c r="AJ77" s="111">
        <v>55770</v>
      </c>
      <c r="AK77" s="111">
        <v>55770</v>
      </c>
      <c r="AL77" s="111">
        <v>55770</v>
      </c>
      <c r="AM77" s="111">
        <v>55770</v>
      </c>
      <c r="AN77" s="111">
        <v>55770</v>
      </c>
      <c r="AO77" s="111">
        <v>55770</v>
      </c>
    </row>
    <row r="78" spans="1:41" x14ac:dyDescent="0.2">
      <c r="A78" s="113">
        <v>25</v>
      </c>
      <c r="B78" s="113" t="s">
        <v>103</v>
      </c>
      <c r="C78" s="114">
        <v>2007889</v>
      </c>
      <c r="D78" s="115">
        <f t="shared" si="14"/>
        <v>201.15097174914845</v>
      </c>
      <c r="E78" s="160"/>
      <c r="F78" s="115">
        <f t="shared" si="15"/>
        <v>76.072297227757673</v>
      </c>
      <c r="G78" s="114">
        <v>2007889</v>
      </c>
      <c r="H78" s="114">
        <v>1991722</v>
      </c>
      <c r="I78" s="115">
        <f t="shared" si="16"/>
        <v>199.53135644159488</v>
      </c>
      <c r="J78" s="160"/>
      <c r="K78" s="115">
        <f t="shared" si="17"/>
        <v>65.939322461174882</v>
      </c>
      <c r="L78" s="114">
        <v>1484400</v>
      </c>
      <c r="M78" s="115">
        <f t="shared" si="18"/>
        <v>148.70767381286316</v>
      </c>
      <c r="N78" s="160"/>
      <c r="O78" s="115">
        <f t="shared" si="19"/>
        <v>104.06736555613267</v>
      </c>
      <c r="P78" s="114">
        <v>0</v>
      </c>
      <c r="Q78" s="114">
        <v>1484400</v>
      </c>
      <c r="R78" s="114">
        <v>0</v>
      </c>
      <c r="S78" s="114">
        <v>177607</v>
      </c>
      <c r="T78" s="118">
        <f t="shared" si="20"/>
        <v>17.792726908435185</v>
      </c>
      <c r="U78" s="160"/>
      <c r="V78" s="118">
        <f t="shared" si="21"/>
        <v>79.302023405430617</v>
      </c>
      <c r="W78" s="114">
        <v>2267123</v>
      </c>
      <c r="X78" s="115">
        <f t="shared" si="22"/>
        <v>227.12111801242236</v>
      </c>
      <c r="Y78" s="160"/>
      <c r="Z78" s="115">
        <f t="shared" si="23"/>
        <v>321.28839460985978</v>
      </c>
      <c r="AA78" s="114">
        <f t="shared" si="24"/>
        <v>7928741</v>
      </c>
      <c r="AB78" s="114">
        <v>1502312</v>
      </c>
      <c r="AC78" s="118">
        <f t="shared" si="25"/>
        <v>18.947674038034538</v>
      </c>
      <c r="AD78" s="114">
        <v>82062</v>
      </c>
      <c r="AE78" s="118">
        <f t="shared" si="26"/>
        <v>1.0349940803968751</v>
      </c>
      <c r="AF78" s="114">
        <v>0</v>
      </c>
      <c r="AG78" s="118">
        <f t="shared" si="27"/>
        <v>0</v>
      </c>
      <c r="AH78" s="114">
        <v>1012689</v>
      </c>
      <c r="AI78" s="113"/>
      <c r="AJ78" s="114">
        <v>9982</v>
      </c>
      <c r="AK78" s="114">
        <v>9982</v>
      </c>
      <c r="AL78" s="114">
        <v>9982</v>
      </c>
      <c r="AM78" s="114">
        <v>9982</v>
      </c>
      <c r="AN78" s="114">
        <v>9982</v>
      </c>
      <c r="AO78" s="114">
        <v>9982</v>
      </c>
    </row>
    <row r="79" spans="1:41" x14ac:dyDescent="0.2">
      <c r="A79" s="110">
        <v>26</v>
      </c>
      <c r="B79" s="110" t="s">
        <v>104</v>
      </c>
      <c r="C79" s="111">
        <v>2903838</v>
      </c>
      <c r="D79" s="112">
        <f t="shared" si="14"/>
        <v>216.18805836807624</v>
      </c>
      <c r="F79" s="112">
        <f t="shared" si="15"/>
        <v>81.759099099841876</v>
      </c>
      <c r="G79" s="111">
        <v>2903838</v>
      </c>
      <c r="H79" s="111">
        <v>560527</v>
      </c>
      <c r="I79" s="112">
        <f t="shared" si="16"/>
        <v>41.730717689100658</v>
      </c>
      <c r="K79" s="112">
        <f t="shared" si="17"/>
        <v>13.790791078209882</v>
      </c>
      <c r="L79" s="111">
        <v>2491040</v>
      </c>
      <c r="M79" s="112">
        <f t="shared" si="18"/>
        <v>185.45562835020846</v>
      </c>
      <c r="O79" s="112">
        <f t="shared" si="19"/>
        <v>129.78401299082114</v>
      </c>
      <c r="P79" s="111">
        <v>0</v>
      </c>
      <c r="Q79" s="111">
        <v>2491040</v>
      </c>
      <c r="R79" s="111">
        <v>0</v>
      </c>
      <c r="S79" s="111">
        <v>95099</v>
      </c>
      <c r="T79" s="220">
        <f t="shared" si="20"/>
        <v>7.0800327575938056</v>
      </c>
      <c r="V79" s="220">
        <f t="shared" si="21"/>
        <v>31.555642164537563</v>
      </c>
      <c r="W79" s="111">
        <v>1274508</v>
      </c>
      <c r="X79" s="112">
        <f t="shared" si="22"/>
        <v>94.885944014294225</v>
      </c>
      <c r="Z79" s="112">
        <f t="shared" si="23"/>
        <v>134.226851691203</v>
      </c>
      <c r="AA79" s="111">
        <f t="shared" si="24"/>
        <v>7325012</v>
      </c>
      <c r="AB79" s="111">
        <v>3264523</v>
      </c>
      <c r="AC79" s="220">
        <f t="shared" si="25"/>
        <v>44.566793883750634</v>
      </c>
      <c r="AD79" s="111">
        <v>71005</v>
      </c>
      <c r="AE79" s="220">
        <f t="shared" si="26"/>
        <v>0.96934994782261108</v>
      </c>
      <c r="AF79" s="111">
        <v>388570</v>
      </c>
      <c r="AG79" s="220">
        <f t="shared" si="27"/>
        <v>5.3047012073154285</v>
      </c>
      <c r="AH79" s="111">
        <v>120462</v>
      </c>
      <c r="AI79" s="110"/>
      <c r="AJ79" s="111">
        <v>13432</v>
      </c>
      <c r="AK79" s="111">
        <v>13432</v>
      </c>
      <c r="AL79" s="111">
        <v>13432</v>
      </c>
      <c r="AM79" s="111">
        <v>13432</v>
      </c>
      <c r="AN79" s="111">
        <v>13432</v>
      </c>
      <c r="AO79" s="111">
        <v>13432</v>
      </c>
    </row>
    <row r="80" spans="1:41" x14ac:dyDescent="0.2">
      <c r="A80" s="113">
        <v>27</v>
      </c>
      <c r="B80" s="113" t="s">
        <v>105</v>
      </c>
      <c r="C80" s="114">
        <v>7095057</v>
      </c>
      <c r="D80" s="115">
        <f t="shared" si="14"/>
        <v>249.72922459610714</v>
      </c>
      <c r="E80" s="160"/>
      <c r="F80" s="115">
        <f t="shared" si="15"/>
        <v>94.443867880608138</v>
      </c>
      <c r="G80" s="114">
        <v>7095057</v>
      </c>
      <c r="H80" s="114">
        <v>7707253</v>
      </c>
      <c r="I80" s="115">
        <f t="shared" si="16"/>
        <v>271.27707578050757</v>
      </c>
      <c r="J80" s="160"/>
      <c r="K80" s="115">
        <f t="shared" si="17"/>
        <v>89.64920048268921</v>
      </c>
      <c r="L80" s="114">
        <v>5735001</v>
      </c>
      <c r="M80" s="115">
        <f t="shared" si="18"/>
        <v>201.85847031079513</v>
      </c>
      <c r="N80" s="160"/>
      <c r="O80" s="115">
        <f t="shared" si="19"/>
        <v>141.26291321637353</v>
      </c>
      <c r="P80" s="114">
        <v>0</v>
      </c>
      <c r="Q80" s="114">
        <v>5525431</v>
      </c>
      <c r="R80" s="114">
        <v>0</v>
      </c>
      <c r="S80" s="114">
        <v>386321</v>
      </c>
      <c r="T80" s="118">
        <f t="shared" si="20"/>
        <v>13.59758544225828</v>
      </c>
      <c r="U80" s="160"/>
      <c r="V80" s="118">
        <f t="shared" si="21"/>
        <v>60.604315715546676</v>
      </c>
      <c r="W80" s="114">
        <v>2330404</v>
      </c>
      <c r="X80" s="115">
        <f t="shared" si="22"/>
        <v>82.024708739572702</v>
      </c>
      <c r="Y80" s="160"/>
      <c r="Z80" s="115">
        <f t="shared" si="23"/>
        <v>116.03318625719888</v>
      </c>
      <c r="AA80" s="114">
        <f t="shared" si="24"/>
        <v>23254036</v>
      </c>
      <c r="AB80" s="114">
        <v>5339712</v>
      </c>
      <c r="AC80" s="118">
        <f t="shared" si="25"/>
        <v>22.96251713035965</v>
      </c>
      <c r="AD80" s="114">
        <v>496496</v>
      </c>
      <c r="AE80" s="118">
        <f t="shared" si="26"/>
        <v>2.135096032361866</v>
      </c>
      <c r="AF80" s="114">
        <v>4264</v>
      </c>
      <c r="AG80" s="118">
        <f t="shared" si="27"/>
        <v>1.8336601869886157E-2</v>
      </c>
      <c r="AH80" s="114">
        <v>1506966</v>
      </c>
      <c r="AI80" s="113"/>
      <c r="AJ80" s="114">
        <v>28411</v>
      </c>
      <c r="AK80" s="114">
        <v>28411</v>
      </c>
      <c r="AL80" s="114">
        <v>28411</v>
      </c>
      <c r="AM80" s="114">
        <v>28411</v>
      </c>
      <c r="AN80" s="114">
        <v>28411</v>
      </c>
      <c r="AO80" s="114">
        <v>28411</v>
      </c>
    </row>
    <row r="81" spans="1:41" x14ac:dyDescent="0.2">
      <c r="A81" s="110">
        <v>28</v>
      </c>
      <c r="B81" s="110" t="s">
        <v>106</v>
      </c>
      <c r="C81" s="111">
        <v>1715174</v>
      </c>
      <c r="D81" s="112">
        <f t="shared" si="14"/>
        <v>164.74632600134473</v>
      </c>
      <c r="F81" s="112">
        <f t="shared" si="15"/>
        <v>62.304603203133233</v>
      </c>
      <c r="G81" s="111">
        <v>1715174</v>
      </c>
      <c r="H81" s="111">
        <v>2086766</v>
      </c>
      <c r="I81" s="112">
        <f t="shared" si="16"/>
        <v>200.43857458457401</v>
      </c>
      <c r="K81" s="112">
        <f t="shared" si="17"/>
        <v>66.239131727945633</v>
      </c>
      <c r="L81" s="111">
        <v>1658397</v>
      </c>
      <c r="M81" s="112">
        <f t="shared" si="18"/>
        <v>159.29276726539237</v>
      </c>
      <c r="O81" s="112">
        <f t="shared" si="19"/>
        <v>111.47493748249077</v>
      </c>
      <c r="P81" s="111">
        <v>0</v>
      </c>
      <c r="Q81" s="111">
        <v>1634297</v>
      </c>
      <c r="R81" s="111">
        <v>24100</v>
      </c>
      <c r="S81" s="111">
        <v>242939</v>
      </c>
      <c r="T81" s="220">
        <f t="shared" si="20"/>
        <v>23.334838151954663</v>
      </c>
      <c r="V81" s="220">
        <f t="shared" si="21"/>
        <v>104.00316324817855</v>
      </c>
      <c r="W81" s="111">
        <v>490679</v>
      </c>
      <c r="X81" s="112">
        <f t="shared" si="22"/>
        <v>47.130823167803285</v>
      </c>
      <c r="Z81" s="112">
        <f t="shared" si="23"/>
        <v>66.671856165292752</v>
      </c>
      <c r="AA81" s="111">
        <f t="shared" si="24"/>
        <v>6193955</v>
      </c>
      <c r="AB81" s="111">
        <v>1195311</v>
      </c>
      <c r="AC81" s="220">
        <f t="shared" si="25"/>
        <v>19.298025252040095</v>
      </c>
      <c r="AD81" s="111">
        <v>232969</v>
      </c>
      <c r="AE81" s="220">
        <f t="shared" si="26"/>
        <v>3.7612317170531586</v>
      </c>
      <c r="AF81" s="111">
        <v>0</v>
      </c>
      <c r="AG81" s="220">
        <f t="shared" si="27"/>
        <v>0</v>
      </c>
      <c r="AH81" s="111">
        <v>570032</v>
      </c>
      <c r="AI81" s="110"/>
      <c r="AJ81" s="111">
        <v>10411</v>
      </c>
      <c r="AK81" s="111">
        <v>10411</v>
      </c>
      <c r="AL81" s="111">
        <v>10411</v>
      </c>
      <c r="AM81" s="111">
        <v>10411</v>
      </c>
      <c r="AN81" s="111">
        <v>10411</v>
      </c>
      <c r="AO81" s="111">
        <v>10411</v>
      </c>
    </row>
    <row r="82" spans="1:41" x14ac:dyDescent="0.2">
      <c r="A82" s="113">
        <v>29</v>
      </c>
      <c r="B82" s="113" t="s">
        <v>22</v>
      </c>
      <c r="C82" s="114">
        <v>330783060</v>
      </c>
      <c r="D82" s="115">
        <f t="shared" si="14"/>
        <v>287.73877756949184</v>
      </c>
      <c r="E82" s="160"/>
      <c r="F82" s="115">
        <f t="shared" si="15"/>
        <v>108.8185138797904</v>
      </c>
      <c r="G82" s="114">
        <v>0</v>
      </c>
      <c r="H82" s="114">
        <v>412131610</v>
      </c>
      <c r="I82" s="115">
        <f t="shared" si="16"/>
        <v>358.50156794349317</v>
      </c>
      <c r="J82" s="160"/>
      <c r="K82" s="115">
        <f t="shared" si="17"/>
        <v>118.47436369422115</v>
      </c>
      <c r="L82" s="114">
        <v>108851656</v>
      </c>
      <c r="M82" s="115">
        <f t="shared" si="18"/>
        <v>94.686960190327895</v>
      </c>
      <c r="N82" s="160"/>
      <c r="O82" s="115">
        <f t="shared" si="19"/>
        <v>66.263039740142062</v>
      </c>
      <c r="P82" s="114">
        <v>75431002</v>
      </c>
      <c r="Q82" s="114">
        <v>0</v>
      </c>
      <c r="R82" s="114">
        <v>7356437</v>
      </c>
      <c r="S82" s="114">
        <v>28940617</v>
      </c>
      <c r="T82" s="118">
        <f t="shared" si="20"/>
        <v>25.174619757392822</v>
      </c>
      <c r="U82" s="160"/>
      <c r="V82" s="118">
        <f t="shared" si="21"/>
        <v>112.20305327550034</v>
      </c>
      <c r="W82" s="114">
        <v>173732337</v>
      </c>
      <c r="X82" s="115">
        <f t="shared" si="22"/>
        <v>151.12481961038452</v>
      </c>
      <c r="Y82" s="160"/>
      <c r="Z82" s="115">
        <f t="shared" si="23"/>
        <v>213.78307355668005</v>
      </c>
      <c r="AA82" s="114">
        <f t="shared" si="24"/>
        <v>1054439280</v>
      </c>
      <c r="AB82" s="114">
        <v>53376419</v>
      </c>
      <c r="AC82" s="118">
        <f t="shared" si="25"/>
        <v>5.062066636971263</v>
      </c>
      <c r="AD82" s="114">
        <v>8264524</v>
      </c>
      <c r="AE82" s="118">
        <f t="shared" si="26"/>
        <v>0.78378377558165324</v>
      </c>
      <c r="AF82" s="114">
        <v>20888934</v>
      </c>
      <c r="AG82" s="118">
        <f t="shared" si="27"/>
        <v>1.9810466468965382</v>
      </c>
      <c r="AH82" s="114">
        <v>27486780</v>
      </c>
      <c r="AI82" s="113"/>
      <c r="AJ82" s="114">
        <v>1149595</v>
      </c>
      <c r="AK82" s="114">
        <v>1149595</v>
      </c>
      <c r="AL82" s="114">
        <v>1149595</v>
      </c>
      <c r="AM82" s="114">
        <v>1149595</v>
      </c>
      <c r="AN82" s="114">
        <v>1149595</v>
      </c>
      <c r="AO82" s="114">
        <v>1149595</v>
      </c>
    </row>
    <row r="83" spans="1:41" x14ac:dyDescent="0.2">
      <c r="A83" s="110">
        <v>30</v>
      </c>
      <c r="B83" s="110" t="s">
        <v>107</v>
      </c>
      <c r="C83" s="111">
        <v>17800797</v>
      </c>
      <c r="D83" s="112">
        <f t="shared" si="14"/>
        <v>238.73498920376059</v>
      </c>
      <c r="F83" s="112">
        <f t="shared" si="15"/>
        <v>90.286012040858452</v>
      </c>
      <c r="G83" s="111">
        <v>17800797</v>
      </c>
      <c r="H83" s="111">
        <v>35080207</v>
      </c>
      <c r="I83" s="112">
        <f t="shared" si="16"/>
        <v>470.47740836607971</v>
      </c>
      <c r="K83" s="112">
        <f t="shared" si="17"/>
        <v>155.47912916649548</v>
      </c>
      <c r="L83" s="111">
        <v>8955124</v>
      </c>
      <c r="M83" s="112">
        <f t="shared" si="18"/>
        <v>120.10144441613133</v>
      </c>
      <c r="O83" s="112">
        <f t="shared" si="19"/>
        <v>84.048392388960636</v>
      </c>
      <c r="P83" s="111">
        <v>4133263</v>
      </c>
      <c r="Q83" s="111">
        <v>4615544</v>
      </c>
      <c r="R83" s="111">
        <v>15072</v>
      </c>
      <c r="S83" s="111">
        <v>1513456</v>
      </c>
      <c r="T83" s="220">
        <f t="shared" si="20"/>
        <v>20.297681155532906</v>
      </c>
      <c r="V83" s="220">
        <f t="shared" si="21"/>
        <v>90.466581899199269</v>
      </c>
      <c r="W83" s="111">
        <v>3799331</v>
      </c>
      <c r="X83" s="112">
        <f t="shared" si="22"/>
        <v>50.954642382951327</v>
      </c>
      <c r="Z83" s="112">
        <f t="shared" si="23"/>
        <v>72.081078996108744</v>
      </c>
      <c r="AA83" s="111">
        <f t="shared" si="24"/>
        <v>67148915</v>
      </c>
      <c r="AB83" s="111">
        <v>7044822</v>
      </c>
      <c r="AC83" s="220">
        <f t="shared" si="25"/>
        <v>10.491341520559192</v>
      </c>
      <c r="AD83" s="111">
        <v>991515</v>
      </c>
      <c r="AE83" s="220">
        <f t="shared" si="26"/>
        <v>1.4765912449962892</v>
      </c>
      <c r="AF83" s="111">
        <v>1233464</v>
      </c>
      <c r="AG83" s="220">
        <f t="shared" si="27"/>
        <v>1.8369083104321196</v>
      </c>
      <c r="AH83" s="111">
        <v>3304634</v>
      </c>
      <c r="AI83" s="110"/>
      <c r="AJ83" s="111">
        <v>74563</v>
      </c>
      <c r="AK83" s="111">
        <v>74563</v>
      </c>
      <c r="AL83" s="111">
        <v>74563</v>
      </c>
      <c r="AM83" s="111">
        <v>74563</v>
      </c>
      <c r="AN83" s="111">
        <v>74563</v>
      </c>
      <c r="AO83" s="111">
        <v>74563</v>
      </c>
    </row>
    <row r="84" spans="1:41" x14ac:dyDescent="0.2">
      <c r="A84" s="113">
        <v>31</v>
      </c>
      <c r="B84" s="113" t="s">
        <v>108</v>
      </c>
      <c r="C84" s="114">
        <v>0</v>
      </c>
      <c r="D84" s="115">
        <f t="shared" si="14"/>
        <v>0</v>
      </c>
      <c r="E84" s="160"/>
      <c r="F84" s="115">
        <f t="shared" si="15"/>
        <v>0</v>
      </c>
      <c r="G84" s="114">
        <v>0</v>
      </c>
      <c r="H84" s="114">
        <v>0</v>
      </c>
      <c r="I84" s="115">
        <f t="shared" si="16"/>
        <v>0</v>
      </c>
      <c r="J84" s="160"/>
      <c r="K84" s="115">
        <f t="shared" si="17"/>
        <v>0</v>
      </c>
      <c r="L84" s="114">
        <v>0</v>
      </c>
      <c r="M84" s="115">
        <f t="shared" si="18"/>
        <v>0</v>
      </c>
      <c r="N84" s="160"/>
      <c r="O84" s="115">
        <f t="shared" si="19"/>
        <v>0</v>
      </c>
      <c r="P84" s="114">
        <v>0</v>
      </c>
      <c r="Q84" s="114">
        <v>0</v>
      </c>
      <c r="R84" s="114">
        <v>0</v>
      </c>
      <c r="S84" s="114">
        <v>0</v>
      </c>
      <c r="T84" s="118">
        <f t="shared" si="20"/>
        <v>0</v>
      </c>
      <c r="U84" s="160"/>
      <c r="V84" s="118">
        <f t="shared" si="21"/>
        <v>0</v>
      </c>
      <c r="W84" s="114">
        <v>0</v>
      </c>
      <c r="X84" s="115">
        <f t="shared" si="22"/>
        <v>0</v>
      </c>
      <c r="Y84" s="160"/>
      <c r="Z84" s="115">
        <f t="shared" si="23"/>
        <v>0</v>
      </c>
      <c r="AA84" s="114">
        <f t="shared" si="24"/>
        <v>0</v>
      </c>
      <c r="AB84" s="114">
        <v>0</v>
      </c>
      <c r="AC84" s="118">
        <f t="shared" si="25"/>
        <v>0</v>
      </c>
      <c r="AD84" s="114">
        <v>0</v>
      </c>
      <c r="AE84" s="118">
        <f t="shared" si="26"/>
        <v>0</v>
      </c>
      <c r="AF84" s="114">
        <v>0</v>
      </c>
      <c r="AG84" s="118">
        <f t="shared" si="27"/>
        <v>0</v>
      </c>
      <c r="AH84" s="114">
        <v>0</v>
      </c>
      <c r="AI84" s="113"/>
      <c r="AJ84" s="114">
        <v>0</v>
      </c>
      <c r="AK84" s="114">
        <v>0</v>
      </c>
      <c r="AL84" s="114">
        <v>0</v>
      </c>
      <c r="AM84" s="114">
        <v>0</v>
      </c>
      <c r="AN84" s="114">
        <v>0</v>
      </c>
      <c r="AO84" s="114">
        <v>0</v>
      </c>
    </row>
    <row r="85" spans="1:41" x14ac:dyDescent="0.2">
      <c r="A85" s="110">
        <v>32</v>
      </c>
      <c r="B85" s="110" t="s">
        <v>109</v>
      </c>
      <c r="C85" s="111">
        <v>3119155</v>
      </c>
      <c r="D85" s="112">
        <f t="shared" si="14"/>
        <v>109.89905573955323</v>
      </c>
      <c r="F85" s="112">
        <f t="shared" si="15"/>
        <v>41.562183670159641</v>
      </c>
      <c r="G85" s="111">
        <v>3119155</v>
      </c>
      <c r="H85" s="111">
        <v>8924000</v>
      </c>
      <c r="I85" s="112">
        <f t="shared" si="16"/>
        <v>314.42463533225282</v>
      </c>
      <c r="K85" s="112">
        <f t="shared" si="17"/>
        <v>103.90821667660796</v>
      </c>
      <c r="L85" s="111">
        <v>3546785</v>
      </c>
      <c r="M85" s="112">
        <f t="shared" si="18"/>
        <v>124.96599957719681</v>
      </c>
      <c r="O85" s="112">
        <f t="shared" si="19"/>
        <v>87.452664860142164</v>
      </c>
      <c r="P85" s="111">
        <v>0</v>
      </c>
      <c r="Q85" s="111">
        <v>2201843</v>
      </c>
      <c r="R85" s="111">
        <v>0</v>
      </c>
      <c r="S85" s="111">
        <v>369646</v>
      </c>
      <c r="T85" s="220">
        <f t="shared" si="20"/>
        <v>13.023958847156649</v>
      </c>
      <c r="V85" s="220">
        <f t="shared" si="21"/>
        <v>58.047667153197239</v>
      </c>
      <c r="W85" s="111">
        <v>2942315</v>
      </c>
      <c r="X85" s="112">
        <f t="shared" si="22"/>
        <v>103.66834613487421</v>
      </c>
      <c r="Z85" s="112">
        <f t="shared" si="23"/>
        <v>146.65054836385252</v>
      </c>
      <c r="AA85" s="111">
        <f t="shared" si="24"/>
        <v>18901901</v>
      </c>
      <c r="AB85" s="111">
        <v>2666880</v>
      </c>
      <c r="AC85" s="220">
        <f t="shared" si="25"/>
        <v>14.109057073148357</v>
      </c>
      <c r="AD85" s="111">
        <v>74641</v>
      </c>
      <c r="AE85" s="220">
        <f t="shared" si="26"/>
        <v>0.39488620747722675</v>
      </c>
      <c r="AF85" s="111">
        <v>0</v>
      </c>
      <c r="AG85" s="220">
        <f t="shared" si="27"/>
        <v>0</v>
      </c>
      <c r="AH85" s="111">
        <v>1809633</v>
      </c>
      <c r="AI85" s="110"/>
      <c r="AJ85" s="111">
        <v>28382</v>
      </c>
      <c r="AK85" s="111">
        <v>28382</v>
      </c>
      <c r="AL85" s="111">
        <v>28382</v>
      </c>
      <c r="AM85" s="111">
        <v>28382</v>
      </c>
      <c r="AN85" s="111">
        <v>28382</v>
      </c>
      <c r="AO85" s="111">
        <v>28382</v>
      </c>
    </row>
    <row r="86" spans="1:41" x14ac:dyDescent="0.2">
      <c r="A86" s="113">
        <v>33</v>
      </c>
      <c r="B86" s="113" t="s">
        <v>26</v>
      </c>
      <c r="C86" s="114">
        <v>8758514</v>
      </c>
      <c r="D86" s="115">
        <f t="shared" ref="D86:D117" si="28">IFERROR((C86/$AJ86),0)</f>
        <v>161.81414081696749</v>
      </c>
      <c r="E86" s="160"/>
      <c r="F86" s="115">
        <f t="shared" ref="F86:F117" si="29">IF(D$149,D86/D$149*100,0)</f>
        <v>61.195694501708012</v>
      </c>
      <c r="G86" s="114">
        <v>8758514</v>
      </c>
      <c r="H86" s="114">
        <v>7859492</v>
      </c>
      <c r="I86" s="115">
        <f t="shared" ref="I86:I117" si="30">IFERROR((H86/$AJ86),0)</f>
        <v>145.20464832708259</v>
      </c>
      <c r="J86" s="160"/>
      <c r="K86" s="115">
        <f t="shared" ref="K86:K117" si="31">IF(I$149,I86/I$149*100,0)</f>
        <v>47.985922110962136</v>
      </c>
      <c r="L86" s="114">
        <v>10805492</v>
      </c>
      <c r="M86" s="115">
        <f t="shared" ref="M86:M117" si="32">IFERROR((L86/$AJ86),0)</f>
        <v>199.63219834832893</v>
      </c>
      <c r="N86" s="160"/>
      <c r="O86" s="115">
        <f t="shared" ref="O86:O117" si="33">IF(M$149,M86/M$149*100,0)</f>
        <v>139.7049421163959</v>
      </c>
      <c r="P86" s="114">
        <v>0</v>
      </c>
      <c r="Q86" s="114">
        <v>10805492</v>
      </c>
      <c r="R86" s="114">
        <v>0</v>
      </c>
      <c r="S86" s="114">
        <v>548532</v>
      </c>
      <c r="T86" s="118">
        <f t="shared" ref="T86:T117" si="34">IFERROR((S86/$AJ86),0)</f>
        <v>10.134165943059841</v>
      </c>
      <c r="U86" s="160"/>
      <c r="V86" s="118">
        <f t="shared" ref="V86:V117" si="35">IF(T$149,T86/T$149*100,0)</f>
        <v>45.167886235023921</v>
      </c>
      <c r="W86" s="114">
        <v>2504745</v>
      </c>
      <c r="X86" s="115">
        <f t="shared" ref="X86:X117" si="36">IFERROR((W86/$AJ86),0)</f>
        <v>46.275333936852221</v>
      </c>
      <c r="Y86" s="160"/>
      <c r="Z86" s="115">
        <f t="shared" ref="Z86:Z117" si="37">IF(X$149,X86/X$149*100,0)</f>
        <v>65.46167032249825</v>
      </c>
      <c r="AA86" s="114">
        <f t="shared" ref="AA86:AA117" si="38">(C86+H86+L86+S86+W86)</f>
        <v>30476775</v>
      </c>
      <c r="AB86" s="114">
        <v>8218137</v>
      </c>
      <c r="AC86" s="118">
        <f t="shared" ref="AC86:AC117" si="39">IF($AA86,AB86/$AA86*100,0)</f>
        <v>26.965244846280491</v>
      </c>
      <c r="AD86" s="114">
        <v>385512</v>
      </c>
      <c r="AE86" s="118">
        <f t="shared" ref="AE86:AE117" si="40">IF($AA86,AD86/$AA86*100,0)</f>
        <v>1.2649369889038455</v>
      </c>
      <c r="AF86" s="114">
        <v>147737</v>
      </c>
      <c r="AG86" s="118">
        <f t="shared" ref="AG86:AG117" si="41">IF($AA86,AF86/$AA86*100,0)</f>
        <v>0.4847527338440501</v>
      </c>
      <c r="AH86" s="114">
        <v>5225672</v>
      </c>
      <c r="AI86" s="113"/>
      <c r="AJ86" s="114">
        <v>54127</v>
      </c>
      <c r="AK86" s="114">
        <v>54127</v>
      </c>
      <c r="AL86" s="114">
        <v>54127</v>
      </c>
      <c r="AM86" s="114">
        <v>54127</v>
      </c>
      <c r="AN86" s="114">
        <v>54127</v>
      </c>
      <c r="AO86" s="114">
        <v>54127</v>
      </c>
    </row>
    <row r="87" spans="1:41" x14ac:dyDescent="0.2">
      <c r="A87" s="110">
        <v>34</v>
      </c>
      <c r="B87" s="110" t="s">
        <v>110</v>
      </c>
      <c r="C87" s="111">
        <v>21983873</v>
      </c>
      <c r="D87" s="112">
        <f t="shared" si="28"/>
        <v>222.11092476029785</v>
      </c>
      <c r="F87" s="112">
        <f t="shared" si="29"/>
        <v>83.999038826264226</v>
      </c>
      <c r="G87" s="111">
        <v>21983873</v>
      </c>
      <c r="H87" s="111">
        <v>28452432</v>
      </c>
      <c r="I87" s="112">
        <f t="shared" si="30"/>
        <v>287.46508784869212</v>
      </c>
      <c r="K87" s="112">
        <f t="shared" si="31"/>
        <v>94.998868659188872</v>
      </c>
      <c r="L87" s="111">
        <v>14049015</v>
      </c>
      <c r="M87" s="112">
        <f t="shared" si="32"/>
        <v>141.94221889934025</v>
      </c>
      <c r="O87" s="112">
        <f t="shared" si="33"/>
        <v>99.332821254638645</v>
      </c>
      <c r="P87" s="111">
        <v>0</v>
      </c>
      <c r="Q87" s="111">
        <v>14049015</v>
      </c>
      <c r="R87" s="111">
        <v>0</v>
      </c>
      <c r="S87" s="111">
        <v>1808704</v>
      </c>
      <c r="T87" s="220">
        <f t="shared" si="34"/>
        <v>18.273982844499226</v>
      </c>
      <c r="V87" s="220">
        <f t="shared" si="35"/>
        <v>81.446976773295759</v>
      </c>
      <c r="W87" s="111">
        <v>2022023</v>
      </c>
      <c r="X87" s="112">
        <f t="shared" si="36"/>
        <v>20.429220930115076</v>
      </c>
      <c r="Z87" s="112">
        <f t="shared" si="37"/>
        <v>28.89943327686429</v>
      </c>
      <c r="AA87" s="111">
        <f t="shared" si="38"/>
        <v>68316047</v>
      </c>
      <c r="AB87" s="111">
        <v>9825844</v>
      </c>
      <c r="AC87" s="220">
        <f t="shared" si="39"/>
        <v>14.382922360832733</v>
      </c>
      <c r="AD87" s="111">
        <v>503149</v>
      </c>
      <c r="AE87" s="220">
        <f t="shared" si="40"/>
        <v>0.73650192318650987</v>
      </c>
      <c r="AF87" s="111">
        <v>6846</v>
      </c>
      <c r="AG87" s="220">
        <f t="shared" si="41"/>
        <v>1.0021071623186863E-2</v>
      </c>
      <c r="AH87" s="111">
        <v>4939180</v>
      </c>
      <c r="AI87" s="110"/>
      <c r="AJ87" s="111">
        <v>98977</v>
      </c>
      <c r="AK87" s="111">
        <v>98977</v>
      </c>
      <c r="AL87" s="111">
        <v>98977</v>
      </c>
      <c r="AM87" s="111">
        <v>98977</v>
      </c>
      <c r="AN87" s="111">
        <v>98977</v>
      </c>
      <c r="AO87" s="111">
        <v>98977</v>
      </c>
    </row>
    <row r="88" spans="1:41" x14ac:dyDescent="0.2">
      <c r="A88" s="113">
        <v>35</v>
      </c>
      <c r="B88" s="113" t="s">
        <v>111</v>
      </c>
      <c r="C88" s="114">
        <v>2758781</v>
      </c>
      <c r="D88" s="115">
        <f t="shared" si="28"/>
        <v>166.14158386028305</v>
      </c>
      <c r="E88" s="160"/>
      <c r="F88" s="115">
        <f t="shared" si="29"/>
        <v>62.832268914273257</v>
      </c>
      <c r="G88" s="114">
        <v>2758781</v>
      </c>
      <c r="H88" s="114">
        <v>1051354</v>
      </c>
      <c r="I88" s="115">
        <f t="shared" si="30"/>
        <v>63.315507377295994</v>
      </c>
      <c r="J88" s="160"/>
      <c r="K88" s="115">
        <f t="shared" si="31"/>
        <v>20.923937631659825</v>
      </c>
      <c r="L88" s="114">
        <v>1833961</v>
      </c>
      <c r="M88" s="115">
        <f t="shared" si="32"/>
        <v>110.44631135200241</v>
      </c>
      <c r="N88" s="160"/>
      <c r="O88" s="115">
        <f t="shared" si="33"/>
        <v>77.291617595063656</v>
      </c>
      <c r="P88" s="114">
        <v>0</v>
      </c>
      <c r="Q88" s="114">
        <v>1833961</v>
      </c>
      <c r="R88" s="114">
        <v>0</v>
      </c>
      <c r="S88" s="114">
        <v>180873</v>
      </c>
      <c r="T88" s="118">
        <f t="shared" si="34"/>
        <v>10.892682926829268</v>
      </c>
      <c r="U88" s="160"/>
      <c r="V88" s="118">
        <f t="shared" si="35"/>
        <v>48.548589592629149</v>
      </c>
      <c r="W88" s="114">
        <v>2033704</v>
      </c>
      <c r="X88" s="115">
        <f t="shared" si="36"/>
        <v>122.47539897621198</v>
      </c>
      <c r="Y88" s="160"/>
      <c r="Z88" s="115">
        <f t="shared" si="37"/>
        <v>173.25524222770414</v>
      </c>
      <c r="AA88" s="114">
        <f t="shared" si="38"/>
        <v>7858673</v>
      </c>
      <c r="AB88" s="114">
        <v>1590845</v>
      </c>
      <c r="AC88" s="118">
        <f t="shared" si="39"/>
        <v>20.243175915323107</v>
      </c>
      <c r="AD88" s="114">
        <v>1179147</v>
      </c>
      <c r="AE88" s="118">
        <f t="shared" si="40"/>
        <v>15.004403415182182</v>
      </c>
      <c r="AF88" s="114">
        <v>0</v>
      </c>
      <c r="AG88" s="118">
        <f t="shared" si="41"/>
        <v>0</v>
      </c>
      <c r="AH88" s="114">
        <v>63739</v>
      </c>
      <c r="AI88" s="113"/>
      <c r="AJ88" s="114">
        <v>16605</v>
      </c>
      <c r="AK88" s="114">
        <v>16605</v>
      </c>
      <c r="AL88" s="114">
        <v>16605</v>
      </c>
      <c r="AM88" s="114">
        <v>16605</v>
      </c>
      <c r="AN88" s="114">
        <v>16605</v>
      </c>
      <c r="AO88" s="114">
        <v>16605</v>
      </c>
    </row>
    <row r="89" spans="1:41" x14ac:dyDescent="0.2">
      <c r="A89" s="110">
        <v>36</v>
      </c>
      <c r="B89" s="110" t="s">
        <v>112</v>
      </c>
      <c r="C89" s="111">
        <v>5491175</v>
      </c>
      <c r="D89" s="112">
        <f t="shared" si="28"/>
        <v>140.73079781644839</v>
      </c>
      <c r="F89" s="112">
        <f t="shared" si="29"/>
        <v>53.222288649657756</v>
      </c>
      <c r="G89" s="111">
        <v>5491175</v>
      </c>
      <c r="H89" s="111">
        <v>7026378</v>
      </c>
      <c r="I89" s="112">
        <f t="shared" si="30"/>
        <v>180.07580922114866</v>
      </c>
      <c r="K89" s="112">
        <f t="shared" si="31"/>
        <v>59.509828747974289</v>
      </c>
      <c r="L89" s="111">
        <v>7718347</v>
      </c>
      <c r="M89" s="112">
        <f t="shared" si="32"/>
        <v>197.80996437632948</v>
      </c>
      <c r="O89" s="112">
        <f t="shared" si="33"/>
        <v>138.42972151727935</v>
      </c>
      <c r="P89" s="111">
        <v>2727009</v>
      </c>
      <c r="Q89" s="111">
        <v>4411171</v>
      </c>
      <c r="R89" s="111">
        <v>580167</v>
      </c>
      <c r="S89" s="111">
        <v>672131</v>
      </c>
      <c r="T89" s="220">
        <f t="shared" si="34"/>
        <v>17.225736179809836</v>
      </c>
      <c r="V89" s="220">
        <f t="shared" si="35"/>
        <v>76.774950840134665</v>
      </c>
      <c r="W89" s="111">
        <v>2273956</v>
      </c>
      <c r="X89" s="112">
        <f t="shared" si="36"/>
        <v>58.278172172531328</v>
      </c>
      <c r="Z89" s="112">
        <f t="shared" si="37"/>
        <v>82.441036491751873</v>
      </c>
      <c r="AA89" s="111">
        <f t="shared" si="38"/>
        <v>23181987</v>
      </c>
      <c r="AB89" s="111">
        <v>4762244</v>
      </c>
      <c r="AC89" s="220">
        <f t="shared" si="39"/>
        <v>20.542863732949208</v>
      </c>
      <c r="AD89" s="111">
        <v>167755</v>
      </c>
      <c r="AE89" s="220">
        <f t="shared" si="40"/>
        <v>0.72364374977865364</v>
      </c>
      <c r="AF89" s="111">
        <v>20427</v>
      </c>
      <c r="AG89" s="220">
        <f t="shared" si="41"/>
        <v>8.8115828897669557E-2</v>
      </c>
      <c r="AH89" s="111">
        <v>74015</v>
      </c>
      <c r="AI89" s="110"/>
      <c r="AJ89" s="111">
        <v>39019</v>
      </c>
      <c r="AK89" s="111">
        <v>39019</v>
      </c>
      <c r="AL89" s="111">
        <v>39019</v>
      </c>
      <c r="AM89" s="111">
        <v>39019</v>
      </c>
      <c r="AN89" s="111">
        <v>39019</v>
      </c>
      <c r="AO89" s="111">
        <v>39019</v>
      </c>
    </row>
    <row r="90" spans="1:41" x14ac:dyDescent="0.2">
      <c r="A90" s="113">
        <v>37</v>
      </c>
      <c r="B90" s="113" t="s">
        <v>113</v>
      </c>
      <c r="C90" s="114">
        <v>7934937</v>
      </c>
      <c r="D90" s="115">
        <f t="shared" si="28"/>
        <v>288.69013315869898</v>
      </c>
      <c r="E90" s="160"/>
      <c r="F90" s="115">
        <f t="shared" si="29"/>
        <v>109.17830237358753</v>
      </c>
      <c r="G90" s="114">
        <v>7731753</v>
      </c>
      <c r="H90" s="114">
        <v>18154123</v>
      </c>
      <c r="I90" s="115">
        <f t="shared" si="30"/>
        <v>660.48617477988796</v>
      </c>
      <c r="J90" s="160"/>
      <c r="K90" s="115">
        <f t="shared" si="31"/>
        <v>218.2715119901824</v>
      </c>
      <c r="L90" s="114">
        <v>891988</v>
      </c>
      <c r="M90" s="115">
        <f t="shared" si="32"/>
        <v>32.452448519246161</v>
      </c>
      <c r="N90" s="160"/>
      <c r="O90" s="115">
        <f t="shared" si="33"/>
        <v>22.710602194571056</v>
      </c>
      <c r="P90" s="114">
        <v>0</v>
      </c>
      <c r="Q90" s="114">
        <v>891988</v>
      </c>
      <c r="R90" s="114">
        <v>0</v>
      </c>
      <c r="S90" s="114">
        <v>1288739</v>
      </c>
      <c r="T90" s="118">
        <f t="shared" si="34"/>
        <v>46.887106163137595</v>
      </c>
      <c r="U90" s="160"/>
      <c r="V90" s="118">
        <f t="shared" si="35"/>
        <v>208.97540941851366</v>
      </c>
      <c r="W90" s="114">
        <v>3876086</v>
      </c>
      <c r="X90" s="115">
        <f t="shared" si="36"/>
        <v>141.0203740085862</v>
      </c>
      <c r="Y90" s="160"/>
      <c r="Z90" s="115">
        <f t="shared" si="37"/>
        <v>199.4891975215732</v>
      </c>
      <c r="AA90" s="114">
        <f t="shared" si="38"/>
        <v>32145873</v>
      </c>
      <c r="AB90" s="114">
        <v>1811042</v>
      </c>
      <c r="AC90" s="118">
        <f t="shared" si="39"/>
        <v>5.6338242859355541</v>
      </c>
      <c r="AD90" s="114">
        <v>145990</v>
      </c>
      <c r="AE90" s="118">
        <f t="shared" si="40"/>
        <v>0.45414849987119654</v>
      </c>
      <c r="AF90" s="114">
        <v>0</v>
      </c>
      <c r="AG90" s="118">
        <f t="shared" si="41"/>
        <v>0</v>
      </c>
      <c r="AH90" s="114">
        <v>1827391</v>
      </c>
      <c r="AI90" s="113"/>
      <c r="AJ90" s="114">
        <v>27486</v>
      </c>
      <c r="AK90" s="114">
        <v>27486</v>
      </c>
      <c r="AL90" s="114">
        <v>27486</v>
      </c>
      <c r="AM90" s="114">
        <v>27486</v>
      </c>
      <c r="AN90" s="114">
        <v>27486</v>
      </c>
      <c r="AO90" s="114">
        <v>27486</v>
      </c>
    </row>
    <row r="91" spans="1:41" x14ac:dyDescent="0.2">
      <c r="A91" s="110">
        <v>38</v>
      </c>
      <c r="B91" s="110" t="s">
        <v>114</v>
      </c>
      <c r="C91" s="111">
        <v>2242635</v>
      </c>
      <c r="D91" s="112">
        <f t="shared" si="28"/>
        <v>147.48355912139945</v>
      </c>
      <c r="F91" s="112">
        <f t="shared" si="29"/>
        <v>55.776082253692451</v>
      </c>
      <c r="G91" s="111">
        <v>2242635</v>
      </c>
      <c r="H91" s="111">
        <v>2198074</v>
      </c>
      <c r="I91" s="112">
        <f t="shared" si="30"/>
        <v>144.55307115612257</v>
      </c>
      <c r="K91" s="112">
        <f t="shared" si="31"/>
        <v>47.770594766175364</v>
      </c>
      <c r="L91" s="111">
        <v>2866040</v>
      </c>
      <c r="M91" s="112">
        <f t="shared" si="32"/>
        <v>188.48086281730895</v>
      </c>
      <c r="O91" s="112">
        <f t="shared" si="33"/>
        <v>131.9011073754522</v>
      </c>
      <c r="P91" s="111">
        <v>0</v>
      </c>
      <c r="Q91" s="111">
        <v>2866040</v>
      </c>
      <c r="R91" s="111">
        <v>0</v>
      </c>
      <c r="S91" s="111">
        <v>203734</v>
      </c>
      <c r="T91" s="220">
        <f t="shared" si="34"/>
        <v>13.398263843219782</v>
      </c>
      <c r="V91" s="220">
        <f t="shared" si="35"/>
        <v>59.715941145785521</v>
      </c>
      <c r="W91" s="111">
        <v>405124</v>
      </c>
      <c r="X91" s="112">
        <f t="shared" si="36"/>
        <v>26.642378008680783</v>
      </c>
      <c r="Z91" s="112">
        <f t="shared" si="37"/>
        <v>37.688643548020487</v>
      </c>
      <c r="AA91" s="111">
        <f t="shared" si="38"/>
        <v>7915607</v>
      </c>
      <c r="AB91" s="111">
        <v>3423207</v>
      </c>
      <c r="AC91" s="220">
        <f t="shared" si="39"/>
        <v>43.246298104491544</v>
      </c>
      <c r="AD91" s="111">
        <v>542920</v>
      </c>
      <c r="AE91" s="220">
        <f t="shared" si="40"/>
        <v>6.8588549178856404</v>
      </c>
      <c r="AF91" s="111">
        <v>0</v>
      </c>
      <c r="AG91" s="220">
        <f t="shared" si="41"/>
        <v>0</v>
      </c>
      <c r="AH91" s="111">
        <v>48315</v>
      </c>
      <c r="AI91" s="110"/>
      <c r="AJ91" s="111">
        <v>15206</v>
      </c>
      <c r="AK91" s="111">
        <v>15206</v>
      </c>
      <c r="AL91" s="111">
        <v>15206</v>
      </c>
      <c r="AM91" s="111">
        <v>15206</v>
      </c>
      <c r="AN91" s="111">
        <v>15206</v>
      </c>
      <c r="AO91" s="111">
        <v>15206</v>
      </c>
    </row>
    <row r="92" spans="1:41" x14ac:dyDescent="0.2">
      <c r="A92" s="113">
        <v>39</v>
      </c>
      <c r="B92" s="113" t="s">
        <v>116</v>
      </c>
      <c r="C92" s="114">
        <v>6420505</v>
      </c>
      <c r="D92" s="115">
        <f t="shared" si="28"/>
        <v>295.64419579131555</v>
      </c>
      <c r="E92" s="160"/>
      <c r="F92" s="115">
        <f t="shared" si="29"/>
        <v>111.80822513721489</v>
      </c>
      <c r="G92" s="114">
        <v>6420505</v>
      </c>
      <c r="H92" s="114">
        <v>4900735</v>
      </c>
      <c r="I92" s="115">
        <f t="shared" si="30"/>
        <v>225.66353547911774</v>
      </c>
      <c r="J92" s="160"/>
      <c r="K92" s="115">
        <f t="shared" si="31"/>
        <v>74.575249219246885</v>
      </c>
      <c r="L92" s="114">
        <v>4497297</v>
      </c>
      <c r="M92" s="115">
        <f t="shared" si="32"/>
        <v>207.08647603260118</v>
      </c>
      <c r="N92" s="160"/>
      <c r="O92" s="115">
        <f t="shared" si="33"/>
        <v>144.92153263143751</v>
      </c>
      <c r="P92" s="114">
        <v>0</v>
      </c>
      <c r="Q92" s="114">
        <v>4242774</v>
      </c>
      <c r="R92" s="114">
        <v>0</v>
      </c>
      <c r="S92" s="114">
        <v>407970</v>
      </c>
      <c r="T92" s="118">
        <f t="shared" si="34"/>
        <v>18.785743887277249</v>
      </c>
      <c r="U92" s="160"/>
      <c r="V92" s="118">
        <f t="shared" si="35"/>
        <v>83.727891126740388</v>
      </c>
      <c r="W92" s="114">
        <v>1031487</v>
      </c>
      <c r="X92" s="115">
        <f t="shared" si="36"/>
        <v>47.496753695261773</v>
      </c>
      <c r="Y92" s="160"/>
      <c r="Z92" s="115">
        <f t="shared" si="37"/>
        <v>67.189506099102275</v>
      </c>
      <c r="AA92" s="114">
        <f t="shared" si="38"/>
        <v>17257994</v>
      </c>
      <c r="AB92" s="114">
        <v>2993415</v>
      </c>
      <c r="AC92" s="118">
        <f t="shared" si="39"/>
        <v>17.345092367050306</v>
      </c>
      <c r="AD92" s="114">
        <v>298011</v>
      </c>
      <c r="AE92" s="118">
        <f t="shared" si="40"/>
        <v>1.7267997659519407</v>
      </c>
      <c r="AF92" s="114">
        <v>0</v>
      </c>
      <c r="AG92" s="118">
        <f t="shared" si="41"/>
        <v>0</v>
      </c>
      <c r="AH92" s="114">
        <v>1743305</v>
      </c>
      <c r="AI92" s="113"/>
      <c r="AJ92" s="114">
        <v>21717</v>
      </c>
      <c r="AK92" s="114">
        <v>21717</v>
      </c>
      <c r="AL92" s="114">
        <v>21717</v>
      </c>
      <c r="AM92" s="114">
        <v>21717</v>
      </c>
      <c r="AN92" s="114">
        <v>21717</v>
      </c>
      <c r="AO92" s="114">
        <v>21717</v>
      </c>
    </row>
    <row r="93" spans="1:41" x14ac:dyDescent="0.2">
      <c r="A93" s="110">
        <v>40</v>
      </c>
      <c r="B93" s="110" t="s">
        <v>118</v>
      </c>
      <c r="C93" s="116">
        <v>3856907</v>
      </c>
      <c r="D93" s="112">
        <f t="shared" si="28"/>
        <v>355.40978621452268</v>
      </c>
      <c r="F93" s="112">
        <f t="shared" si="29"/>
        <v>134.41067999553147</v>
      </c>
      <c r="G93" s="116">
        <v>3856907</v>
      </c>
      <c r="H93" s="116">
        <v>487260</v>
      </c>
      <c r="I93" s="112">
        <f t="shared" si="30"/>
        <v>44.90047917434574</v>
      </c>
      <c r="K93" s="112">
        <f t="shared" si="31"/>
        <v>14.838305255570614</v>
      </c>
      <c r="L93" s="116">
        <v>3628672</v>
      </c>
      <c r="M93" s="112">
        <f t="shared" si="32"/>
        <v>334.3781791374862</v>
      </c>
      <c r="O93" s="112">
        <f t="shared" si="33"/>
        <v>234.00175196126827</v>
      </c>
      <c r="P93" s="116">
        <v>0</v>
      </c>
      <c r="Q93" s="116">
        <v>3466790</v>
      </c>
      <c r="R93" s="116">
        <v>161882</v>
      </c>
      <c r="S93" s="116">
        <v>256856</v>
      </c>
      <c r="T93" s="220">
        <f t="shared" si="34"/>
        <v>23.66900110578695</v>
      </c>
      <c r="V93" s="220">
        <f t="shared" si="35"/>
        <v>105.49252452047868</v>
      </c>
      <c r="W93" s="116">
        <v>1234454</v>
      </c>
      <c r="X93" s="112">
        <f t="shared" si="36"/>
        <v>113.75359380759308</v>
      </c>
      <c r="Z93" s="112">
        <f t="shared" si="37"/>
        <v>160.91726676664518</v>
      </c>
      <c r="AA93" s="116">
        <f t="shared" si="38"/>
        <v>9464149</v>
      </c>
      <c r="AB93" s="116">
        <v>3020778</v>
      </c>
      <c r="AC93" s="220">
        <f t="shared" si="39"/>
        <v>31.91811540583311</v>
      </c>
      <c r="AD93" s="116">
        <v>1944</v>
      </c>
      <c r="AE93" s="220">
        <f t="shared" si="40"/>
        <v>2.0540674074340969E-2</v>
      </c>
      <c r="AF93" s="116">
        <v>0</v>
      </c>
      <c r="AG93" s="220">
        <f t="shared" si="41"/>
        <v>0</v>
      </c>
      <c r="AH93" s="116">
        <v>29327</v>
      </c>
      <c r="AI93" s="110"/>
      <c r="AJ93" s="116">
        <v>10852</v>
      </c>
      <c r="AK93" s="116">
        <v>10852</v>
      </c>
      <c r="AL93" s="111">
        <v>10852</v>
      </c>
      <c r="AM93" s="111">
        <v>10852</v>
      </c>
      <c r="AN93" s="111">
        <v>10852</v>
      </c>
      <c r="AO93" s="111">
        <v>10852</v>
      </c>
    </row>
    <row r="94" spans="1:41" x14ac:dyDescent="0.2">
      <c r="A94" s="113">
        <v>41</v>
      </c>
      <c r="B94" s="113" t="s">
        <v>248</v>
      </c>
      <c r="C94" s="114">
        <v>0</v>
      </c>
      <c r="D94" s="115">
        <f t="shared" si="28"/>
        <v>0</v>
      </c>
      <c r="E94" s="160"/>
      <c r="F94" s="115">
        <f t="shared" si="29"/>
        <v>0</v>
      </c>
      <c r="G94" s="114">
        <v>0</v>
      </c>
      <c r="H94" s="114">
        <v>0</v>
      </c>
      <c r="I94" s="115">
        <f t="shared" si="30"/>
        <v>0</v>
      </c>
      <c r="J94" s="160"/>
      <c r="K94" s="115">
        <f t="shared" si="31"/>
        <v>0</v>
      </c>
      <c r="L94" s="114">
        <v>0</v>
      </c>
      <c r="M94" s="115">
        <f t="shared" si="32"/>
        <v>0</v>
      </c>
      <c r="N94" s="160"/>
      <c r="O94" s="115">
        <f t="shared" si="33"/>
        <v>0</v>
      </c>
      <c r="P94" s="114">
        <v>0</v>
      </c>
      <c r="Q94" s="114">
        <v>0</v>
      </c>
      <c r="R94" s="114">
        <v>0</v>
      </c>
      <c r="S94" s="114">
        <v>0</v>
      </c>
      <c r="T94" s="118">
        <f t="shared" si="34"/>
        <v>0</v>
      </c>
      <c r="U94" s="160"/>
      <c r="V94" s="118">
        <f t="shared" si="35"/>
        <v>0</v>
      </c>
      <c r="W94" s="114">
        <v>0</v>
      </c>
      <c r="X94" s="115">
        <f t="shared" si="36"/>
        <v>0</v>
      </c>
      <c r="Y94" s="160"/>
      <c r="Z94" s="115">
        <f t="shared" si="37"/>
        <v>0</v>
      </c>
      <c r="AA94" s="114">
        <f t="shared" si="38"/>
        <v>0</v>
      </c>
      <c r="AB94" s="114">
        <v>0</v>
      </c>
      <c r="AC94" s="118">
        <f t="shared" si="39"/>
        <v>0</v>
      </c>
      <c r="AD94" s="114">
        <v>0</v>
      </c>
      <c r="AE94" s="118">
        <f t="shared" si="40"/>
        <v>0</v>
      </c>
      <c r="AF94" s="114">
        <v>0</v>
      </c>
      <c r="AG94" s="118">
        <f t="shared" si="41"/>
        <v>0</v>
      </c>
      <c r="AH94" s="114">
        <v>0</v>
      </c>
      <c r="AI94" s="113"/>
      <c r="AJ94" s="114">
        <v>0</v>
      </c>
      <c r="AK94" s="114">
        <v>0</v>
      </c>
      <c r="AL94" s="114">
        <v>0</v>
      </c>
      <c r="AM94" s="114">
        <v>0</v>
      </c>
      <c r="AN94" s="114">
        <v>0</v>
      </c>
      <c r="AO94" s="114">
        <v>0</v>
      </c>
    </row>
    <row r="95" spans="1:41" x14ac:dyDescent="0.2">
      <c r="A95" s="110">
        <v>42</v>
      </c>
      <c r="B95" s="110" t="s">
        <v>122</v>
      </c>
      <c r="C95" s="111">
        <v>40274661</v>
      </c>
      <c r="D95" s="112">
        <f t="shared" si="28"/>
        <v>351.98969585736756</v>
      </c>
      <c r="F95" s="112">
        <f t="shared" si="29"/>
        <v>133.11725283516085</v>
      </c>
      <c r="G95" s="111">
        <v>40274661</v>
      </c>
      <c r="H95" s="111">
        <v>53665134</v>
      </c>
      <c r="I95" s="112">
        <f t="shared" si="30"/>
        <v>469.01882538017827</v>
      </c>
      <c r="K95" s="112">
        <f t="shared" si="31"/>
        <v>154.99710982097025</v>
      </c>
      <c r="L95" s="111">
        <v>16683933</v>
      </c>
      <c r="M95" s="112">
        <f t="shared" si="32"/>
        <v>145.813083377032</v>
      </c>
      <c r="O95" s="112">
        <f t="shared" si="33"/>
        <v>102.04169738920268</v>
      </c>
      <c r="P95" s="111">
        <v>0</v>
      </c>
      <c r="Q95" s="111">
        <v>15218155</v>
      </c>
      <c r="R95" s="111">
        <v>475310</v>
      </c>
      <c r="S95" s="111">
        <v>2340304</v>
      </c>
      <c r="T95" s="220">
        <f t="shared" si="34"/>
        <v>20.453626988288761</v>
      </c>
      <c r="V95" s="220">
        <f t="shared" si="35"/>
        <v>91.161631069729808</v>
      </c>
      <c r="W95" s="111">
        <v>2092317</v>
      </c>
      <c r="X95" s="112">
        <f t="shared" si="36"/>
        <v>18.286287362349238</v>
      </c>
      <c r="Z95" s="112">
        <f t="shared" si="37"/>
        <v>25.868012457134931</v>
      </c>
      <c r="AA95" s="111">
        <f t="shared" si="38"/>
        <v>115056349</v>
      </c>
      <c r="AB95" s="111">
        <v>11004411</v>
      </c>
      <c r="AC95" s="220">
        <f t="shared" si="39"/>
        <v>9.5643665870190269</v>
      </c>
      <c r="AD95" s="111">
        <v>206883</v>
      </c>
      <c r="AE95" s="220">
        <f t="shared" si="40"/>
        <v>0.17981015545695786</v>
      </c>
      <c r="AF95" s="111">
        <v>602701</v>
      </c>
      <c r="AG95" s="220">
        <f t="shared" si="41"/>
        <v>0.52383115337685537</v>
      </c>
      <c r="AH95" s="111">
        <v>6735407</v>
      </c>
      <c r="AI95" s="110"/>
      <c r="AJ95" s="111">
        <v>114420</v>
      </c>
      <c r="AK95" s="111">
        <v>114420</v>
      </c>
      <c r="AL95" s="111">
        <v>114420</v>
      </c>
      <c r="AM95" s="111">
        <v>114420</v>
      </c>
      <c r="AN95" s="111">
        <v>114420</v>
      </c>
      <c r="AO95" s="111">
        <v>114420</v>
      </c>
    </row>
    <row r="96" spans="1:41" x14ac:dyDescent="0.2">
      <c r="A96" s="113">
        <v>43</v>
      </c>
      <c r="B96" s="113" t="s">
        <v>124</v>
      </c>
      <c r="C96" s="114">
        <v>108070650</v>
      </c>
      <c r="D96" s="115">
        <f t="shared" si="28"/>
        <v>312.36729455766778</v>
      </c>
      <c r="E96" s="160"/>
      <c r="F96" s="115">
        <f t="shared" si="29"/>
        <v>118.1326516555694</v>
      </c>
      <c r="G96" s="114">
        <v>0</v>
      </c>
      <c r="H96" s="114">
        <v>122266223</v>
      </c>
      <c r="I96" s="115">
        <f t="shared" si="30"/>
        <v>353.39816401857951</v>
      </c>
      <c r="J96" s="160"/>
      <c r="K96" s="115">
        <f t="shared" si="31"/>
        <v>116.78783680914478</v>
      </c>
      <c r="L96" s="114">
        <v>59842938</v>
      </c>
      <c r="M96" s="115">
        <f t="shared" si="32"/>
        <v>172.96996586438826</v>
      </c>
      <c r="N96" s="160"/>
      <c r="O96" s="115">
        <f t="shared" si="33"/>
        <v>121.04640067528271</v>
      </c>
      <c r="P96" s="114">
        <v>49399570</v>
      </c>
      <c r="Q96" s="114">
        <v>2255218</v>
      </c>
      <c r="R96" s="114">
        <v>843767</v>
      </c>
      <c r="S96" s="114">
        <v>5687138</v>
      </c>
      <c r="T96" s="118">
        <f t="shared" si="34"/>
        <v>16.438097770635281</v>
      </c>
      <c r="U96" s="160"/>
      <c r="V96" s="118">
        <f t="shared" si="35"/>
        <v>73.264453552067749</v>
      </c>
      <c r="W96" s="114">
        <v>4118020</v>
      </c>
      <c r="X96" s="115">
        <f t="shared" si="36"/>
        <v>11.902720732542713</v>
      </c>
      <c r="Y96" s="160"/>
      <c r="Z96" s="115">
        <f t="shared" si="37"/>
        <v>16.837738688125768</v>
      </c>
      <c r="AA96" s="114">
        <f t="shared" si="38"/>
        <v>299984969</v>
      </c>
      <c r="AB96" s="114">
        <v>22215572</v>
      </c>
      <c r="AC96" s="118">
        <f t="shared" si="39"/>
        <v>7.4055617099935427</v>
      </c>
      <c r="AD96" s="114">
        <v>1399087</v>
      </c>
      <c r="AE96" s="118">
        <f t="shared" si="40"/>
        <v>0.466385700811563</v>
      </c>
      <c r="AF96" s="114">
        <v>88396</v>
      </c>
      <c r="AG96" s="118">
        <f t="shared" si="41"/>
        <v>2.9466809718722939E-2</v>
      </c>
      <c r="AH96" s="114">
        <v>2328564</v>
      </c>
      <c r="AI96" s="113"/>
      <c r="AJ96" s="114">
        <v>345973</v>
      </c>
      <c r="AK96" s="114">
        <v>345973</v>
      </c>
      <c r="AL96" s="114">
        <v>345973</v>
      </c>
      <c r="AM96" s="114">
        <v>345973</v>
      </c>
      <c r="AN96" s="114">
        <v>345973</v>
      </c>
      <c r="AO96" s="114">
        <v>345973</v>
      </c>
    </row>
    <row r="97" spans="1:41" x14ac:dyDescent="0.2">
      <c r="A97" s="110">
        <v>44</v>
      </c>
      <c r="B97" s="110" t="s">
        <v>126</v>
      </c>
      <c r="C97" s="111">
        <v>8540984</v>
      </c>
      <c r="D97" s="112">
        <f t="shared" si="28"/>
        <v>175.28596642449617</v>
      </c>
      <c r="F97" s="112">
        <f t="shared" si="29"/>
        <v>66.290538006090813</v>
      </c>
      <c r="G97" s="111">
        <v>8540984</v>
      </c>
      <c r="H97" s="111">
        <v>4105661</v>
      </c>
      <c r="I97" s="112">
        <f t="shared" si="30"/>
        <v>84.26016910889463</v>
      </c>
      <c r="K97" s="112">
        <f t="shared" si="31"/>
        <v>27.845540473388457</v>
      </c>
      <c r="L97" s="111">
        <v>11804623</v>
      </c>
      <c r="M97" s="112">
        <f t="shared" si="32"/>
        <v>242.26538193161761</v>
      </c>
      <c r="O97" s="112">
        <f t="shared" si="33"/>
        <v>169.54014151819061</v>
      </c>
      <c r="P97" s="111">
        <v>11451822</v>
      </c>
      <c r="Q97" s="111">
        <v>0</v>
      </c>
      <c r="R97" s="111">
        <v>352801</v>
      </c>
      <c r="S97" s="111">
        <v>446189</v>
      </c>
      <c r="T97" s="220">
        <f t="shared" si="34"/>
        <v>9.1571029840331644</v>
      </c>
      <c r="V97" s="220">
        <f t="shared" si="35"/>
        <v>40.813125436184279</v>
      </c>
      <c r="W97" s="111">
        <v>4506190</v>
      </c>
      <c r="X97" s="112">
        <f t="shared" si="36"/>
        <v>92.480195378237497</v>
      </c>
      <c r="Z97" s="112">
        <f t="shared" si="37"/>
        <v>130.82364936515927</v>
      </c>
      <c r="AA97" s="111">
        <f t="shared" si="38"/>
        <v>29403647</v>
      </c>
      <c r="AB97" s="111">
        <v>12059151</v>
      </c>
      <c r="AC97" s="220">
        <f t="shared" si="39"/>
        <v>41.012432913508995</v>
      </c>
      <c r="AD97" s="111">
        <v>105216</v>
      </c>
      <c r="AE97" s="220">
        <f t="shared" si="40"/>
        <v>0.35783316266856285</v>
      </c>
      <c r="AF97" s="111">
        <v>38004</v>
      </c>
      <c r="AG97" s="220">
        <f t="shared" si="41"/>
        <v>0.12924927305786252</v>
      </c>
      <c r="AH97" s="111">
        <v>109806</v>
      </c>
      <c r="AI97" s="110"/>
      <c r="AJ97" s="111">
        <v>48726</v>
      </c>
      <c r="AK97" s="111">
        <v>48726</v>
      </c>
      <c r="AL97" s="111">
        <v>48726</v>
      </c>
      <c r="AM97" s="111">
        <v>48726</v>
      </c>
      <c r="AN97" s="111">
        <v>48726</v>
      </c>
      <c r="AO97" s="111">
        <v>48726</v>
      </c>
    </row>
    <row r="98" spans="1:41" x14ac:dyDescent="0.2">
      <c r="A98" s="113">
        <v>45</v>
      </c>
      <c r="B98" s="113" t="s">
        <v>128</v>
      </c>
      <c r="C98" s="114">
        <v>1273144</v>
      </c>
      <c r="D98" s="115">
        <f t="shared" si="28"/>
        <v>557.17461706783365</v>
      </c>
      <c r="E98" s="160"/>
      <c r="F98" s="115">
        <f t="shared" si="29"/>
        <v>210.71512958040552</v>
      </c>
      <c r="G98" s="114">
        <v>1273144</v>
      </c>
      <c r="H98" s="114">
        <v>826873</v>
      </c>
      <c r="I98" s="115">
        <f t="shared" si="30"/>
        <v>361.87002188183806</v>
      </c>
      <c r="J98" s="160"/>
      <c r="K98" s="115">
        <f t="shared" si="31"/>
        <v>119.58753996083544</v>
      </c>
      <c r="L98" s="114">
        <v>101720</v>
      </c>
      <c r="M98" s="115">
        <f t="shared" si="32"/>
        <v>44.516411378555802</v>
      </c>
      <c r="N98" s="160"/>
      <c r="O98" s="115">
        <f t="shared" si="33"/>
        <v>31.153104190233279</v>
      </c>
      <c r="P98" s="114">
        <v>0</v>
      </c>
      <c r="Q98" s="114">
        <v>101720</v>
      </c>
      <c r="R98" s="114">
        <v>0</v>
      </c>
      <c r="S98" s="114">
        <v>97838</v>
      </c>
      <c r="T98" s="118">
        <f t="shared" si="34"/>
        <v>42.817505470459515</v>
      </c>
      <c r="U98" s="160"/>
      <c r="V98" s="118">
        <f t="shared" si="35"/>
        <v>190.83723582419435</v>
      </c>
      <c r="W98" s="114">
        <v>203635</v>
      </c>
      <c r="X98" s="115">
        <f t="shared" si="36"/>
        <v>89.118161925601754</v>
      </c>
      <c r="Y98" s="160"/>
      <c r="Z98" s="115">
        <f t="shared" si="37"/>
        <v>126.06767449115877</v>
      </c>
      <c r="AA98" s="114">
        <f t="shared" si="38"/>
        <v>2503210</v>
      </c>
      <c r="AB98" s="114">
        <v>704246</v>
      </c>
      <c r="AC98" s="118">
        <f t="shared" si="39"/>
        <v>28.133716308260194</v>
      </c>
      <c r="AD98" s="114">
        <v>48275</v>
      </c>
      <c r="AE98" s="118">
        <f t="shared" si="40"/>
        <v>1.9285237754722937</v>
      </c>
      <c r="AF98" s="114">
        <v>0</v>
      </c>
      <c r="AG98" s="118">
        <f t="shared" si="41"/>
        <v>0</v>
      </c>
      <c r="AH98" s="114">
        <v>720098</v>
      </c>
      <c r="AI98" s="113"/>
      <c r="AJ98" s="114">
        <v>2285</v>
      </c>
      <c r="AK98" s="114">
        <v>2285</v>
      </c>
      <c r="AL98" s="114">
        <v>2285</v>
      </c>
      <c r="AM98" s="114">
        <v>2285</v>
      </c>
      <c r="AN98" s="114">
        <v>2285</v>
      </c>
      <c r="AO98" s="114">
        <v>2285</v>
      </c>
    </row>
    <row r="99" spans="1:41" x14ac:dyDescent="0.2">
      <c r="A99" s="110">
        <v>46</v>
      </c>
      <c r="B99" s="110" t="s">
        <v>130</v>
      </c>
      <c r="C99" s="111">
        <v>0</v>
      </c>
      <c r="D99" s="112">
        <f t="shared" si="28"/>
        <v>0</v>
      </c>
      <c r="F99" s="112">
        <f t="shared" si="29"/>
        <v>0</v>
      </c>
      <c r="G99" s="111">
        <v>0</v>
      </c>
      <c r="H99" s="111">
        <v>0</v>
      </c>
      <c r="I99" s="112">
        <f t="shared" si="30"/>
        <v>0</v>
      </c>
      <c r="K99" s="112">
        <f t="shared" si="31"/>
        <v>0</v>
      </c>
      <c r="L99" s="111">
        <v>0</v>
      </c>
      <c r="M99" s="112">
        <f t="shared" si="32"/>
        <v>0</v>
      </c>
      <c r="O99" s="112">
        <f t="shared" si="33"/>
        <v>0</v>
      </c>
      <c r="P99" s="111">
        <v>0</v>
      </c>
      <c r="Q99" s="111">
        <v>0</v>
      </c>
      <c r="R99" s="111">
        <v>0</v>
      </c>
      <c r="S99" s="111">
        <v>0</v>
      </c>
      <c r="T99" s="220">
        <f t="shared" si="34"/>
        <v>0</v>
      </c>
      <c r="V99" s="220">
        <f t="shared" si="35"/>
        <v>0</v>
      </c>
      <c r="W99" s="111">
        <v>0</v>
      </c>
      <c r="X99" s="112">
        <f t="shared" si="36"/>
        <v>0</v>
      </c>
      <c r="Z99" s="112">
        <f t="shared" si="37"/>
        <v>0</v>
      </c>
      <c r="AA99" s="111">
        <f t="shared" si="38"/>
        <v>0</v>
      </c>
      <c r="AB99" s="111">
        <v>0</v>
      </c>
      <c r="AC99" s="220">
        <f t="shared" si="39"/>
        <v>0</v>
      </c>
      <c r="AD99" s="111">
        <v>0</v>
      </c>
      <c r="AE99" s="220">
        <f t="shared" si="40"/>
        <v>0</v>
      </c>
      <c r="AF99" s="111">
        <v>0</v>
      </c>
      <c r="AG99" s="220">
        <f t="shared" si="41"/>
        <v>0</v>
      </c>
      <c r="AH99" s="111">
        <v>0</v>
      </c>
      <c r="AI99" s="110"/>
      <c r="AJ99" s="111">
        <v>0</v>
      </c>
      <c r="AK99" s="111">
        <v>0</v>
      </c>
      <c r="AL99" s="111">
        <v>0</v>
      </c>
      <c r="AM99" s="111">
        <v>0</v>
      </c>
      <c r="AN99" s="111">
        <v>0</v>
      </c>
      <c r="AO99" s="111">
        <v>0</v>
      </c>
    </row>
    <row r="100" spans="1:41" x14ac:dyDescent="0.2">
      <c r="A100" s="113">
        <v>47</v>
      </c>
      <c r="B100" s="113" t="s">
        <v>132</v>
      </c>
      <c r="C100" s="114">
        <v>22811188</v>
      </c>
      <c r="D100" s="115">
        <f t="shared" si="28"/>
        <v>278.77677021973454</v>
      </c>
      <c r="E100" s="160"/>
      <c r="F100" s="115">
        <f t="shared" si="29"/>
        <v>105.42921637384399</v>
      </c>
      <c r="G100" s="114">
        <v>0</v>
      </c>
      <c r="H100" s="114">
        <v>19702678</v>
      </c>
      <c r="I100" s="115">
        <f t="shared" si="30"/>
        <v>240.78750030552635</v>
      </c>
      <c r="J100" s="160"/>
      <c r="K100" s="115">
        <f t="shared" si="31"/>
        <v>79.573280663351937</v>
      </c>
      <c r="L100" s="114">
        <v>5880492</v>
      </c>
      <c r="M100" s="115">
        <f t="shared" si="32"/>
        <v>71.865812822330312</v>
      </c>
      <c r="N100" s="160"/>
      <c r="O100" s="115">
        <f t="shared" si="33"/>
        <v>50.292534488715368</v>
      </c>
      <c r="P100" s="114">
        <v>0</v>
      </c>
      <c r="Q100" s="114">
        <v>5880492</v>
      </c>
      <c r="R100" s="114">
        <v>0</v>
      </c>
      <c r="S100" s="114">
        <v>1722094</v>
      </c>
      <c r="T100" s="118">
        <f t="shared" si="34"/>
        <v>21.045804512013298</v>
      </c>
      <c r="U100" s="160"/>
      <c r="V100" s="118">
        <f t="shared" si="35"/>
        <v>93.800960953689867</v>
      </c>
      <c r="W100" s="114">
        <v>669948</v>
      </c>
      <c r="X100" s="115">
        <f t="shared" si="36"/>
        <v>8.1874709749957226</v>
      </c>
      <c r="Y100" s="160"/>
      <c r="Z100" s="115">
        <f t="shared" si="37"/>
        <v>11.582099579693519</v>
      </c>
      <c r="AA100" s="114">
        <f t="shared" si="38"/>
        <v>50786400</v>
      </c>
      <c r="AB100" s="114">
        <v>5258253</v>
      </c>
      <c r="AC100" s="118">
        <f t="shared" si="39"/>
        <v>10.353663579225934</v>
      </c>
      <c r="AD100" s="114">
        <v>207933</v>
      </c>
      <c r="AE100" s="118">
        <f t="shared" si="40"/>
        <v>0.40942653938849771</v>
      </c>
      <c r="AF100" s="114">
        <v>125118</v>
      </c>
      <c r="AG100" s="118">
        <f t="shared" si="41"/>
        <v>0.24636123056566323</v>
      </c>
      <c r="AH100" s="114">
        <v>2992584</v>
      </c>
      <c r="AI100" s="113"/>
      <c r="AJ100" s="114">
        <v>81826</v>
      </c>
      <c r="AK100" s="114">
        <v>81826</v>
      </c>
      <c r="AL100" s="114">
        <v>81826</v>
      </c>
      <c r="AM100" s="114">
        <v>81826</v>
      </c>
      <c r="AN100" s="114">
        <v>81826</v>
      </c>
      <c r="AO100" s="114">
        <v>81826</v>
      </c>
    </row>
    <row r="101" spans="1:41" x14ac:dyDescent="0.2">
      <c r="A101" s="110">
        <v>48</v>
      </c>
      <c r="B101" s="110" t="s">
        <v>134</v>
      </c>
      <c r="C101" s="111">
        <v>0</v>
      </c>
      <c r="D101" s="112">
        <f t="shared" si="28"/>
        <v>0</v>
      </c>
      <c r="F101" s="112">
        <f t="shared" si="29"/>
        <v>0</v>
      </c>
      <c r="G101" s="111">
        <v>0</v>
      </c>
      <c r="H101" s="111">
        <v>0</v>
      </c>
      <c r="I101" s="112">
        <f t="shared" si="30"/>
        <v>0</v>
      </c>
      <c r="K101" s="112">
        <f t="shared" si="31"/>
        <v>0</v>
      </c>
      <c r="L101" s="111">
        <v>0</v>
      </c>
      <c r="M101" s="112">
        <f t="shared" si="32"/>
        <v>0</v>
      </c>
      <c r="O101" s="112">
        <f t="shared" si="33"/>
        <v>0</v>
      </c>
      <c r="P101" s="111">
        <v>0</v>
      </c>
      <c r="Q101" s="111">
        <v>0</v>
      </c>
      <c r="R101" s="111">
        <v>0</v>
      </c>
      <c r="S101" s="111">
        <v>0</v>
      </c>
      <c r="T101" s="220">
        <f t="shared" si="34"/>
        <v>0</v>
      </c>
      <c r="V101" s="220">
        <f t="shared" si="35"/>
        <v>0</v>
      </c>
      <c r="W101" s="111">
        <v>0</v>
      </c>
      <c r="X101" s="112">
        <f t="shared" si="36"/>
        <v>0</v>
      </c>
      <c r="Z101" s="112">
        <f t="shared" si="37"/>
        <v>0</v>
      </c>
      <c r="AA101" s="111">
        <f t="shared" si="38"/>
        <v>0</v>
      </c>
      <c r="AB101" s="111">
        <v>0</v>
      </c>
      <c r="AC101" s="220">
        <f t="shared" si="39"/>
        <v>0</v>
      </c>
      <c r="AD101" s="111">
        <v>0</v>
      </c>
      <c r="AE101" s="220">
        <f t="shared" si="40"/>
        <v>0</v>
      </c>
      <c r="AF101" s="111">
        <v>0</v>
      </c>
      <c r="AG101" s="220">
        <f t="shared" si="41"/>
        <v>0</v>
      </c>
      <c r="AH101" s="111">
        <v>0</v>
      </c>
      <c r="AI101" s="110"/>
      <c r="AJ101" s="111">
        <v>0</v>
      </c>
      <c r="AK101" s="111">
        <v>0</v>
      </c>
      <c r="AL101" s="111">
        <v>0</v>
      </c>
      <c r="AM101" s="111">
        <v>0</v>
      </c>
      <c r="AN101" s="111">
        <v>0</v>
      </c>
      <c r="AO101" s="111">
        <v>0</v>
      </c>
    </row>
    <row r="102" spans="1:41" x14ac:dyDescent="0.2">
      <c r="A102" s="113">
        <v>49</v>
      </c>
      <c r="B102" s="113" t="s">
        <v>136</v>
      </c>
      <c r="C102" s="114">
        <v>5232765</v>
      </c>
      <c r="D102" s="115">
        <f t="shared" si="28"/>
        <v>185.23061946902655</v>
      </c>
      <c r="E102" s="160"/>
      <c r="F102" s="115">
        <f t="shared" si="29"/>
        <v>70.051457457048642</v>
      </c>
      <c r="G102" s="114">
        <v>5232765</v>
      </c>
      <c r="H102" s="114">
        <v>8618841</v>
      </c>
      <c r="I102" s="115">
        <f t="shared" si="30"/>
        <v>305.09171681415927</v>
      </c>
      <c r="J102" s="160"/>
      <c r="K102" s="115">
        <f t="shared" si="31"/>
        <v>100.82395796838543</v>
      </c>
      <c r="L102" s="114">
        <v>3305492</v>
      </c>
      <c r="M102" s="115">
        <f t="shared" si="32"/>
        <v>117.00856637168141</v>
      </c>
      <c r="N102" s="160"/>
      <c r="O102" s="115">
        <f t="shared" si="33"/>
        <v>81.883960239498379</v>
      </c>
      <c r="P102" s="114">
        <v>0</v>
      </c>
      <c r="Q102" s="114">
        <v>1417569</v>
      </c>
      <c r="R102" s="114">
        <v>0</v>
      </c>
      <c r="S102" s="114">
        <v>308515</v>
      </c>
      <c r="T102" s="118">
        <f t="shared" si="34"/>
        <v>10.920884955752213</v>
      </c>
      <c r="U102" s="160"/>
      <c r="V102" s="118">
        <f t="shared" si="35"/>
        <v>48.674285781259329</v>
      </c>
      <c r="W102" s="114">
        <v>7327256</v>
      </c>
      <c r="X102" s="115">
        <f t="shared" si="36"/>
        <v>259.37189380530975</v>
      </c>
      <c r="Y102" s="160"/>
      <c r="Z102" s="115">
        <f t="shared" si="37"/>
        <v>366.91074831301734</v>
      </c>
      <c r="AA102" s="114">
        <f t="shared" si="38"/>
        <v>24792869</v>
      </c>
      <c r="AB102" s="114">
        <v>2522950</v>
      </c>
      <c r="AC102" s="118">
        <f t="shared" si="39"/>
        <v>10.176111526261845</v>
      </c>
      <c r="AD102" s="114">
        <v>518316</v>
      </c>
      <c r="AE102" s="118">
        <f t="shared" si="40"/>
        <v>2.0905849984525791</v>
      </c>
      <c r="AF102" s="114">
        <v>0</v>
      </c>
      <c r="AG102" s="118">
        <f t="shared" si="41"/>
        <v>0</v>
      </c>
      <c r="AH102" s="114">
        <v>284674</v>
      </c>
      <c r="AI102" s="113"/>
      <c r="AJ102" s="114">
        <v>28250</v>
      </c>
      <c r="AK102" s="114">
        <v>28250</v>
      </c>
      <c r="AL102" s="114">
        <v>28250</v>
      </c>
      <c r="AM102" s="114">
        <v>28250</v>
      </c>
      <c r="AN102" s="114">
        <v>28250</v>
      </c>
      <c r="AO102" s="114">
        <v>28250</v>
      </c>
    </row>
    <row r="103" spans="1:41" x14ac:dyDescent="0.2">
      <c r="A103" s="110">
        <v>50</v>
      </c>
      <c r="B103" s="110" t="s">
        <v>138</v>
      </c>
      <c r="C103" s="116">
        <v>0</v>
      </c>
      <c r="D103" s="112">
        <f t="shared" si="28"/>
        <v>0</v>
      </c>
      <c r="F103" s="112">
        <f t="shared" si="29"/>
        <v>0</v>
      </c>
      <c r="G103" s="116">
        <v>0</v>
      </c>
      <c r="H103" s="116">
        <v>0</v>
      </c>
      <c r="I103" s="112">
        <f t="shared" si="30"/>
        <v>0</v>
      </c>
      <c r="K103" s="112">
        <f t="shared" si="31"/>
        <v>0</v>
      </c>
      <c r="L103" s="116">
        <v>0</v>
      </c>
      <c r="M103" s="112">
        <f t="shared" si="32"/>
        <v>0</v>
      </c>
      <c r="O103" s="112">
        <f t="shared" si="33"/>
        <v>0</v>
      </c>
      <c r="P103" s="116">
        <v>0</v>
      </c>
      <c r="Q103" s="116">
        <v>0</v>
      </c>
      <c r="R103" s="116">
        <v>0</v>
      </c>
      <c r="S103" s="116">
        <v>0</v>
      </c>
      <c r="T103" s="220">
        <f t="shared" si="34"/>
        <v>0</v>
      </c>
      <c r="V103" s="220">
        <f t="shared" si="35"/>
        <v>0</v>
      </c>
      <c r="W103" s="116">
        <v>0</v>
      </c>
      <c r="X103" s="112">
        <f t="shared" si="36"/>
        <v>0</v>
      </c>
      <c r="Z103" s="112">
        <f t="shared" si="37"/>
        <v>0</v>
      </c>
      <c r="AA103" s="116">
        <f t="shared" si="38"/>
        <v>0</v>
      </c>
      <c r="AB103" s="116">
        <v>0</v>
      </c>
      <c r="AC103" s="220">
        <f t="shared" si="39"/>
        <v>0</v>
      </c>
      <c r="AD103" s="116">
        <v>0</v>
      </c>
      <c r="AE103" s="220">
        <f t="shared" si="40"/>
        <v>0</v>
      </c>
      <c r="AF103" s="116">
        <v>0</v>
      </c>
      <c r="AG103" s="220">
        <f t="shared" si="41"/>
        <v>0</v>
      </c>
      <c r="AH103" s="116">
        <v>0</v>
      </c>
      <c r="AI103" s="110"/>
      <c r="AJ103" s="111">
        <v>0</v>
      </c>
      <c r="AK103" s="111">
        <v>0</v>
      </c>
      <c r="AL103" s="111">
        <v>0</v>
      </c>
      <c r="AM103" s="111">
        <v>0</v>
      </c>
      <c r="AN103" s="111">
        <v>0</v>
      </c>
      <c r="AO103" s="111">
        <v>0</v>
      </c>
    </row>
    <row r="104" spans="1:41" x14ac:dyDescent="0.2">
      <c r="A104" s="113">
        <v>51</v>
      </c>
      <c r="B104" s="113" t="s">
        <v>140</v>
      </c>
      <c r="C104" s="117">
        <v>6822598</v>
      </c>
      <c r="D104" s="115">
        <f t="shared" si="28"/>
        <v>625.46736340300697</v>
      </c>
      <c r="E104" s="160"/>
      <c r="F104" s="115">
        <f t="shared" si="29"/>
        <v>236.54242761696676</v>
      </c>
      <c r="G104" s="117">
        <v>6822598</v>
      </c>
      <c r="H104" s="117">
        <v>3211032</v>
      </c>
      <c r="I104" s="115">
        <f t="shared" si="30"/>
        <v>294.37403740374037</v>
      </c>
      <c r="J104" s="160"/>
      <c r="K104" s="115">
        <f t="shared" si="31"/>
        <v>97.282075974083597</v>
      </c>
      <c r="L104" s="117">
        <v>1641436</v>
      </c>
      <c r="M104" s="115">
        <f t="shared" si="32"/>
        <v>150.48001466813349</v>
      </c>
      <c r="N104" s="160"/>
      <c r="O104" s="115">
        <f t="shared" si="33"/>
        <v>105.30767036990841</v>
      </c>
      <c r="P104" s="117">
        <v>1554645</v>
      </c>
      <c r="Q104" s="117">
        <v>45696</v>
      </c>
      <c r="R104" s="117">
        <v>41095</v>
      </c>
      <c r="S104" s="117">
        <v>239903</v>
      </c>
      <c r="T104" s="118">
        <f t="shared" si="34"/>
        <v>21.993307664099742</v>
      </c>
      <c r="U104" s="160"/>
      <c r="V104" s="118">
        <f t="shared" si="35"/>
        <v>98.023973959518472</v>
      </c>
      <c r="W104" s="117">
        <v>258795</v>
      </c>
      <c r="X104" s="115">
        <f t="shared" si="36"/>
        <v>23.725247524752476</v>
      </c>
      <c r="Y104" s="160"/>
      <c r="Z104" s="115">
        <f t="shared" si="37"/>
        <v>33.562034018044741</v>
      </c>
      <c r="AA104" s="117">
        <f t="shared" si="38"/>
        <v>12173764</v>
      </c>
      <c r="AB104" s="117">
        <v>2174305</v>
      </c>
      <c r="AC104" s="118">
        <f t="shared" si="39"/>
        <v>17.860581164543685</v>
      </c>
      <c r="AD104" s="117">
        <v>88007</v>
      </c>
      <c r="AE104" s="118">
        <f t="shared" si="40"/>
        <v>0.72292349350619911</v>
      </c>
      <c r="AF104" s="117">
        <v>662863</v>
      </c>
      <c r="AG104" s="118">
        <f t="shared" si="41"/>
        <v>5.4450127339416143</v>
      </c>
      <c r="AH104" s="117">
        <v>512072</v>
      </c>
      <c r="AI104" s="113"/>
      <c r="AJ104" s="114">
        <v>10908</v>
      </c>
      <c r="AK104" s="114">
        <v>10908</v>
      </c>
      <c r="AL104" s="114">
        <v>10908</v>
      </c>
      <c r="AM104" s="114">
        <v>10908</v>
      </c>
      <c r="AN104" s="114">
        <v>10908</v>
      </c>
      <c r="AO104" s="114">
        <v>10908</v>
      </c>
    </row>
    <row r="105" spans="1:41" x14ac:dyDescent="0.2">
      <c r="A105" s="110">
        <v>52</v>
      </c>
      <c r="B105" s="110" t="s">
        <v>142</v>
      </c>
      <c r="C105" s="111">
        <v>0</v>
      </c>
      <c r="D105" s="112">
        <f t="shared" si="28"/>
        <v>0</v>
      </c>
      <c r="F105" s="112">
        <f t="shared" si="29"/>
        <v>0</v>
      </c>
      <c r="G105" s="111">
        <v>0</v>
      </c>
      <c r="H105" s="111">
        <v>0</v>
      </c>
      <c r="I105" s="112">
        <f t="shared" si="30"/>
        <v>0</v>
      </c>
      <c r="K105" s="112">
        <f t="shared" si="31"/>
        <v>0</v>
      </c>
      <c r="L105" s="111">
        <v>0</v>
      </c>
      <c r="M105" s="112">
        <f t="shared" si="32"/>
        <v>0</v>
      </c>
      <c r="O105" s="112">
        <f t="shared" si="33"/>
        <v>0</v>
      </c>
      <c r="P105" s="111">
        <v>0</v>
      </c>
      <c r="Q105" s="111">
        <v>0</v>
      </c>
      <c r="R105" s="111">
        <v>0</v>
      </c>
      <c r="S105" s="111">
        <v>0</v>
      </c>
      <c r="T105" s="220">
        <f t="shared" si="34"/>
        <v>0</v>
      </c>
      <c r="V105" s="220">
        <f t="shared" si="35"/>
        <v>0</v>
      </c>
      <c r="W105" s="111">
        <v>0</v>
      </c>
      <c r="X105" s="112">
        <f t="shared" si="36"/>
        <v>0</v>
      </c>
      <c r="Z105" s="112">
        <f t="shared" si="37"/>
        <v>0</v>
      </c>
      <c r="AA105" s="111">
        <f t="shared" si="38"/>
        <v>0</v>
      </c>
      <c r="AB105" s="111">
        <v>0</v>
      </c>
      <c r="AC105" s="112">
        <f t="shared" si="39"/>
        <v>0</v>
      </c>
      <c r="AD105" s="111">
        <v>0</v>
      </c>
      <c r="AE105" s="112">
        <f t="shared" si="40"/>
        <v>0</v>
      </c>
      <c r="AF105" s="111">
        <v>0</v>
      </c>
      <c r="AG105" s="112">
        <f t="shared" si="41"/>
        <v>0</v>
      </c>
      <c r="AH105" s="111">
        <v>0</v>
      </c>
      <c r="AI105" s="110"/>
      <c r="AJ105" s="111">
        <v>0</v>
      </c>
      <c r="AK105" s="111">
        <v>0</v>
      </c>
      <c r="AL105" s="111">
        <v>0</v>
      </c>
      <c r="AM105" s="111">
        <v>0</v>
      </c>
      <c r="AN105" s="111">
        <v>0</v>
      </c>
      <c r="AO105" s="111">
        <v>0</v>
      </c>
    </row>
    <row r="106" spans="1:41" x14ac:dyDescent="0.2">
      <c r="A106" s="113">
        <v>53</v>
      </c>
      <c r="B106" s="113" t="s">
        <v>144</v>
      </c>
      <c r="C106" s="114">
        <v>116140667</v>
      </c>
      <c r="D106" s="115">
        <f t="shared" si="28"/>
        <v>264.42662055430458</v>
      </c>
      <c r="E106" s="160"/>
      <c r="F106" s="115">
        <f t="shared" si="29"/>
        <v>100.0022038114947</v>
      </c>
      <c r="G106" s="114">
        <v>115337626</v>
      </c>
      <c r="H106" s="114">
        <v>175290223</v>
      </c>
      <c r="I106" s="115">
        <f t="shared" si="30"/>
        <v>399.09708185247837</v>
      </c>
      <c r="J106" s="160"/>
      <c r="K106" s="115">
        <f t="shared" si="31"/>
        <v>131.89000286923587</v>
      </c>
      <c r="L106" s="114">
        <v>55193175</v>
      </c>
      <c r="M106" s="115">
        <f t="shared" si="32"/>
        <v>125.66265650008994</v>
      </c>
      <c r="N106" s="160"/>
      <c r="O106" s="115">
        <f t="shared" si="33"/>
        <v>87.940193504784702</v>
      </c>
      <c r="P106" s="114">
        <v>38473793</v>
      </c>
      <c r="Q106" s="114">
        <v>7394527</v>
      </c>
      <c r="R106" s="114">
        <v>2898454</v>
      </c>
      <c r="S106" s="114">
        <v>15165031</v>
      </c>
      <c r="T106" s="118">
        <f t="shared" si="34"/>
        <v>34.527422663512567</v>
      </c>
      <c r="U106" s="160"/>
      <c r="V106" s="118">
        <f t="shared" si="35"/>
        <v>153.88841149992538</v>
      </c>
      <c r="W106" s="114">
        <v>22462434</v>
      </c>
      <c r="X106" s="115">
        <f t="shared" si="36"/>
        <v>51.141995869923065</v>
      </c>
      <c r="Y106" s="160"/>
      <c r="Z106" s="115">
        <f t="shared" si="37"/>
        <v>72.34611159889127</v>
      </c>
      <c r="AA106" s="114">
        <f t="shared" si="38"/>
        <v>384251530</v>
      </c>
      <c r="AB106" s="114">
        <v>20751914</v>
      </c>
      <c r="AC106" s="115">
        <f t="shared" si="39"/>
        <v>5.4006067327825606</v>
      </c>
      <c r="AD106" s="114">
        <v>299700</v>
      </c>
      <c r="AE106" s="115">
        <f t="shared" si="40"/>
        <v>7.7995785729207123E-2</v>
      </c>
      <c r="AF106" s="114">
        <v>1412316</v>
      </c>
      <c r="AG106" s="115">
        <f t="shared" si="41"/>
        <v>0.36754987026336627</v>
      </c>
      <c r="AH106" s="114">
        <v>8264970</v>
      </c>
      <c r="AI106" s="113"/>
      <c r="AJ106" s="114">
        <v>439217</v>
      </c>
      <c r="AK106" s="114">
        <v>439217</v>
      </c>
      <c r="AL106" s="114">
        <v>439217</v>
      </c>
      <c r="AM106" s="114">
        <v>439217</v>
      </c>
      <c r="AN106" s="114">
        <v>439217</v>
      </c>
      <c r="AO106" s="114">
        <v>439217</v>
      </c>
    </row>
    <row r="107" spans="1:41" x14ac:dyDescent="0.2">
      <c r="A107" s="110">
        <v>54</v>
      </c>
      <c r="B107" s="110" t="s">
        <v>146</v>
      </c>
      <c r="C107" s="111">
        <v>8322623</v>
      </c>
      <c r="D107" s="112">
        <f t="shared" si="28"/>
        <v>200.89367094718548</v>
      </c>
      <c r="F107" s="112">
        <f t="shared" si="29"/>
        <v>75.974989902251551</v>
      </c>
      <c r="G107" s="111">
        <v>8322623</v>
      </c>
      <c r="H107" s="111">
        <v>13205653</v>
      </c>
      <c r="I107" s="112">
        <f t="shared" si="30"/>
        <v>318.76153809018058</v>
      </c>
      <c r="K107" s="112">
        <f t="shared" si="31"/>
        <v>105.34143717156041</v>
      </c>
      <c r="L107" s="111">
        <v>7637098</v>
      </c>
      <c r="M107" s="112">
        <f t="shared" si="32"/>
        <v>184.34628753500047</v>
      </c>
      <c r="O107" s="112">
        <f t="shared" si="33"/>
        <v>129.00768334230639</v>
      </c>
      <c r="P107" s="111">
        <v>0</v>
      </c>
      <c r="Q107" s="111">
        <v>5215295</v>
      </c>
      <c r="R107" s="111">
        <v>0</v>
      </c>
      <c r="S107" s="111">
        <v>1016047</v>
      </c>
      <c r="T107" s="220">
        <f t="shared" si="34"/>
        <v>24.525610698078594</v>
      </c>
      <c r="V107" s="220">
        <f t="shared" si="35"/>
        <v>109.31042574983007</v>
      </c>
      <c r="W107" s="111">
        <v>1473066</v>
      </c>
      <c r="X107" s="112">
        <f t="shared" si="36"/>
        <v>35.557255962151203</v>
      </c>
      <c r="Z107" s="112">
        <f t="shared" si="37"/>
        <v>50.299742202689337</v>
      </c>
      <c r="AA107" s="111">
        <f t="shared" si="38"/>
        <v>31654487</v>
      </c>
      <c r="AB107" s="111">
        <v>4633670</v>
      </c>
      <c r="AC107" s="112">
        <f t="shared" si="39"/>
        <v>14.638272292961185</v>
      </c>
      <c r="AD107" s="111">
        <v>377270</v>
      </c>
      <c r="AE107" s="112">
        <f t="shared" si="40"/>
        <v>1.1918373531057382</v>
      </c>
      <c r="AF107" s="111">
        <v>15126</v>
      </c>
      <c r="AG107" s="112">
        <f t="shared" si="41"/>
        <v>4.7784694789083142E-2</v>
      </c>
      <c r="AH107" s="111">
        <v>4156180</v>
      </c>
      <c r="AI107" s="110"/>
      <c r="AJ107" s="111">
        <v>41428</v>
      </c>
      <c r="AK107" s="111">
        <v>41428</v>
      </c>
      <c r="AL107" s="111">
        <v>41428</v>
      </c>
      <c r="AM107" s="111">
        <v>41428</v>
      </c>
      <c r="AN107" s="111">
        <v>41428</v>
      </c>
      <c r="AO107" s="111">
        <v>41428</v>
      </c>
    </row>
    <row r="108" spans="1:41" x14ac:dyDescent="0.2">
      <c r="A108" s="113">
        <v>55</v>
      </c>
      <c r="B108" s="113" t="s">
        <v>148</v>
      </c>
      <c r="C108" s="114">
        <v>1846262</v>
      </c>
      <c r="D108" s="115">
        <f t="shared" si="28"/>
        <v>153.10241313541752</v>
      </c>
      <c r="E108" s="160"/>
      <c r="F108" s="115">
        <f t="shared" si="29"/>
        <v>57.901049033205766</v>
      </c>
      <c r="G108" s="114">
        <v>1846262</v>
      </c>
      <c r="H108" s="114">
        <v>850240</v>
      </c>
      <c r="I108" s="115">
        <f t="shared" si="30"/>
        <v>70.506675512065684</v>
      </c>
      <c r="J108" s="160"/>
      <c r="K108" s="115">
        <f t="shared" si="31"/>
        <v>23.300409996542996</v>
      </c>
      <c r="L108" s="114">
        <v>1814729</v>
      </c>
      <c r="M108" s="115">
        <f t="shared" si="32"/>
        <v>150.48751969483374</v>
      </c>
      <c r="N108" s="160"/>
      <c r="O108" s="115">
        <f t="shared" si="33"/>
        <v>105.31292247517707</v>
      </c>
      <c r="P108" s="114">
        <v>0</v>
      </c>
      <c r="Q108" s="114">
        <v>1814729</v>
      </c>
      <c r="R108" s="114">
        <v>0</v>
      </c>
      <c r="S108" s="114">
        <v>116396</v>
      </c>
      <c r="T108" s="118">
        <f t="shared" si="34"/>
        <v>9.6522099676590098</v>
      </c>
      <c r="U108" s="160"/>
      <c r="V108" s="118">
        <f t="shared" si="35"/>
        <v>43.019812798146489</v>
      </c>
      <c r="W108" s="114">
        <v>542973</v>
      </c>
      <c r="X108" s="115">
        <f t="shared" si="36"/>
        <v>45.026370345799819</v>
      </c>
      <c r="Y108" s="160"/>
      <c r="Z108" s="115">
        <f t="shared" si="37"/>
        <v>63.694870693264996</v>
      </c>
      <c r="AA108" s="114">
        <f t="shared" si="38"/>
        <v>5170600</v>
      </c>
      <c r="AB108" s="114">
        <v>1746911</v>
      </c>
      <c r="AC108" s="118">
        <f t="shared" si="39"/>
        <v>33.785460101342203</v>
      </c>
      <c r="AD108" s="114">
        <v>331785</v>
      </c>
      <c r="AE108" s="118">
        <f t="shared" si="40"/>
        <v>6.4167601438904569</v>
      </c>
      <c r="AF108" s="114">
        <v>275000</v>
      </c>
      <c r="AG108" s="118">
        <f t="shared" si="41"/>
        <v>5.3185316984489228</v>
      </c>
      <c r="AH108" s="114">
        <v>702294</v>
      </c>
      <c r="AI108" s="113"/>
      <c r="AJ108" s="114">
        <v>12059</v>
      </c>
      <c r="AK108" s="114">
        <v>12059</v>
      </c>
      <c r="AL108" s="114">
        <v>12059</v>
      </c>
      <c r="AM108" s="114">
        <v>12059</v>
      </c>
      <c r="AN108" s="114">
        <v>12059</v>
      </c>
      <c r="AO108" s="114">
        <v>12059</v>
      </c>
    </row>
    <row r="109" spans="1:41" x14ac:dyDescent="0.2">
      <c r="A109" s="110">
        <v>56</v>
      </c>
      <c r="B109" s="110" t="s">
        <v>150</v>
      </c>
      <c r="C109" s="111">
        <v>3524674</v>
      </c>
      <c r="D109" s="112">
        <f t="shared" si="28"/>
        <v>252.08653983693321</v>
      </c>
      <c r="F109" s="112">
        <f t="shared" si="29"/>
        <v>95.335369343913399</v>
      </c>
      <c r="G109" s="111">
        <v>3524674</v>
      </c>
      <c r="H109" s="111">
        <v>3479673</v>
      </c>
      <c r="I109" s="112">
        <f t="shared" si="30"/>
        <v>248.86804462880846</v>
      </c>
      <c r="K109" s="112">
        <f t="shared" si="31"/>
        <v>82.24366604686773</v>
      </c>
      <c r="L109" s="111">
        <v>1799675</v>
      </c>
      <c r="M109" s="112">
        <f t="shared" si="32"/>
        <v>128.71370333285654</v>
      </c>
      <c r="O109" s="112">
        <f t="shared" si="33"/>
        <v>90.075351684139775</v>
      </c>
      <c r="P109" s="111">
        <v>0</v>
      </c>
      <c r="Q109" s="111">
        <v>1638391</v>
      </c>
      <c r="R109" s="111">
        <v>161284</v>
      </c>
      <c r="S109" s="111">
        <v>393394</v>
      </c>
      <c r="T109" s="220">
        <f t="shared" si="34"/>
        <v>28.135745959090258</v>
      </c>
      <c r="V109" s="220">
        <f t="shared" si="35"/>
        <v>125.40076605791361</v>
      </c>
      <c r="W109" s="111">
        <v>529826</v>
      </c>
      <c r="X109" s="112">
        <f t="shared" si="36"/>
        <v>37.893434415677298</v>
      </c>
      <c r="Z109" s="112">
        <f t="shared" si="37"/>
        <v>53.604529672142043</v>
      </c>
      <c r="AA109" s="111">
        <f t="shared" si="38"/>
        <v>9727242</v>
      </c>
      <c r="AB109" s="111">
        <v>1563043</v>
      </c>
      <c r="AC109" s="220">
        <f t="shared" si="39"/>
        <v>16.068717114265276</v>
      </c>
      <c r="AD109" s="111">
        <v>535291</v>
      </c>
      <c r="AE109" s="220">
        <f t="shared" si="40"/>
        <v>5.5030089721218003</v>
      </c>
      <c r="AF109" s="111">
        <v>0</v>
      </c>
      <c r="AG109" s="220">
        <f t="shared" si="41"/>
        <v>0</v>
      </c>
      <c r="AH109" s="111">
        <v>1017237</v>
      </c>
      <c r="AI109" s="110"/>
      <c r="AJ109" s="111">
        <v>13982</v>
      </c>
      <c r="AK109" s="111">
        <v>13982</v>
      </c>
      <c r="AL109" s="111">
        <v>13982</v>
      </c>
      <c r="AM109" s="111">
        <v>13982</v>
      </c>
      <c r="AN109" s="111">
        <v>13982</v>
      </c>
      <c r="AO109" s="111">
        <v>13982</v>
      </c>
    </row>
    <row r="110" spans="1:41" x14ac:dyDescent="0.2">
      <c r="A110" s="113">
        <v>57</v>
      </c>
      <c r="B110" s="113" t="s">
        <v>152</v>
      </c>
      <c r="C110" s="114">
        <v>2583501</v>
      </c>
      <c r="D110" s="115">
        <f t="shared" si="28"/>
        <v>307.3035565600095</v>
      </c>
      <c r="E110" s="160"/>
      <c r="F110" s="115">
        <f t="shared" si="29"/>
        <v>116.21762147355396</v>
      </c>
      <c r="G110" s="114">
        <v>2583501</v>
      </c>
      <c r="H110" s="114">
        <v>877074</v>
      </c>
      <c r="I110" s="115">
        <f t="shared" si="30"/>
        <v>104.32663256809802</v>
      </c>
      <c r="J110" s="160"/>
      <c r="K110" s="115">
        <f t="shared" si="31"/>
        <v>34.476924273353262</v>
      </c>
      <c r="L110" s="114">
        <v>739289</v>
      </c>
      <c r="M110" s="115">
        <f t="shared" si="32"/>
        <v>87.937314142976092</v>
      </c>
      <c r="N110" s="160"/>
      <c r="O110" s="115">
        <f t="shared" si="33"/>
        <v>61.539558667684403</v>
      </c>
      <c r="P110" s="114">
        <v>0</v>
      </c>
      <c r="Q110" s="114">
        <v>739289</v>
      </c>
      <c r="R110" s="114">
        <v>0</v>
      </c>
      <c r="S110" s="114">
        <v>256728</v>
      </c>
      <c r="T110" s="118">
        <f t="shared" si="34"/>
        <v>30.537409301772332</v>
      </c>
      <c r="U110" s="160"/>
      <c r="V110" s="118">
        <f t="shared" si="35"/>
        <v>136.10495792200877</v>
      </c>
      <c r="W110" s="114">
        <v>206805</v>
      </c>
      <c r="X110" s="115">
        <f t="shared" si="36"/>
        <v>24.599143570833828</v>
      </c>
      <c r="Y110" s="160"/>
      <c r="Z110" s="115">
        <f t="shared" si="37"/>
        <v>34.7982583733952</v>
      </c>
      <c r="AA110" s="114">
        <f t="shared" si="38"/>
        <v>4663397</v>
      </c>
      <c r="AB110" s="114">
        <v>846201</v>
      </c>
      <c r="AC110" s="118">
        <f t="shared" si="39"/>
        <v>18.145592150957768</v>
      </c>
      <c r="AD110" s="114">
        <v>66507</v>
      </c>
      <c r="AE110" s="118">
        <f t="shared" si="40"/>
        <v>1.4261492212650992</v>
      </c>
      <c r="AF110" s="114">
        <v>32000</v>
      </c>
      <c r="AG110" s="118">
        <f t="shared" si="41"/>
        <v>0.68619506338405245</v>
      </c>
      <c r="AH110" s="114">
        <v>22188</v>
      </c>
      <c r="AI110" s="113"/>
      <c r="AJ110" s="114">
        <v>8407</v>
      </c>
      <c r="AK110" s="114">
        <v>8407</v>
      </c>
      <c r="AL110" s="114">
        <v>8407</v>
      </c>
      <c r="AM110" s="114">
        <v>8407</v>
      </c>
      <c r="AN110" s="114">
        <v>8407</v>
      </c>
      <c r="AO110" s="114">
        <v>8407</v>
      </c>
    </row>
    <row r="111" spans="1:41" x14ac:dyDescent="0.2">
      <c r="A111" s="110">
        <v>58</v>
      </c>
      <c r="B111" s="110" t="s">
        <v>154</v>
      </c>
      <c r="C111" s="111">
        <v>7197010</v>
      </c>
      <c r="D111" s="112">
        <f t="shared" si="28"/>
        <v>237.26667326014572</v>
      </c>
      <c r="F111" s="112">
        <f t="shared" si="29"/>
        <v>89.730716851799059</v>
      </c>
      <c r="G111" s="111">
        <v>7197010</v>
      </c>
      <c r="H111" s="111">
        <v>1736905</v>
      </c>
      <c r="I111" s="112">
        <f t="shared" si="30"/>
        <v>57.261233639930111</v>
      </c>
      <c r="K111" s="112">
        <f t="shared" si="31"/>
        <v>18.923175869920154</v>
      </c>
      <c r="L111" s="111">
        <v>7644019</v>
      </c>
      <c r="M111" s="112">
        <f t="shared" si="32"/>
        <v>252.00339564171034</v>
      </c>
      <c r="O111" s="112">
        <f t="shared" si="33"/>
        <v>176.35491715535207</v>
      </c>
      <c r="P111" s="111">
        <v>0</v>
      </c>
      <c r="Q111" s="111">
        <v>7644019</v>
      </c>
      <c r="R111" s="111">
        <v>0</v>
      </c>
      <c r="S111" s="111">
        <v>522015</v>
      </c>
      <c r="T111" s="220">
        <f t="shared" si="34"/>
        <v>17.209474829393731</v>
      </c>
      <c r="V111" s="220">
        <f t="shared" si="35"/>
        <v>76.702474147948124</v>
      </c>
      <c r="W111" s="111">
        <v>5128819</v>
      </c>
      <c r="X111" s="112">
        <f t="shared" si="36"/>
        <v>169.08380311871559</v>
      </c>
      <c r="Z111" s="112">
        <f t="shared" si="37"/>
        <v>239.18807785883854</v>
      </c>
      <c r="AA111" s="111">
        <f t="shared" si="38"/>
        <v>22228768</v>
      </c>
      <c r="AB111" s="111">
        <v>6945910</v>
      </c>
      <c r="AC111" s="220">
        <f t="shared" si="39"/>
        <v>31.247390768575205</v>
      </c>
      <c r="AD111" s="111">
        <v>48500</v>
      </c>
      <c r="AE111" s="220">
        <f t="shared" si="40"/>
        <v>0.21818573121101448</v>
      </c>
      <c r="AF111" s="111">
        <v>0</v>
      </c>
      <c r="AG111" s="220">
        <f t="shared" si="41"/>
        <v>0</v>
      </c>
      <c r="AH111" s="111">
        <v>1004416</v>
      </c>
      <c r="AI111" s="110"/>
      <c r="AJ111" s="111">
        <v>30333</v>
      </c>
      <c r="AK111" s="111">
        <v>30333</v>
      </c>
      <c r="AL111" s="111">
        <v>30333</v>
      </c>
      <c r="AM111" s="111">
        <v>30333</v>
      </c>
      <c r="AN111" s="111">
        <v>30333</v>
      </c>
      <c r="AO111" s="111">
        <v>30333</v>
      </c>
    </row>
    <row r="112" spans="1:41" x14ac:dyDescent="0.2">
      <c r="A112" s="113">
        <v>59</v>
      </c>
      <c r="B112" s="113" t="s">
        <v>156</v>
      </c>
      <c r="C112" s="114">
        <v>3165749</v>
      </c>
      <c r="D112" s="115">
        <f t="shared" si="28"/>
        <v>290.88936874023705</v>
      </c>
      <c r="E112" s="160"/>
      <c r="F112" s="115">
        <f t="shared" si="29"/>
        <v>110.01002046760331</v>
      </c>
      <c r="G112" s="114">
        <v>3165749</v>
      </c>
      <c r="H112" s="114">
        <v>529420</v>
      </c>
      <c r="I112" s="115">
        <f t="shared" si="30"/>
        <v>48.646512910043185</v>
      </c>
      <c r="J112" s="160"/>
      <c r="K112" s="115">
        <f t="shared" si="31"/>
        <v>16.076260687006254</v>
      </c>
      <c r="L112" s="114">
        <v>1375496</v>
      </c>
      <c r="M112" s="115">
        <f t="shared" si="32"/>
        <v>126.38941468345125</v>
      </c>
      <c r="N112" s="160"/>
      <c r="O112" s="115">
        <f t="shared" si="33"/>
        <v>88.448787362785268</v>
      </c>
      <c r="P112" s="114">
        <v>0</v>
      </c>
      <c r="Q112" s="114">
        <v>1375496</v>
      </c>
      <c r="R112" s="114">
        <v>0</v>
      </c>
      <c r="S112" s="114">
        <v>202723</v>
      </c>
      <c r="T112" s="118">
        <f t="shared" si="34"/>
        <v>18.627492419369659</v>
      </c>
      <c r="U112" s="160"/>
      <c r="V112" s="118">
        <f t="shared" si="35"/>
        <v>83.022565761126998</v>
      </c>
      <c r="W112" s="114">
        <v>2011156</v>
      </c>
      <c r="X112" s="115">
        <f t="shared" si="36"/>
        <v>184.79794174400442</v>
      </c>
      <c r="Y112" s="160"/>
      <c r="Z112" s="115">
        <f t="shared" si="37"/>
        <v>261.4174963108897</v>
      </c>
      <c r="AA112" s="114">
        <f t="shared" si="38"/>
        <v>7284544</v>
      </c>
      <c r="AB112" s="114">
        <v>1157543</v>
      </c>
      <c r="AC112" s="118">
        <f t="shared" si="39"/>
        <v>15.890397532089862</v>
      </c>
      <c r="AD112" s="114">
        <v>1265313</v>
      </c>
      <c r="AE112" s="118">
        <f t="shared" si="40"/>
        <v>17.369831248187946</v>
      </c>
      <c r="AF112" s="114">
        <v>617036</v>
      </c>
      <c r="AG112" s="118">
        <f t="shared" si="41"/>
        <v>8.4704821605854814</v>
      </c>
      <c r="AH112" s="114">
        <v>19355</v>
      </c>
      <c r="AI112" s="113"/>
      <c r="AJ112" s="114">
        <v>10883</v>
      </c>
      <c r="AK112" s="114">
        <v>10883</v>
      </c>
      <c r="AL112" s="114">
        <v>10883</v>
      </c>
      <c r="AM112" s="114">
        <v>10883</v>
      </c>
      <c r="AN112" s="114">
        <v>10883</v>
      </c>
      <c r="AO112" s="114">
        <v>10883</v>
      </c>
    </row>
    <row r="113" spans="1:41" x14ac:dyDescent="0.2">
      <c r="A113" s="110">
        <v>60</v>
      </c>
      <c r="B113" s="110" t="s">
        <v>158</v>
      </c>
      <c r="C113" s="111">
        <v>9547042</v>
      </c>
      <c r="D113" s="112">
        <f t="shared" si="28"/>
        <v>93.483887392900854</v>
      </c>
      <c r="F113" s="112">
        <f t="shared" si="29"/>
        <v>35.35421184356813</v>
      </c>
      <c r="G113" s="111">
        <v>9547042</v>
      </c>
      <c r="H113" s="111">
        <v>6723971</v>
      </c>
      <c r="I113" s="112">
        <f t="shared" si="30"/>
        <v>65.840597307221543</v>
      </c>
      <c r="K113" s="112">
        <f t="shared" si="31"/>
        <v>21.758406569786668</v>
      </c>
      <c r="L113" s="111">
        <v>13653449</v>
      </c>
      <c r="M113" s="112">
        <f t="shared" si="32"/>
        <v>133.69350305997551</v>
      </c>
      <c r="O113" s="112">
        <f t="shared" si="33"/>
        <v>93.560273647552222</v>
      </c>
      <c r="P113" s="111">
        <v>3281378</v>
      </c>
      <c r="Q113" s="111">
        <v>10372071</v>
      </c>
      <c r="R113" s="111">
        <v>0</v>
      </c>
      <c r="S113" s="111">
        <v>539016</v>
      </c>
      <c r="T113" s="220">
        <f t="shared" si="34"/>
        <v>5.2780024479804162</v>
      </c>
      <c r="V113" s="220">
        <f t="shared" si="35"/>
        <v>23.524009322327856</v>
      </c>
      <c r="W113" s="111">
        <v>3805722</v>
      </c>
      <c r="X113" s="112">
        <f t="shared" si="36"/>
        <v>37.265331701346391</v>
      </c>
      <c r="Z113" s="112">
        <f t="shared" si="37"/>
        <v>52.716007660171172</v>
      </c>
      <c r="AA113" s="111">
        <f t="shared" si="38"/>
        <v>34269200</v>
      </c>
      <c r="AB113" s="111">
        <v>9853907</v>
      </c>
      <c r="AC113" s="220">
        <f t="shared" si="39"/>
        <v>28.754412125173623</v>
      </c>
      <c r="AD113" s="111">
        <v>104528</v>
      </c>
      <c r="AE113" s="220">
        <f t="shared" si="40"/>
        <v>0.30502025142110117</v>
      </c>
      <c r="AF113" s="111">
        <v>0</v>
      </c>
      <c r="AG113" s="220">
        <f t="shared" si="41"/>
        <v>0</v>
      </c>
      <c r="AH113" s="111">
        <v>4697383</v>
      </c>
      <c r="AI113" s="110"/>
      <c r="AJ113" s="111">
        <v>102125</v>
      </c>
      <c r="AK113" s="111">
        <v>102125</v>
      </c>
      <c r="AL113" s="111">
        <v>102125</v>
      </c>
      <c r="AM113" s="111">
        <v>102125</v>
      </c>
      <c r="AN113" s="111">
        <v>102125</v>
      </c>
      <c r="AO113" s="111">
        <v>102125</v>
      </c>
    </row>
    <row r="114" spans="1:41" x14ac:dyDescent="0.2">
      <c r="A114" s="113">
        <v>61</v>
      </c>
      <c r="B114" s="113" t="s">
        <v>160</v>
      </c>
      <c r="C114" s="114">
        <v>3110119</v>
      </c>
      <c r="D114" s="115">
        <f t="shared" si="28"/>
        <v>210.31370029753853</v>
      </c>
      <c r="E114" s="160"/>
      <c r="F114" s="115">
        <f t="shared" si="29"/>
        <v>79.537504497149556</v>
      </c>
      <c r="G114" s="114">
        <v>3110119</v>
      </c>
      <c r="H114" s="114">
        <v>2791978</v>
      </c>
      <c r="I114" s="115">
        <f t="shared" si="30"/>
        <v>188.80024344062753</v>
      </c>
      <c r="J114" s="160"/>
      <c r="K114" s="115">
        <f t="shared" si="31"/>
        <v>62.393001055069384</v>
      </c>
      <c r="L114" s="114">
        <v>2811147</v>
      </c>
      <c r="M114" s="115">
        <f t="shared" si="32"/>
        <v>190.09649715985935</v>
      </c>
      <c r="N114" s="160"/>
      <c r="O114" s="115">
        <f t="shared" si="33"/>
        <v>133.03174714285802</v>
      </c>
      <c r="P114" s="114">
        <v>0</v>
      </c>
      <c r="Q114" s="114">
        <v>2811147</v>
      </c>
      <c r="R114" s="114">
        <v>0</v>
      </c>
      <c r="S114" s="114">
        <v>379813</v>
      </c>
      <c r="T114" s="118">
        <f t="shared" si="34"/>
        <v>25.683865296186095</v>
      </c>
      <c r="U114" s="160"/>
      <c r="V114" s="118">
        <f t="shared" si="35"/>
        <v>114.4727560503656</v>
      </c>
      <c r="W114" s="114">
        <v>410225</v>
      </c>
      <c r="X114" s="115">
        <f t="shared" si="36"/>
        <v>27.740397619691642</v>
      </c>
      <c r="Y114" s="160"/>
      <c r="Z114" s="115">
        <f t="shared" si="37"/>
        <v>39.241915921629214</v>
      </c>
      <c r="AA114" s="114">
        <f t="shared" si="38"/>
        <v>9503282</v>
      </c>
      <c r="AB114" s="114">
        <v>2206033</v>
      </c>
      <c r="AC114" s="118">
        <f t="shared" si="39"/>
        <v>23.213380387954395</v>
      </c>
      <c r="AD114" s="114">
        <v>256890</v>
      </c>
      <c r="AE114" s="118">
        <f t="shared" si="40"/>
        <v>2.7031713885792299</v>
      </c>
      <c r="AF114" s="114">
        <v>0</v>
      </c>
      <c r="AG114" s="118">
        <f t="shared" si="41"/>
        <v>0</v>
      </c>
      <c r="AH114" s="114">
        <v>141083</v>
      </c>
      <c r="AI114" s="113"/>
      <c r="AJ114" s="114">
        <v>14788</v>
      </c>
      <c r="AK114" s="114">
        <v>14788</v>
      </c>
      <c r="AL114" s="114">
        <v>14788</v>
      </c>
      <c r="AM114" s="114">
        <v>14788</v>
      </c>
      <c r="AN114" s="114">
        <v>14788</v>
      </c>
      <c r="AO114" s="114">
        <v>14788</v>
      </c>
    </row>
    <row r="115" spans="1:41" x14ac:dyDescent="0.2">
      <c r="A115" s="110">
        <v>62</v>
      </c>
      <c r="B115" s="110" t="s">
        <v>249</v>
      </c>
      <c r="C115" s="111">
        <v>6602868</v>
      </c>
      <c r="D115" s="112">
        <f t="shared" si="28"/>
        <v>246.30214861235453</v>
      </c>
      <c r="F115" s="112">
        <f t="shared" si="29"/>
        <v>93.14779886045315</v>
      </c>
      <c r="G115" s="111">
        <v>6602868</v>
      </c>
      <c r="H115" s="111">
        <v>9474690</v>
      </c>
      <c r="I115" s="112">
        <f t="shared" si="30"/>
        <v>353.42770814682183</v>
      </c>
      <c r="K115" s="112">
        <f t="shared" si="31"/>
        <v>116.79760028609269</v>
      </c>
      <c r="L115" s="111">
        <v>1573321</v>
      </c>
      <c r="M115" s="112">
        <f t="shared" si="32"/>
        <v>58.68848851089227</v>
      </c>
      <c r="O115" s="112">
        <f t="shared" si="33"/>
        <v>41.070889155900552</v>
      </c>
      <c r="P115" s="111">
        <v>0</v>
      </c>
      <c r="Q115" s="111">
        <v>191174</v>
      </c>
      <c r="R115" s="111">
        <v>191073</v>
      </c>
      <c r="S115" s="111">
        <v>504486</v>
      </c>
      <c r="T115" s="220">
        <f t="shared" si="34"/>
        <v>18.818487018800358</v>
      </c>
      <c r="V115" s="220">
        <f t="shared" si="35"/>
        <v>83.873826968715335</v>
      </c>
      <c r="W115" s="111">
        <v>2065999</v>
      </c>
      <c r="X115" s="112">
        <f t="shared" si="36"/>
        <v>77.066509997015814</v>
      </c>
      <c r="Z115" s="112">
        <f t="shared" si="37"/>
        <v>109.01925585700774</v>
      </c>
      <c r="AA115" s="111">
        <f t="shared" si="38"/>
        <v>20221364</v>
      </c>
      <c r="AB115" s="111">
        <v>1386691</v>
      </c>
      <c r="AC115" s="220">
        <f t="shared" si="39"/>
        <v>6.8575542183999056</v>
      </c>
      <c r="AD115" s="111">
        <v>302860</v>
      </c>
      <c r="AE115" s="220">
        <f t="shared" si="40"/>
        <v>1.4977229033610195</v>
      </c>
      <c r="AF115" s="111">
        <v>0</v>
      </c>
      <c r="AG115" s="220">
        <f t="shared" si="41"/>
        <v>0</v>
      </c>
      <c r="AH115" s="111">
        <v>116354</v>
      </c>
      <c r="AI115" s="110"/>
      <c r="AJ115" s="111">
        <v>26808</v>
      </c>
      <c r="AK115" s="111">
        <v>26808</v>
      </c>
      <c r="AL115" s="111">
        <v>26808</v>
      </c>
      <c r="AM115" s="111">
        <v>26808</v>
      </c>
      <c r="AN115" s="111">
        <v>26808</v>
      </c>
      <c r="AO115" s="111">
        <v>26808</v>
      </c>
    </row>
    <row r="116" spans="1:41" x14ac:dyDescent="0.2">
      <c r="A116" s="113">
        <v>63</v>
      </c>
      <c r="B116" s="113" t="s">
        <v>164</v>
      </c>
      <c r="C116" s="114">
        <v>9567673</v>
      </c>
      <c r="D116" s="115">
        <f t="shared" si="28"/>
        <v>787.46279835390942</v>
      </c>
      <c r="E116" s="160"/>
      <c r="F116" s="115">
        <f t="shared" si="29"/>
        <v>297.80668485601785</v>
      </c>
      <c r="G116" s="114">
        <v>9567673</v>
      </c>
      <c r="H116" s="114">
        <v>3415321</v>
      </c>
      <c r="I116" s="115">
        <f t="shared" si="30"/>
        <v>281.09637860082307</v>
      </c>
      <c r="J116" s="160"/>
      <c r="K116" s="115">
        <f t="shared" si="31"/>
        <v>92.894195086844235</v>
      </c>
      <c r="L116" s="114">
        <v>5507877</v>
      </c>
      <c r="M116" s="115">
        <f t="shared" si="32"/>
        <v>453.32320987654322</v>
      </c>
      <c r="N116" s="160"/>
      <c r="O116" s="115">
        <f t="shared" si="33"/>
        <v>317.24087256363873</v>
      </c>
      <c r="P116" s="114">
        <v>5447983</v>
      </c>
      <c r="Q116" s="114">
        <v>0</v>
      </c>
      <c r="R116" s="114">
        <v>59894</v>
      </c>
      <c r="S116" s="114">
        <v>915233</v>
      </c>
      <c r="T116" s="118">
        <f t="shared" si="34"/>
        <v>75.327818930041147</v>
      </c>
      <c r="U116" s="160"/>
      <c r="V116" s="118">
        <f t="shared" si="35"/>
        <v>335.73540978916344</v>
      </c>
      <c r="W116" s="114">
        <v>954989</v>
      </c>
      <c r="X116" s="115">
        <f t="shared" si="36"/>
        <v>78.599917695473252</v>
      </c>
      <c r="Y116" s="160"/>
      <c r="Z116" s="115">
        <f t="shared" si="37"/>
        <v>111.1884337037496</v>
      </c>
      <c r="AA116" s="114">
        <f t="shared" si="38"/>
        <v>20361093</v>
      </c>
      <c r="AB116" s="114">
        <v>4625038</v>
      </c>
      <c r="AC116" s="118">
        <f t="shared" si="39"/>
        <v>22.715077230873607</v>
      </c>
      <c r="AD116" s="114">
        <v>145168</v>
      </c>
      <c r="AE116" s="118">
        <f t="shared" si="40"/>
        <v>0.7129676191744716</v>
      </c>
      <c r="AF116" s="114">
        <v>0</v>
      </c>
      <c r="AG116" s="118">
        <f t="shared" si="41"/>
        <v>0</v>
      </c>
      <c r="AH116" s="114">
        <v>681761</v>
      </c>
      <c r="AI116" s="113"/>
      <c r="AJ116" s="114">
        <v>12150</v>
      </c>
      <c r="AK116" s="114">
        <v>12150</v>
      </c>
      <c r="AL116" s="114">
        <v>12150</v>
      </c>
      <c r="AM116" s="114">
        <v>12150</v>
      </c>
      <c r="AN116" s="114">
        <v>12150</v>
      </c>
      <c r="AO116" s="114">
        <v>12150</v>
      </c>
    </row>
    <row r="117" spans="1:41" x14ac:dyDescent="0.2">
      <c r="A117" s="110">
        <v>64</v>
      </c>
      <c r="B117" s="110" t="s">
        <v>166</v>
      </c>
      <c r="C117" s="111">
        <v>0</v>
      </c>
      <c r="D117" s="112">
        <f t="shared" si="28"/>
        <v>0</v>
      </c>
      <c r="F117" s="112">
        <f t="shared" si="29"/>
        <v>0</v>
      </c>
      <c r="G117" s="111">
        <v>0</v>
      </c>
      <c r="H117" s="111">
        <v>0</v>
      </c>
      <c r="I117" s="112">
        <f t="shared" si="30"/>
        <v>0</v>
      </c>
      <c r="K117" s="112">
        <f t="shared" si="31"/>
        <v>0</v>
      </c>
      <c r="L117" s="111">
        <v>0</v>
      </c>
      <c r="M117" s="112">
        <f t="shared" si="32"/>
        <v>0</v>
      </c>
      <c r="O117" s="112">
        <f t="shared" si="33"/>
        <v>0</v>
      </c>
      <c r="P117" s="111">
        <v>0</v>
      </c>
      <c r="Q117" s="111">
        <v>0</v>
      </c>
      <c r="R117" s="111">
        <v>0</v>
      </c>
      <c r="S117" s="111">
        <v>0</v>
      </c>
      <c r="T117" s="220">
        <f t="shared" si="34"/>
        <v>0</v>
      </c>
      <c r="V117" s="220">
        <f t="shared" si="35"/>
        <v>0</v>
      </c>
      <c r="W117" s="111">
        <v>0</v>
      </c>
      <c r="X117" s="112">
        <f t="shared" si="36"/>
        <v>0</v>
      </c>
      <c r="Z117" s="112">
        <f t="shared" si="37"/>
        <v>0</v>
      </c>
      <c r="AA117" s="111">
        <f t="shared" si="38"/>
        <v>0</v>
      </c>
      <c r="AB117" s="111">
        <v>0</v>
      </c>
      <c r="AC117" s="220">
        <f t="shared" si="39"/>
        <v>0</v>
      </c>
      <c r="AD117" s="111">
        <v>0</v>
      </c>
      <c r="AE117" s="220">
        <f t="shared" si="40"/>
        <v>0</v>
      </c>
      <c r="AF117" s="111">
        <v>0</v>
      </c>
      <c r="AG117" s="220">
        <f t="shared" si="41"/>
        <v>0</v>
      </c>
      <c r="AH117" s="111">
        <v>0</v>
      </c>
      <c r="AI117" s="110"/>
      <c r="AJ117" s="111">
        <v>0</v>
      </c>
      <c r="AK117" s="111">
        <v>0</v>
      </c>
      <c r="AL117" s="111">
        <v>0</v>
      </c>
      <c r="AM117" s="111">
        <v>0</v>
      </c>
      <c r="AN117" s="111">
        <v>0</v>
      </c>
      <c r="AO117" s="111">
        <v>0</v>
      </c>
    </row>
    <row r="118" spans="1:41" x14ac:dyDescent="0.2">
      <c r="A118" s="113">
        <v>65</v>
      </c>
      <c r="B118" s="113" t="s">
        <v>168</v>
      </c>
      <c r="C118" s="114">
        <v>4088838</v>
      </c>
      <c r="D118" s="115">
        <f t="shared" ref="D118:D148" si="42">IFERROR((C118/$AJ118),0)</f>
        <v>261.31769668307021</v>
      </c>
      <c r="E118" s="160"/>
      <c r="F118" s="115">
        <f t="shared" ref="F118:F149" si="43">IF(D$149,D118/D$149*100,0)</f>
        <v>98.826455174863952</v>
      </c>
      <c r="G118" s="114">
        <v>4088838</v>
      </c>
      <c r="H118" s="114">
        <v>1030663</v>
      </c>
      <c r="I118" s="115">
        <f t="shared" ref="I118:I148" si="44">IFERROR((H118/$AJ118),0)</f>
        <v>65.869687480028119</v>
      </c>
      <c r="J118" s="160"/>
      <c r="K118" s="115">
        <f t="shared" ref="K118:K149" si="45">IF(I$149,I118/I$149*100,0)</f>
        <v>21.768020027637867</v>
      </c>
      <c r="L118" s="114">
        <v>4887970</v>
      </c>
      <c r="M118" s="115">
        <f t="shared" ref="M118:M148" si="46">IFERROR((L118/$AJ118),0)</f>
        <v>312.39023454975393</v>
      </c>
      <c r="N118" s="160"/>
      <c r="O118" s="115">
        <f t="shared" ref="O118:O149" si="47">IF(M$149,M118/M$149*100,0)</f>
        <v>218.61433173896637</v>
      </c>
      <c r="P118" s="114">
        <v>0</v>
      </c>
      <c r="Q118" s="114">
        <v>4887970</v>
      </c>
      <c r="R118" s="114">
        <v>0</v>
      </c>
      <c r="S118" s="114">
        <v>118158</v>
      </c>
      <c r="T118" s="118">
        <f t="shared" ref="T118:T148" si="48">IFERROR((S118/$AJ118),0)</f>
        <v>7.5514795168402893</v>
      </c>
      <c r="U118" s="160"/>
      <c r="V118" s="118">
        <f t="shared" ref="V118:V149" si="49">IF(T$149,T118/T$149*100,0)</f>
        <v>33.656876119769841</v>
      </c>
      <c r="W118" s="114">
        <v>189535</v>
      </c>
      <c r="X118" s="115">
        <f t="shared" ref="X118:X148" si="50">IFERROR((W118/$AJ118),0)</f>
        <v>12.113184636032466</v>
      </c>
      <c r="Y118" s="160"/>
      <c r="Z118" s="115">
        <f t="shared" ref="Z118:Z149" si="51">IF(X$149,X118/X$149*100,0)</f>
        <v>17.135463577239115</v>
      </c>
      <c r="AA118" s="114">
        <f t="shared" ref="AA118:AA148" si="52">(C118+H118+L118+S118+W118)</f>
        <v>10315164</v>
      </c>
      <c r="AB118" s="114">
        <v>3183218</v>
      </c>
      <c r="AC118" s="118">
        <f t="shared" ref="AC118:AC149" si="53">IF($AA118,AB118/$AA118*100,0)</f>
        <v>30.859596609418912</v>
      </c>
      <c r="AD118" s="114">
        <v>121999</v>
      </c>
      <c r="AE118" s="118">
        <f t="shared" ref="AE118:AE149" si="54">IF($AA118,AD118/$AA118*100,0)</f>
        <v>1.1827150784999638</v>
      </c>
      <c r="AF118" s="114">
        <v>0</v>
      </c>
      <c r="AG118" s="118">
        <f t="shared" ref="AG118:AG149" si="55">IF($AA118,AF118/$AA118*100,0)</f>
        <v>0</v>
      </c>
      <c r="AH118" s="114">
        <v>1850947</v>
      </c>
      <c r="AI118" s="113"/>
      <c r="AJ118" s="114">
        <v>15647</v>
      </c>
      <c r="AK118" s="114">
        <v>15647</v>
      </c>
      <c r="AL118" s="114">
        <v>15647</v>
      </c>
      <c r="AM118" s="114">
        <v>15647</v>
      </c>
      <c r="AN118" s="114">
        <v>15647</v>
      </c>
      <c r="AO118" s="114">
        <v>15647</v>
      </c>
    </row>
    <row r="119" spans="1:41" x14ac:dyDescent="0.2">
      <c r="A119" s="110">
        <v>66</v>
      </c>
      <c r="B119" s="110" t="s">
        <v>170</v>
      </c>
      <c r="C119" s="111">
        <v>6499603</v>
      </c>
      <c r="D119" s="112">
        <f t="shared" si="42"/>
        <v>167.61057816287587</v>
      </c>
      <c r="F119" s="112">
        <f t="shared" si="43"/>
        <v>63.387820648579996</v>
      </c>
      <c r="G119" s="111">
        <v>6499603</v>
      </c>
      <c r="H119" s="111">
        <v>10690060</v>
      </c>
      <c r="I119" s="112">
        <f t="shared" si="44"/>
        <v>275.67331992366803</v>
      </c>
      <c r="K119" s="112">
        <f t="shared" si="45"/>
        <v>91.102031583242379</v>
      </c>
      <c r="L119" s="111">
        <v>7187656</v>
      </c>
      <c r="M119" s="112">
        <f t="shared" si="46"/>
        <v>185.35396358760121</v>
      </c>
      <c r="O119" s="112">
        <f t="shared" si="47"/>
        <v>129.71286680351852</v>
      </c>
      <c r="P119" s="111">
        <v>0</v>
      </c>
      <c r="Q119" s="111">
        <v>7181737</v>
      </c>
      <c r="R119" s="111">
        <v>0</v>
      </c>
      <c r="S119" s="111">
        <v>372337</v>
      </c>
      <c r="T119" s="220">
        <f t="shared" si="48"/>
        <v>9.6017587291763373</v>
      </c>
      <c r="V119" s="220">
        <f t="shared" si="49"/>
        <v>42.794952083115277</v>
      </c>
      <c r="W119" s="111">
        <v>2484039</v>
      </c>
      <c r="X119" s="112">
        <f t="shared" si="50"/>
        <v>64.057945226674917</v>
      </c>
      <c r="Z119" s="112">
        <f t="shared" si="51"/>
        <v>90.617176262574745</v>
      </c>
      <c r="AA119" s="111">
        <f t="shared" si="52"/>
        <v>27233695</v>
      </c>
      <c r="AB119" s="111">
        <v>4256950</v>
      </c>
      <c r="AC119" s="220">
        <f t="shared" si="53"/>
        <v>15.631187762071949</v>
      </c>
      <c r="AD119" s="111">
        <v>311130</v>
      </c>
      <c r="AE119" s="220">
        <f t="shared" si="54"/>
        <v>1.142445048312394</v>
      </c>
      <c r="AF119" s="111">
        <v>0</v>
      </c>
      <c r="AG119" s="220">
        <f t="shared" si="55"/>
        <v>0</v>
      </c>
      <c r="AH119" s="111">
        <v>3676788</v>
      </c>
      <c r="AI119" s="110"/>
      <c r="AJ119" s="111">
        <v>38778</v>
      </c>
      <c r="AK119" s="111">
        <v>38778</v>
      </c>
      <c r="AL119" s="111">
        <v>38778</v>
      </c>
      <c r="AM119" s="111">
        <v>38778</v>
      </c>
      <c r="AN119" s="111">
        <v>38778</v>
      </c>
      <c r="AO119" s="111">
        <v>38778</v>
      </c>
    </row>
    <row r="120" spans="1:41" x14ac:dyDescent="0.2">
      <c r="A120" s="113">
        <v>67</v>
      </c>
      <c r="B120" s="113" t="s">
        <v>250</v>
      </c>
      <c r="C120" s="114">
        <v>6077829</v>
      </c>
      <c r="D120" s="115">
        <f t="shared" si="42"/>
        <v>258.37814054329806</v>
      </c>
      <c r="E120" s="160"/>
      <c r="F120" s="115">
        <f t="shared" si="43"/>
        <v>97.714758888050582</v>
      </c>
      <c r="G120" s="114">
        <v>6077829</v>
      </c>
      <c r="H120" s="114">
        <v>4931646</v>
      </c>
      <c r="I120" s="115">
        <f t="shared" si="44"/>
        <v>209.65208519321516</v>
      </c>
      <c r="J120" s="160"/>
      <c r="K120" s="115">
        <f t="shared" si="45"/>
        <v>69.283929587576651</v>
      </c>
      <c r="L120" s="114">
        <v>4795534</v>
      </c>
      <c r="M120" s="115">
        <f t="shared" si="46"/>
        <v>203.86574841644349</v>
      </c>
      <c r="N120" s="160"/>
      <c r="O120" s="115">
        <f t="shared" si="47"/>
        <v>142.6676298596868</v>
      </c>
      <c r="P120" s="114">
        <v>4322021</v>
      </c>
      <c r="Q120" s="114">
        <v>179988</v>
      </c>
      <c r="R120" s="114">
        <v>0</v>
      </c>
      <c r="S120" s="114">
        <v>53564</v>
      </c>
      <c r="T120" s="118">
        <f t="shared" si="48"/>
        <v>2.2770905071632019</v>
      </c>
      <c r="U120" s="160"/>
      <c r="V120" s="118">
        <f t="shared" si="49"/>
        <v>10.148971859379893</v>
      </c>
      <c r="W120" s="114">
        <v>526262</v>
      </c>
      <c r="X120" s="115">
        <f t="shared" si="50"/>
        <v>22.372231433065512</v>
      </c>
      <c r="Y120" s="160"/>
      <c r="Z120" s="115">
        <f t="shared" si="51"/>
        <v>31.648040410653127</v>
      </c>
      <c r="AA120" s="114">
        <f t="shared" si="52"/>
        <v>16384835</v>
      </c>
      <c r="AB120" s="114">
        <v>3662906</v>
      </c>
      <c r="AC120" s="118">
        <f t="shared" si="53"/>
        <v>22.355464672058034</v>
      </c>
      <c r="AD120" s="114">
        <v>47680</v>
      </c>
      <c r="AE120" s="118">
        <f t="shared" si="54"/>
        <v>0.29100079433207598</v>
      </c>
      <c r="AF120" s="114">
        <v>459529</v>
      </c>
      <c r="AG120" s="118">
        <f t="shared" si="55"/>
        <v>2.8045994970349106</v>
      </c>
      <c r="AH120" s="114">
        <v>955924</v>
      </c>
      <c r="AI120" s="113"/>
      <c r="AJ120" s="114">
        <v>23523</v>
      </c>
      <c r="AK120" s="114">
        <v>23523</v>
      </c>
      <c r="AL120" s="114">
        <v>23523</v>
      </c>
      <c r="AM120" s="114">
        <v>23523</v>
      </c>
      <c r="AN120" s="114">
        <v>23523</v>
      </c>
      <c r="AO120" s="114">
        <v>23523</v>
      </c>
    </row>
    <row r="121" spans="1:41" x14ac:dyDescent="0.2">
      <c r="A121" s="110">
        <v>68</v>
      </c>
      <c r="B121" s="110" t="s">
        <v>174</v>
      </c>
      <c r="C121" s="111">
        <v>4174349</v>
      </c>
      <c r="D121" s="112">
        <f t="shared" si="42"/>
        <v>245.76679423020312</v>
      </c>
      <c r="F121" s="112">
        <f t="shared" si="43"/>
        <v>92.945335818256211</v>
      </c>
      <c r="G121" s="111">
        <v>4174349</v>
      </c>
      <c r="H121" s="111">
        <v>2359199</v>
      </c>
      <c r="I121" s="112">
        <f t="shared" si="44"/>
        <v>138.89896967912864</v>
      </c>
      <c r="K121" s="112">
        <f t="shared" si="45"/>
        <v>45.902078322601547</v>
      </c>
      <c r="L121" s="111">
        <v>2611701</v>
      </c>
      <c r="M121" s="112">
        <f t="shared" si="46"/>
        <v>153.76514571680895</v>
      </c>
      <c r="O121" s="112">
        <f t="shared" si="47"/>
        <v>107.60664341532456</v>
      </c>
      <c r="P121" s="111">
        <v>2598983</v>
      </c>
      <c r="Q121" s="111">
        <v>0</v>
      </c>
      <c r="R121" s="111">
        <v>0</v>
      </c>
      <c r="S121" s="111">
        <v>226024</v>
      </c>
      <c r="T121" s="220">
        <f t="shared" si="48"/>
        <v>13.307271121577863</v>
      </c>
      <c r="V121" s="220">
        <f t="shared" si="49"/>
        <v>59.310387405849774</v>
      </c>
      <c r="W121" s="111">
        <v>539836</v>
      </c>
      <c r="X121" s="112">
        <f t="shared" si="50"/>
        <v>31.783102737709743</v>
      </c>
      <c r="Z121" s="112">
        <f t="shared" si="51"/>
        <v>44.960777507974775</v>
      </c>
      <c r="AA121" s="111">
        <f t="shared" si="52"/>
        <v>9911109</v>
      </c>
      <c r="AB121" s="111">
        <v>3474236</v>
      </c>
      <c r="AC121" s="220">
        <f t="shared" si="53"/>
        <v>35.053958139296014</v>
      </c>
      <c r="AD121" s="111">
        <v>342630</v>
      </c>
      <c r="AE121" s="220">
        <f t="shared" si="54"/>
        <v>3.4570298843449301</v>
      </c>
      <c r="AF121" s="111">
        <v>0</v>
      </c>
      <c r="AG121" s="220">
        <f t="shared" si="55"/>
        <v>0</v>
      </c>
      <c r="AH121" s="111">
        <v>632447</v>
      </c>
      <c r="AI121" s="110"/>
      <c r="AJ121" s="111">
        <v>16985</v>
      </c>
      <c r="AK121" s="111">
        <v>16985</v>
      </c>
      <c r="AL121" s="111">
        <v>16985</v>
      </c>
      <c r="AM121" s="111">
        <v>16985</v>
      </c>
      <c r="AN121" s="111">
        <v>16985</v>
      </c>
      <c r="AO121" s="111">
        <v>16985</v>
      </c>
    </row>
    <row r="122" spans="1:41" x14ac:dyDescent="0.2">
      <c r="A122" s="113">
        <v>69</v>
      </c>
      <c r="B122" s="113" t="s">
        <v>176</v>
      </c>
      <c r="C122" s="114">
        <v>10819953</v>
      </c>
      <c r="D122" s="115">
        <f t="shared" si="42"/>
        <v>183.65985436151612</v>
      </c>
      <c r="E122" s="160"/>
      <c r="F122" s="115">
        <f t="shared" si="43"/>
        <v>69.457417522294847</v>
      </c>
      <c r="G122" s="114">
        <v>10819953</v>
      </c>
      <c r="H122" s="114">
        <v>8174796</v>
      </c>
      <c r="I122" s="115">
        <f t="shared" si="44"/>
        <v>138.76047731400539</v>
      </c>
      <c r="J122" s="160"/>
      <c r="K122" s="115">
        <f t="shared" si="45"/>
        <v>45.856310615284094</v>
      </c>
      <c r="L122" s="114">
        <v>6092887</v>
      </c>
      <c r="M122" s="115">
        <f t="shared" si="46"/>
        <v>103.42177448101438</v>
      </c>
      <c r="N122" s="160"/>
      <c r="O122" s="115">
        <f t="shared" si="47"/>
        <v>72.375764716243282</v>
      </c>
      <c r="P122" s="114">
        <v>6092887</v>
      </c>
      <c r="Q122" s="114">
        <v>0</v>
      </c>
      <c r="R122" s="114">
        <v>0</v>
      </c>
      <c r="S122" s="114">
        <v>360115</v>
      </c>
      <c r="T122" s="118">
        <f t="shared" si="48"/>
        <v>6.1126576477178212</v>
      </c>
      <c r="U122" s="160"/>
      <c r="V122" s="118">
        <f t="shared" si="49"/>
        <v>27.24406002201351</v>
      </c>
      <c r="W122" s="114">
        <v>3319518</v>
      </c>
      <c r="X122" s="115">
        <f t="shared" si="50"/>
        <v>56.346103576460202</v>
      </c>
      <c r="Y122" s="160"/>
      <c r="Z122" s="115">
        <f t="shared" si="51"/>
        <v>79.707907917270887</v>
      </c>
      <c r="AA122" s="114">
        <f t="shared" si="52"/>
        <v>28767269</v>
      </c>
      <c r="AB122" s="114">
        <v>6830607</v>
      </c>
      <c r="AC122" s="118">
        <f t="shared" si="53"/>
        <v>23.744370729108834</v>
      </c>
      <c r="AD122" s="114">
        <v>120099</v>
      </c>
      <c r="AE122" s="118">
        <f t="shared" si="54"/>
        <v>0.41748488533965461</v>
      </c>
      <c r="AF122" s="114">
        <v>13060</v>
      </c>
      <c r="AG122" s="118">
        <f t="shared" si="55"/>
        <v>4.5398817663226912E-2</v>
      </c>
      <c r="AH122" s="114">
        <v>1818493</v>
      </c>
      <c r="AI122" s="113"/>
      <c r="AJ122" s="114">
        <v>58913</v>
      </c>
      <c r="AK122" s="114">
        <v>58913</v>
      </c>
      <c r="AL122" s="114">
        <v>58913</v>
      </c>
      <c r="AM122" s="114">
        <v>58913</v>
      </c>
      <c r="AN122" s="114">
        <v>58913</v>
      </c>
      <c r="AO122" s="114">
        <v>58913</v>
      </c>
    </row>
    <row r="123" spans="1:41" x14ac:dyDescent="0.2">
      <c r="A123" s="110">
        <v>70</v>
      </c>
      <c r="B123" s="110" t="s">
        <v>178</v>
      </c>
      <c r="C123" s="111">
        <v>8370185</v>
      </c>
      <c r="D123" s="112">
        <f t="shared" si="42"/>
        <v>262.61051673830514</v>
      </c>
      <c r="F123" s="112">
        <f t="shared" si="43"/>
        <v>99.315380436564809</v>
      </c>
      <c r="G123" s="111">
        <v>8370185</v>
      </c>
      <c r="H123" s="111">
        <v>3058432</v>
      </c>
      <c r="I123" s="112">
        <f t="shared" si="44"/>
        <v>95.956828663759296</v>
      </c>
      <c r="K123" s="112">
        <f t="shared" si="45"/>
        <v>31.710946993253231</v>
      </c>
      <c r="L123" s="111">
        <v>1063879</v>
      </c>
      <c r="M123" s="112">
        <f t="shared" si="46"/>
        <v>33.378690427634673</v>
      </c>
      <c r="O123" s="112">
        <f t="shared" si="47"/>
        <v>23.358797091325194</v>
      </c>
      <c r="P123" s="111">
        <v>0</v>
      </c>
      <c r="Q123" s="111">
        <v>1063879</v>
      </c>
      <c r="R123" s="111">
        <v>0</v>
      </c>
      <c r="S123" s="111">
        <v>495341</v>
      </c>
      <c r="T123" s="220">
        <f t="shared" si="48"/>
        <v>15.541084930819189</v>
      </c>
      <c r="V123" s="220">
        <f t="shared" si="49"/>
        <v>69.266475412789745</v>
      </c>
      <c r="W123" s="111">
        <v>3445097</v>
      </c>
      <c r="X123" s="112">
        <f t="shared" si="50"/>
        <v>108.08825651805604</v>
      </c>
      <c r="Z123" s="112">
        <f t="shared" si="51"/>
        <v>152.90300926999453</v>
      </c>
      <c r="AA123" s="111">
        <f t="shared" si="52"/>
        <v>16432934</v>
      </c>
      <c r="AB123" s="111">
        <v>2022785</v>
      </c>
      <c r="AC123" s="220">
        <f t="shared" si="53"/>
        <v>12.30933563050883</v>
      </c>
      <c r="AD123" s="111">
        <v>332455</v>
      </c>
      <c r="AE123" s="220">
        <f t="shared" si="54"/>
        <v>2.0231019001232524</v>
      </c>
      <c r="AF123" s="111">
        <v>0</v>
      </c>
      <c r="AG123" s="220">
        <f t="shared" si="55"/>
        <v>0</v>
      </c>
      <c r="AH123" s="111">
        <v>1109335</v>
      </c>
      <c r="AI123" s="110"/>
      <c r="AJ123" s="111">
        <v>31873</v>
      </c>
      <c r="AK123" s="111">
        <v>31873</v>
      </c>
      <c r="AL123" s="111">
        <v>31873</v>
      </c>
      <c r="AM123" s="111">
        <v>31873</v>
      </c>
      <c r="AN123" s="111">
        <v>31873</v>
      </c>
      <c r="AO123" s="111">
        <v>31873</v>
      </c>
    </row>
    <row r="124" spans="1:41" x14ac:dyDescent="0.2">
      <c r="A124" s="113">
        <v>71</v>
      </c>
      <c r="B124" s="113" t="s">
        <v>180</v>
      </c>
      <c r="C124" s="114">
        <v>3362208</v>
      </c>
      <c r="D124" s="115">
        <f t="shared" si="42"/>
        <v>149.11335816923895</v>
      </c>
      <c r="E124" s="160"/>
      <c r="F124" s="115">
        <f t="shared" si="43"/>
        <v>56.392447944151947</v>
      </c>
      <c r="G124" s="114">
        <v>3362208</v>
      </c>
      <c r="H124" s="114">
        <v>774282</v>
      </c>
      <c r="I124" s="115">
        <f t="shared" si="44"/>
        <v>34.339276210750398</v>
      </c>
      <c r="J124" s="160"/>
      <c r="K124" s="115">
        <f t="shared" si="45"/>
        <v>11.348134185650217</v>
      </c>
      <c r="L124" s="114">
        <v>5322035</v>
      </c>
      <c r="M124" s="115">
        <f t="shared" si="46"/>
        <v>236.03135533084975</v>
      </c>
      <c r="N124" s="160"/>
      <c r="O124" s="115">
        <f t="shared" si="47"/>
        <v>165.17749695174291</v>
      </c>
      <c r="P124" s="114">
        <v>0</v>
      </c>
      <c r="Q124" s="114">
        <v>4236227</v>
      </c>
      <c r="R124" s="114">
        <v>0</v>
      </c>
      <c r="S124" s="114">
        <v>254069</v>
      </c>
      <c r="T124" s="118">
        <f t="shared" si="48"/>
        <v>11.267917331914139</v>
      </c>
      <c r="U124" s="160"/>
      <c r="V124" s="118">
        <f t="shared" si="49"/>
        <v>50.221005952847442</v>
      </c>
      <c r="W124" s="114">
        <v>367696</v>
      </c>
      <c r="X124" s="115">
        <f t="shared" si="50"/>
        <v>16.307255632428596</v>
      </c>
      <c r="Y124" s="160"/>
      <c r="Z124" s="115">
        <f t="shared" si="51"/>
        <v>23.068449241910709</v>
      </c>
      <c r="AA124" s="114">
        <f t="shared" si="52"/>
        <v>10080290</v>
      </c>
      <c r="AB124" s="114">
        <v>3683964</v>
      </c>
      <c r="AC124" s="118">
        <f t="shared" si="53"/>
        <v>36.546210476087495</v>
      </c>
      <c r="AD124" s="114">
        <v>694089</v>
      </c>
      <c r="AE124" s="118">
        <f t="shared" si="54"/>
        <v>6.8856054736520482</v>
      </c>
      <c r="AF124" s="114">
        <v>0</v>
      </c>
      <c r="AG124" s="118">
        <f t="shared" si="55"/>
        <v>0</v>
      </c>
      <c r="AH124" s="114">
        <v>1775796</v>
      </c>
      <c r="AI124" s="113"/>
      <c r="AJ124" s="114">
        <v>22548</v>
      </c>
      <c r="AK124" s="114">
        <v>22548</v>
      </c>
      <c r="AL124" s="114">
        <v>22548</v>
      </c>
      <c r="AM124" s="114">
        <v>22548</v>
      </c>
      <c r="AN124" s="114">
        <v>22548</v>
      </c>
      <c r="AO124" s="114">
        <v>22548</v>
      </c>
    </row>
    <row r="125" spans="1:41" x14ac:dyDescent="0.2">
      <c r="A125" s="110">
        <v>72</v>
      </c>
      <c r="B125" s="110" t="s">
        <v>182</v>
      </c>
      <c r="C125" s="111">
        <v>11014127</v>
      </c>
      <c r="D125" s="112">
        <f t="shared" si="42"/>
        <v>258.2021004758891</v>
      </c>
      <c r="F125" s="112">
        <f t="shared" si="43"/>
        <v>97.648183160300036</v>
      </c>
      <c r="G125" s="111">
        <v>0</v>
      </c>
      <c r="H125" s="111">
        <v>6802205</v>
      </c>
      <c r="I125" s="112">
        <f t="shared" si="44"/>
        <v>159.46280797993296</v>
      </c>
      <c r="K125" s="112">
        <f t="shared" si="45"/>
        <v>52.697830072793764</v>
      </c>
      <c r="L125" s="111">
        <v>7812761</v>
      </c>
      <c r="M125" s="112">
        <f t="shared" si="46"/>
        <v>183.15308155754039</v>
      </c>
      <c r="O125" s="112">
        <f t="shared" si="47"/>
        <v>128.17266387453927</v>
      </c>
      <c r="P125" s="111">
        <v>0</v>
      </c>
      <c r="Q125" s="111">
        <v>3737436</v>
      </c>
      <c r="R125" s="111">
        <v>1003760</v>
      </c>
      <c r="S125" s="111">
        <v>875198</v>
      </c>
      <c r="T125" s="220">
        <f t="shared" si="48"/>
        <v>20.517101530815577</v>
      </c>
      <c r="V125" s="220">
        <f t="shared" si="49"/>
        <v>91.444536533463094</v>
      </c>
      <c r="W125" s="111">
        <v>1988193</v>
      </c>
      <c r="X125" s="112">
        <f t="shared" si="50"/>
        <v>46.608833251283492</v>
      </c>
      <c r="Z125" s="112">
        <f t="shared" si="51"/>
        <v>65.933442653819966</v>
      </c>
      <c r="AA125" s="111">
        <f t="shared" si="52"/>
        <v>28492484</v>
      </c>
      <c r="AB125" s="111">
        <v>5737369</v>
      </c>
      <c r="AC125" s="220">
        <f t="shared" si="53"/>
        <v>20.136429663345602</v>
      </c>
      <c r="AD125" s="111">
        <v>1340348</v>
      </c>
      <c r="AE125" s="220">
        <f t="shared" si="54"/>
        <v>4.7042160311470207</v>
      </c>
      <c r="AF125" s="111">
        <v>5173</v>
      </c>
      <c r="AG125" s="220">
        <f t="shared" si="55"/>
        <v>1.8155665192266142E-2</v>
      </c>
      <c r="AH125" s="111">
        <v>1857444</v>
      </c>
      <c r="AI125" s="110"/>
      <c r="AJ125" s="111">
        <v>42657</v>
      </c>
      <c r="AK125" s="111">
        <v>42657</v>
      </c>
      <c r="AL125" s="111">
        <v>42657</v>
      </c>
      <c r="AM125" s="111">
        <v>42657</v>
      </c>
      <c r="AN125" s="111">
        <v>42657</v>
      </c>
      <c r="AO125" s="111">
        <v>42657</v>
      </c>
    </row>
    <row r="126" spans="1:41" x14ac:dyDescent="0.2">
      <c r="A126" s="113">
        <v>73</v>
      </c>
      <c r="B126" s="113" t="s">
        <v>184</v>
      </c>
      <c r="C126" s="114">
        <v>153819000</v>
      </c>
      <c r="D126" s="115">
        <f t="shared" si="42"/>
        <v>308.96469439774393</v>
      </c>
      <c r="E126" s="160"/>
      <c r="F126" s="115">
        <f t="shared" si="43"/>
        <v>116.84583902691483</v>
      </c>
      <c r="G126" s="114">
        <v>0</v>
      </c>
      <c r="H126" s="114">
        <v>183507000</v>
      </c>
      <c r="I126" s="115">
        <f t="shared" si="44"/>
        <v>368.59675446366697</v>
      </c>
      <c r="J126" s="160"/>
      <c r="K126" s="115">
        <f t="shared" si="45"/>
        <v>121.81052985442211</v>
      </c>
      <c r="L126" s="114">
        <v>71166000</v>
      </c>
      <c r="M126" s="115">
        <f t="shared" si="46"/>
        <v>142.94580930515633</v>
      </c>
      <c r="N126" s="160"/>
      <c r="O126" s="115">
        <f t="shared" si="47"/>
        <v>100.03514553255131</v>
      </c>
      <c r="P126" s="114">
        <v>0</v>
      </c>
      <c r="Q126" s="114">
        <v>60254000</v>
      </c>
      <c r="R126" s="114">
        <v>714000</v>
      </c>
      <c r="S126" s="114">
        <v>25851000</v>
      </c>
      <c r="T126" s="118">
        <f t="shared" si="48"/>
        <v>51.924965803158763</v>
      </c>
      <c r="U126" s="160"/>
      <c r="V126" s="118">
        <f t="shared" si="49"/>
        <v>231.42910441097891</v>
      </c>
      <c r="W126" s="114">
        <v>23203000</v>
      </c>
      <c r="X126" s="115">
        <f t="shared" si="50"/>
        <v>46.606126708084517</v>
      </c>
      <c r="Y126" s="160"/>
      <c r="Z126" s="115">
        <f t="shared" si="51"/>
        <v>65.929613943716063</v>
      </c>
      <c r="AA126" s="114">
        <f t="shared" si="52"/>
        <v>457546000</v>
      </c>
      <c r="AB126" s="114">
        <v>25810000</v>
      </c>
      <c r="AC126" s="118">
        <f t="shared" si="53"/>
        <v>5.6409628758638473</v>
      </c>
      <c r="AD126" s="114">
        <v>2800000</v>
      </c>
      <c r="AE126" s="118">
        <f t="shared" si="54"/>
        <v>0.61196032748619811</v>
      </c>
      <c r="AF126" s="114">
        <v>2280000</v>
      </c>
      <c r="AG126" s="118">
        <f t="shared" si="55"/>
        <v>0.49831055238161848</v>
      </c>
      <c r="AH126" s="114">
        <v>10060000</v>
      </c>
      <c r="AI126" s="113"/>
      <c r="AJ126" s="114">
        <v>497853</v>
      </c>
      <c r="AK126" s="114">
        <v>497853</v>
      </c>
      <c r="AL126" s="114">
        <v>497853</v>
      </c>
      <c r="AM126" s="114">
        <v>497853</v>
      </c>
      <c r="AN126" s="114">
        <v>497853</v>
      </c>
      <c r="AO126" s="114">
        <v>497853</v>
      </c>
    </row>
    <row r="127" spans="1:41" x14ac:dyDescent="0.2">
      <c r="A127" s="110">
        <v>74</v>
      </c>
      <c r="B127" s="110" t="s">
        <v>186</v>
      </c>
      <c r="C127" s="111">
        <v>0</v>
      </c>
      <c r="D127" s="112">
        <f t="shared" si="42"/>
        <v>0</v>
      </c>
      <c r="F127" s="112">
        <f t="shared" si="43"/>
        <v>0</v>
      </c>
      <c r="G127" s="111">
        <v>0</v>
      </c>
      <c r="H127" s="111">
        <v>0</v>
      </c>
      <c r="I127" s="112">
        <f t="shared" si="44"/>
        <v>0</v>
      </c>
      <c r="K127" s="112">
        <f t="shared" si="45"/>
        <v>0</v>
      </c>
      <c r="L127" s="111">
        <v>0</v>
      </c>
      <c r="M127" s="112">
        <f t="shared" si="46"/>
        <v>0</v>
      </c>
      <c r="O127" s="112">
        <f t="shared" si="47"/>
        <v>0</v>
      </c>
      <c r="P127" s="111">
        <v>0</v>
      </c>
      <c r="Q127" s="111">
        <v>0</v>
      </c>
      <c r="R127" s="111">
        <v>0</v>
      </c>
      <c r="S127" s="111">
        <v>0</v>
      </c>
      <c r="T127" s="220">
        <f t="shared" si="48"/>
        <v>0</v>
      </c>
      <c r="V127" s="220">
        <f t="shared" si="49"/>
        <v>0</v>
      </c>
      <c r="W127" s="111">
        <v>0</v>
      </c>
      <c r="X127" s="112">
        <f t="shared" si="50"/>
        <v>0</v>
      </c>
      <c r="Z127" s="112">
        <f t="shared" si="51"/>
        <v>0</v>
      </c>
      <c r="AA127" s="111">
        <f t="shared" si="52"/>
        <v>0</v>
      </c>
      <c r="AB127" s="111">
        <v>0</v>
      </c>
      <c r="AC127" s="220">
        <f t="shared" si="53"/>
        <v>0</v>
      </c>
      <c r="AD127" s="111">
        <v>0</v>
      </c>
      <c r="AE127" s="220">
        <f t="shared" si="54"/>
        <v>0</v>
      </c>
      <c r="AF127" s="111">
        <v>0</v>
      </c>
      <c r="AG127" s="220">
        <f t="shared" si="55"/>
        <v>0</v>
      </c>
      <c r="AH127" s="111">
        <v>0</v>
      </c>
      <c r="AI127" s="110"/>
      <c r="AJ127" s="111">
        <v>0</v>
      </c>
      <c r="AK127" s="111">
        <v>0</v>
      </c>
      <c r="AL127" s="111">
        <v>0</v>
      </c>
      <c r="AM127" s="111">
        <v>0</v>
      </c>
      <c r="AN127" s="111">
        <v>0</v>
      </c>
      <c r="AO127" s="111">
        <v>0</v>
      </c>
    </row>
    <row r="128" spans="1:41" x14ac:dyDescent="0.2">
      <c r="A128" s="113">
        <v>75</v>
      </c>
      <c r="B128" s="113" t="s">
        <v>188</v>
      </c>
      <c r="C128" s="114">
        <v>2223015</v>
      </c>
      <c r="D128" s="115">
        <f t="shared" si="42"/>
        <v>297.63221314767708</v>
      </c>
      <c r="E128" s="160"/>
      <c r="F128" s="115">
        <f t="shared" si="43"/>
        <v>112.56006364891581</v>
      </c>
      <c r="G128" s="114">
        <v>2223015</v>
      </c>
      <c r="H128" s="114">
        <v>1940167</v>
      </c>
      <c r="I128" s="115">
        <f t="shared" si="44"/>
        <v>259.76261882447449</v>
      </c>
      <c r="J128" s="160"/>
      <c r="K128" s="115">
        <f t="shared" si="45"/>
        <v>85.844006633814502</v>
      </c>
      <c r="L128" s="114">
        <v>651985</v>
      </c>
      <c r="M128" s="115">
        <f t="shared" si="46"/>
        <v>87.292140848841882</v>
      </c>
      <c r="N128" s="160"/>
      <c r="O128" s="115">
        <f t="shared" si="47"/>
        <v>61.088058867262461</v>
      </c>
      <c r="P128" s="114">
        <v>0</v>
      </c>
      <c r="Q128" s="114">
        <v>651985</v>
      </c>
      <c r="R128" s="114">
        <v>0</v>
      </c>
      <c r="S128" s="114">
        <v>258251</v>
      </c>
      <c r="T128" s="118">
        <f t="shared" si="48"/>
        <v>34.576382380506089</v>
      </c>
      <c r="U128" s="160"/>
      <c r="V128" s="118">
        <f t="shared" si="49"/>
        <v>154.10662451712753</v>
      </c>
      <c r="W128" s="114">
        <v>970028</v>
      </c>
      <c r="X128" s="115">
        <f t="shared" si="50"/>
        <v>129.87387869862096</v>
      </c>
      <c r="Y128" s="160"/>
      <c r="Z128" s="115">
        <f t="shared" si="51"/>
        <v>183.72122484247961</v>
      </c>
      <c r="AA128" s="114">
        <f t="shared" si="52"/>
        <v>6043446</v>
      </c>
      <c r="AB128" s="114">
        <v>1227396</v>
      </c>
      <c r="AC128" s="118">
        <f t="shared" si="53"/>
        <v>20.309538630774561</v>
      </c>
      <c r="AD128" s="114">
        <v>165458</v>
      </c>
      <c r="AE128" s="118">
        <f t="shared" si="54"/>
        <v>2.737808859382544</v>
      </c>
      <c r="AF128" s="114">
        <v>0</v>
      </c>
      <c r="AG128" s="118">
        <f t="shared" si="55"/>
        <v>0</v>
      </c>
      <c r="AH128" s="114">
        <v>94597</v>
      </c>
      <c r="AI128" s="113"/>
      <c r="AJ128" s="114">
        <v>7469</v>
      </c>
      <c r="AK128" s="114">
        <v>7469</v>
      </c>
      <c r="AL128" s="114">
        <v>7469</v>
      </c>
      <c r="AM128" s="114">
        <v>7469</v>
      </c>
      <c r="AN128" s="114">
        <v>7469</v>
      </c>
      <c r="AO128" s="114">
        <v>7469</v>
      </c>
    </row>
    <row r="129" spans="1:41" x14ac:dyDescent="0.2">
      <c r="A129" s="110">
        <v>76</v>
      </c>
      <c r="B129" s="110" t="s">
        <v>62</v>
      </c>
      <c r="C129" s="111">
        <v>0</v>
      </c>
      <c r="D129" s="112">
        <f t="shared" si="42"/>
        <v>0</v>
      </c>
      <c r="F129" s="112">
        <f t="shared" si="43"/>
        <v>0</v>
      </c>
      <c r="G129" s="111">
        <v>0</v>
      </c>
      <c r="H129" s="111">
        <v>0</v>
      </c>
      <c r="I129" s="112">
        <f t="shared" si="44"/>
        <v>0</v>
      </c>
      <c r="K129" s="112">
        <f t="shared" si="45"/>
        <v>0</v>
      </c>
      <c r="L129" s="111">
        <v>0</v>
      </c>
      <c r="M129" s="112">
        <f t="shared" si="46"/>
        <v>0</v>
      </c>
      <c r="O129" s="112">
        <f t="shared" si="47"/>
        <v>0</v>
      </c>
      <c r="P129" s="111">
        <v>0</v>
      </c>
      <c r="Q129" s="111">
        <v>0</v>
      </c>
      <c r="R129" s="111">
        <v>0</v>
      </c>
      <c r="S129" s="111">
        <v>0</v>
      </c>
      <c r="T129" s="220">
        <f t="shared" si="48"/>
        <v>0</v>
      </c>
      <c r="V129" s="220">
        <f t="shared" si="49"/>
        <v>0</v>
      </c>
      <c r="W129" s="111">
        <v>0</v>
      </c>
      <c r="X129" s="112">
        <f t="shared" si="50"/>
        <v>0</v>
      </c>
      <c r="Z129" s="112">
        <f t="shared" si="51"/>
        <v>0</v>
      </c>
      <c r="AA129" s="111">
        <f t="shared" si="52"/>
        <v>0</v>
      </c>
      <c r="AB129" s="111">
        <v>0</v>
      </c>
      <c r="AC129" s="220">
        <f t="shared" si="53"/>
        <v>0</v>
      </c>
      <c r="AD129" s="111">
        <v>0</v>
      </c>
      <c r="AE129" s="220">
        <f t="shared" si="54"/>
        <v>0</v>
      </c>
      <c r="AF129" s="111">
        <v>0</v>
      </c>
      <c r="AG129" s="220">
        <f t="shared" si="55"/>
        <v>0</v>
      </c>
      <c r="AH129" s="111">
        <v>0</v>
      </c>
      <c r="AI129" s="110"/>
      <c r="AJ129" s="111">
        <v>0</v>
      </c>
      <c r="AK129" s="111">
        <v>0</v>
      </c>
      <c r="AL129" s="111">
        <v>0</v>
      </c>
      <c r="AM129" s="111">
        <v>0</v>
      </c>
      <c r="AN129" s="111">
        <v>0</v>
      </c>
      <c r="AO129" s="111">
        <v>0</v>
      </c>
    </row>
    <row r="130" spans="1:41" x14ac:dyDescent="0.2">
      <c r="A130" s="113">
        <v>77</v>
      </c>
      <c r="B130" s="113" t="s">
        <v>64</v>
      </c>
      <c r="C130" s="114">
        <v>21756748</v>
      </c>
      <c r="D130" s="115">
        <f t="shared" si="42"/>
        <v>225.46553778873954</v>
      </c>
      <c r="E130" s="160"/>
      <c r="F130" s="115">
        <f t="shared" si="43"/>
        <v>85.267703437549187</v>
      </c>
      <c r="G130" s="114">
        <v>0</v>
      </c>
      <c r="H130" s="114">
        <v>30478298</v>
      </c>
      <c r="I130" s="115">
        <f t="shared" si="44"/>
        <v>315.84710405504836</v>
      </c>
      <c r="J130" s="160"/>
      <c r="K130" s="115">
        <f t="shared" si="45"/>
        <v>104.37830130629276</v>
      </c>
      <c r="L130" s="114">
        <v>18674614</v>
      </c>
      <c r="M130" s="115">
        <f t="shared" si="46"/>
        <v>193.52533239375316</v>
      </c>
      <c r="N130" s="160"/>
      <c r="O130" s="115">
        <f t="shared" si="47"/>
        <v>135.43128605412102</v>
      </c>
      <c r="P130" s="114">
        <v>12798528</v>
      </c>
      <c r="Q130" s="114">
        <v>4822078</v>
      </c>
      <c r="R130" s="114">
        <v>1054008</v>
      </c>
      <c r="S130" s="114">
        <v>1215971</v>
      </c>
      <c r="T130" s="118">
        <f t="shared" si="48"/>
        <v>12.601127496191591</v>
      </c>
      <c r="U130" s="160"/>
      <c r="V130" s="118">
        <f t="shared" si="49"/>
        <v>56.163111634341703</v>
      </c>
      <c r="W130" s="114">
        <v>6160688</v>
      </c>
      <c r="X130" s="115">
        <f t="shared" si="50"/>
        <v>63.843311191021485</v>
      </c>
      <c r="Y130" s="160"/>
      <c r="Z130" s="115">
        <f t="shared" si="51"/>
        <v>90.313552251971046</v>
      </c>
      <c r="AA130" s="114">
        <f t="shared" si="52"/>
        <v>78286319</v>
      </c>
      <c r="AB130" s="114">
        <v>11513269</v>
      </c>
      <c r="AC130" s="118">
        <f t="shared" si="53"/>
        <v>14.706616873888271</v>
      </c>
      <c r="AD130" s="114">
        <v>771792</v>
      </c>
      <c r="AE130" s="118">
        <f t="shared" si="54"/>
        <v>0.98585807821670612</v>
      </c>
      <c r="AF130" s="114">
        <v>189960</v>
      </c>
      <c r="AG130" s="118">
        <f t="shared" si="55"/>
        <v>0.24264776071538119</v>
      </c>
      <c r="AH130" s="114">
        <v>8804448</v>
      </c>
      <c r="AI130" s="113"/>
      <c r="AJ130" s="114">
        <v>96497</v>
      </c>
      <c r="AK130" s="114">
        <v>96497</v>
      </c>
      <c r="AL130" s="114">
        <v>96497</v>
      </c>
      <c r="AM130" s="114">
        <v>96497</v>
      </c>
      <c r="AN130" s="114">
        <v>96497</v>
      </c>
      <c r="AO130" s="114">
        <v>96497</v>
      </c>
    </row>
    <row r="131" spans="1:41" x14ac:dyDescent="0.2">
      <c r="A131" s="110">
        <v>78</v>
      </c>
      <c r="B131" s="110" t="s">
        <v>192</v>
      </c>
      <c r="C131" s="111">
        <v>4816776</v>
      </c>
      <c r="D131" s="112">
        <f t="shared" si="42"/>
        <v>213.29212239295046</v>
      </c>
      <c r="F131" s="112">
        <f t="shared" si="43"/>
        <v>80.663899308676761</v>
      </c>
      <c r="G131" s="111">
        <v>4816776</v>
      </c>
      <c r="H131" s="111">
        <v>7998920</v>
      </c>
      <c r="I131" s="112">
        <f t="shared" si="44"/>
        <v>354.20094761546295</v>
      </c>
      <c r="K131" s="112">
        <f t="shared" si="45"/>
        <v>117.0531334893532</v>
      </c>
      <c r="L131" s="111">
        <v>4853937</v>
      </c>
      <c r="M131" s="112">
        <f t="shared" si="46"/>
        <v>214.93765221626887</v>
      </c>
      <c r="O131" s="112">
        <f t="shared" si="47"/>
        <v>150.41587734817043</v>
      </c>
      <c r="P131" s="111">
        <v>0</v>
      </c>
      <c r="Q131" s="111">
        <v>4483608</v>
      </c>
      <c r="R131" s="111">
        <v>3376</v>
      </c>
      <c r="S131" s="111">
        <v>297727</v>
      </c>
      <c r="T131" s="220">
        <f t="shared" si="48"/>
        <v>13.183677987866979</v>
      </c>
      <c r="V131" s="220">
        <f t="shared" si="49"/>
        <v>58.759533923259397</v>
      </c>
      <c r="W131" s="111">
        <v>807398</v>
      </c>
      <c r="X131" s="112">
        <f t="shared" si="50"/>
        <v>35.752468671124298</v>
      </c>
      <c r="Z131" s="112">
        <f t="shared" si="51"/>
        <v>50.575892559918458</v>
      </c>
      <c r="AA131" s="111">
        <f t="shared" si="52"/>
        <v>18774758</v>
      </c>
      <c r="AB131" s="111">
        <v>3999886</v>
      </c>
      <c r="AC131" s="220">
        <f t="shared" si="53"/>
        <v>21.304594179056796</v>
      </c>
      <c r="AD131" s="111">
        <v>134863</v>
      </c>
      <c r="AE131" s="220">
        <f t="shared" si="54"/>
        <v>0.7183208433365692</v>
      </c>
      <c r="AF131" s="111">
        <v>0</v>
      </c>
      <c r="AG131" s="220">
        <f t="shared" si="55"/>
        <v>0</v>
      </c>
      <c r="AH131" s="111">
        <v>347215</v>
      </c>
      <c r="AI131" s="110"/>
      <c r="AJ131" s="111">
        <v>22583</v>
      </c>
      <c r="AK131" s="111">
        <v>22583</v>
      </c>
      <c r="AL131" s="111">
        <v>22583</v>
      </c>
      <c r="AM131" s="111">
        <v>22583</v>
      </c>
      <c r="AN131" s="111">
        <v>22583</v>
      </c>
      <c r="AO131" s="111">
        <v>22583</v>
      </c>
    </row>
    <row r="132" spans="1:41" x14ac:dyDescent="0.2">
      <c r="A132" s="113">
        <v>79</v>
      </c>
      <c r="B132" s="113" t="s">
        <v>194</v>
      </c>
      <c r="C132" s="114">
        <v>8005508</v>
      </c>
      <c r="D132" s="115">
        <f t="shared" si="42"/>
        <v>91.963423740106379</v>
      </c>
      <c r="E132" s="160"/>
      <c r="F132" s="115">
        <f t="shared" si="43"/>
        <v>34.77919516871146</v>
      </c>
      <c r="G132" s="114">
        <v>8005508</v>
      </c>
      <c r="H132" s="114">
        <v>21179084</v>
      </c>
      <c r="I132" s="115">
        <f t="shared" si="44"/>
        <v>243.29512584576858</v>
      </c>
      <c r="J132" s="160"/>
      <c r="K132" s="115">
        <f t="shared" si="45"/>
        <v>80.401978127543799</v>
      </c>
      <c r="L132" s="114">
        <v>13472635</v>
      </c>
      <c r="M132" s="115">
        <f t="shared" si="46"/>
        <v>154.76714799370484</v>
      </c>
      <c r="N132" s="160"/>
      <c r="O132" s="115">
        <f t="shared" si="47"/>
        <v>108.30785630208537</v>
      </c>
      <c r="P132" s="114">
        <v>9740413</v>
      </c>
      <c r="Q132" s="114">
        <v>2237567</v>
      </c>
      <c r="R132" s="114">
        <v>1494655</v>
      </c>
      <c r="S132" s="114">
        <v>954500</v>
      </c>
      <c r="T132" s="118">
        <f t="shared" si="48"/>
        <v>10.964836704920105</v>
      </c>
      <c r="U132" s="160"/>
      <c r="V132" s="118">
        <f t="shared" si="49"/>
        <v>48.870178331016241</v>
      </c>
      <c r="W132" s="114">
        <v>5476516</v>
      </c>
      <c r="X132" s="115">
        <f t="shared" si="50"/>
        <v>62.91158056771318</v>
      </c>
      <c r="Y132" s="160"/>
      <c r="Z132" s="115">
        <f t="shared" si="51"/>
        <v>88.995514375126874</v>
      </c>
      <c r="AA132" s="114">
        <f t="shared" si="52"/>
        <v>49088243</v>
      </c>
      <c r="AB132" s="114">
        <v>11994863</v>
      </c>
      <c r="AC132" s="118">
        <f t="shared" si="53"/>
        <v>24.43530724862163</v>
      </c>
      <c r="AD132" s="114">
        <v>216915</v>
      </c>
      <c r="AE132" s="118">
        <f t="shared" si="54"/>
        <v>0.44188788749273428</v>
      </c>
      <c r="AF132" s="114">
        <v>27822</v>
      </c>
      <c r="AG132" s="118">
        <f t="shared" si="55"/>
        <v>5.6677522558711266E-2</v>
      </c>
      <c r="AH132" s="114">
        <v>4592834</v>
      </c>
      <c r="AI132" s="113"/>
      <c r="AJ132" s="114">
        <v>87051</v>
      </c>
      <c r="AK132" s="114">
        <v>87051</v>
      </c>
      <c r="AL132" s="114">
        <v>87051</v>
      </c>
      <c r="AM132" s="114">
        <v>87051</v>
      </c>
      <c r="AN132" s="114">
        <v>87051</v>
      </c>
      <c r="AO132" s="114">
        <v>87051</v>
      </c>
    </row>
    <row r="133" spans="1:41" x14ac:dyDescent="0.2">
      <c r="A133" s="110">
        <v>80</v>
      </c>
      <c r="B133" s="110" t="s">
        <v>196</v>
      </c>
      <c r="C133" s="111">
        <v>0</v>
      </c>
      <c r="D133" s="112">
        <f t="shared" si="42"/>
        <v>0</v>
      </c>
      <c r="F133" s="112">
        <f t="shared" si="43"/>
        <v>0</v>
      </c>
      <c r="G133" s="111">
        <v>0</v>
      </c>
      <c r="H133" s="111">
        <v>0</v>
      </c>
      <c r="I133" s="112">
        <f t="shared" si="44"/>
        <v>0</v>
      </c>
      <c r="K133" s="112">
        <f t="shared" si="45"/>
        <v>0</v>
      </c>
      <c r="L133" s="111">
        <v>0</v>
      </c>
      <c r="M133" s="112">
        <f t="shared" si="46"/>
        <v>0</v>
      </c>
      <c r="O133" s="112">
        <f t="shared" si="47"/>
        <v>0</v>
      </c>
      <c r="P133" s="111">
        <v>0</v>
      </c>
      <c r="Q133" s="111">
        <v>0</v>
      </c>
      <c r="R133" s="111">
        <v>0</v>
      </c>
      <c r="S133" s="111">
        <v>0</v>
      </c>
      <c r="T133" s="220">
        <f t="shared" si="48"/>
        <v>0</v>
      </c>
      <c r="V133" s="220">
        <f t="shared" si="49"/>
        <v>0</v>
      </c>
      <c r="W133" s="111">
        <v>0</v>
      </c>
      <c r="X133" s="112">
        <f t="shared" si="50"/>
        <v>0</v>
      </c>
      <c r="Z133" s="112">
        <f t="shared" si="51"/>
        <v>0</v>
      </c>
      <c r="AA133" s="111">
        <f t="shared" si="52"/>
        <v>0</v>
      </c>
      <c r="AB133" s="111">
        <v>0</v>
      </c>
      <c r="AC133" s="220">
        <f t="shared" si="53"/>
        <v>0</v>
      </c>
      <c r="AD133" s="111">
        <v>0</v>
      </c>
      <c r="AE133" s="220">
        <f t="shared" si="54"/>
        <v>0</v>
      </c>
      <c r="AF133" s="111">
        <v>0</v>
      </c>
      <c r="AG133" s="220">
        <f t="shared" si="55"/>
        <v>0</v>
      </c>
      <c r="AH133" s="111">
        <v>0</v>
      </c>
      <c r="AI133" s="110"/>
      <c r="AJ133" s="111">
        <v>0</v>
      </c>
      <c r="AK133" s="111">
        <v>0</v>
      </c>
      <c r="AL133" s="111">
        <v>0</v>
      </c>
      <c r="AM133" s="111">
        <v>0</v>
      </c>
      <c r="AN133" s="111">
        <v>0</v>
      </c>
      <c r="AO133" s="111">
        <v>0</v>
      </c>
    </row>
    <row r="134" spans="1:41" x14ac:dyDescent="0.2">
      <c r="A134" s="113">
        <v>81</v>
      </c>
      <c r="B134" s="113" t="s">
        <v>198</v>
      </c>
      <c r="C134" s="114">
        <v>4961248</v>
      </c>
      <c r="D134" s="115">
        <f t="shared" si="42"/>
        <v>233.2071072670866</v>
      </c>
      <c r="E134" s="160"/>
      <c r="F134" s="115">
        <f t="shared" si="43"/>
        <v>88.195449544093393</v>
      </c>
      <c r="G134" s="114">
        <v>4961248</v>
      </c>
      <c r="H134" s="114">
        <v>1166462</v>
      </c>
      <c r="I134" s="115">
        <f t="shared" si="44"/>
        <v>54.830403309203724</v>
      </c>
      <c r="J134" s="160"/>
      <c r="K134" s="115">
        <f t="shared" si="45"/>
        <v>18.119856993705881</v>
      </c>
      <c r="L134" s="114">
        <v>5054930</v>
      </c>
      <c r="M134" s="115">
        <f t="shared" si="46"/>
        <v>237.61069850521764</v>
      </c>
      <c r="N134" s="160"/>
      <c r="O134" s="115">
        <f t="shared" si="47"/>
        <v>166.28273973613585</v>
      </c>
      <c r="P134" s="114">
        <v>0</v>
      </c>
      <c r="Q134" s="114">
        <v>5054930</v>
      </c>
      <c r="R134" s="114">
        <v>0</v>
      </c>
      <c r="S134" s="114">
        <v>151769</v>
      </c>
      <c r="T134" s="118">
        <f t="shared" si="48"/>
        <v>7.1340133496286544</v>
      </c>
      <c r="U134" s="160"/>
      <c r="V134" s="118">
        <f t="shared" si="49"/>
        <v>31.796233176528936</v>
      </c>
      <c r="W134" s="114">
        <v>327439</v>
      </c>
      <c r="X134" s="115">
        <f t="shared" si="50"/>
        <v>15.391510764313246</v>
      </c>
      <c r="Y134" s="160"/>
      <c r="Z134" s="115">
        <f t="shared" si="51"/>
        <v>21.773025015736785</v>
      </c>
      <c r="AA134" s="114">
        <f t="shared" si="52"/>
        <v>11661848</v>
      </c>
      <c r="AB134" s="114">
        <v>5293762</v>
      </c>
      <c r="AC134" s="118">
        <f t="shared" si="53"/>
        <v>45.39385181490961</v>
      </c>
      <c r="AD134" s="114">
        <v>349260</v>
      </c>
      <c r="AE134" s="118">
        <f t="shared" si="54"/>
        <v>2.9948941196969812</v>
      </c>
      <c r="AF134" s="114">
        <v>5786</v>
      </c>
      <c r="AG134" s="118">
        <f t="shared" si="55"/>
        <v>4.961477803517933E-2</v>
      </c>
      <c r="AH134" s="114">
        <v>742169</v>
      </c>
      <c r="AI134" s="113"/>
      <c r="AJ134" s="114">
        <v>21274</v>
      </c>
      <c r="AK134" s="114">
        <v>21274</v>
      </c>
      <c r="AL134" s="114">
        <v>21274</v>
      </c>
      <c r="AM134" s="114">
        <v>21274</v>
      </c>
      <c r="AN134" s="114">
        <v>21274</v>
      </c>
      <c r="AO134" s="114">
        <v>21274</v>
      </c>
    </row>
    <row r="135" spans="1:41" x14ac:dyDescent="0.2">
      <c r="A135" s="110">
        <v>82</v>
      </c>
      <c r="B135" s="110" t="s">
        <v>200</v>
      </c>
      <c r="C135" s="111">
        <v>8161927</v>
      </c>
      <c r="D135" s="112">
        <f t="shared" si="42"/>
        <v>181.61023096435406</v>
      </c>
      <c r="F135" s="112">
        <f t="shared" si="43"/>
        <v>68.682280524854335</v>
      </c>
      <c r="G135" s="111">
        <v>8161927</v>
      </c>
      <c r="H135" s="111">
        <v>11269328</v>
      </c>
      <c r="I135" s="112">
        <f t="shared" si="44"/>
        <v>250.75270348449112</v>
      </c>
      <c r="K135" s="112">
        <f t="shared" si="45"/>
        <v>82.866491101688339</v>
      </c>
      <c r="L135" s="111">
        <v>8316438</v>
      </c>
      <c r="M135" s="112">
        <f t="shared" si="46"/>
        <v>185.04823995371814</v>
      </c>
      <c r="O135" s="112">
        <f t="shared" si="47"/>
        <v>129.4989178367255</v>
      </c>
      <c r="P135" s="111">
        <v>0</v>
      </c>
      <c r="Q135" s="111">
        <v>7557205</v>
      </c>
      <c r="R135" s="111">
        <v>759233</v>
      </c>
      <c r="S135" s="111">
        <v>699690</v>
      </c>
      <c r="T135" s="220">
        <f t="shared" si="48"/>
        <v>15.568733033687865</v>
      </c>
      <c r="V135" s="220">
        <f t="shared" si="49"/>
        <v>69.389702757990449</v>
      </c>
      <c r="W135" s="111">
        <v>3504024</v>
      </c>
      <c r="X135" s="112">
        <f t="shared" si="50"/>
        <v>77.967691691513508</v>
      </c>
      <c r="Z135" s="112">
        <f t="shared" si="51"/>
        <v>110.29407883432825</v>
      </c>
      <c r="AA135" s="111">
        <f t="shared" si="52"/>
        <v>31951407</v>
      </c>
      <c r="AB135" s="111">
        <v>6071332</v>
      </c>
      <c r="AC135" s="220">
        <f t="shared" si="53"/>
        <v>19.001767277415986</v>
      </c>
      <c r="AD135" s="111">
        <v>145956</v>
      </c>
      <c r="AE135" s="220">
        <f t="shared" si="54"/>
        <v>0.45680617445109695</v>
      </c>
      <c r="AF135" s="111">
        <v>11204</v>
      </c>
      <c r="AG135" s="220">
        <f t="shared" si="55"/>
        <v>3.5065748434802882E-2</v>
      </c>
      <c r="AH135" s="111">
        <v>2551874</v>
      </c>
      <c r="AI135" s="110"/>
      <c r="AJ135" s="111">
        <v>44942</v>
      </c>
      <c r="AK135" s="111">
        <v>44942</v>
      </c>
      <c r="AL135" s="111">
        <v>44942</v>
      </c>
      <c r="AM135" s="111">
        <v>44942</v>
      </c>
      <c r="AN135" s="111">
        <v>44942</v>
      </c>
      <c r="AO135" s="111">
        <v>44942</v>
      </c>
    </row>
    <row r="136" spans="1:41" x14ac:dyDescent="0.2">
      <c r="A136" s="113">
        <v>83</v>
      </c>
      <c r="B136" s="113" t="s">
        <v>202</v>
      </c>
      <c r="C136" s="114">
        <v>5792723</v>
      </c>
      <c r="D136" s="115">
        <f t="shared" si="42"/>
        <v>201.20607849947899</v>
      </c>
      <c r="E136" s="160"/>
      <c r="F136" s="115">
        <f t="shared" si="43"/>
        <v>76.093137778782349</v>
      </c>
      <c r="G136" s="114">
        <v>5792723</v>
      </c>
      <c r="H136" s="114">
        <v>3267165</v>
      </c>
      <c r="I136" s="115">
        <f t="shared" si="44"/>
        <v>113.48263285863148</v>
      </c>
      <c r="J136" s="160"/>
      <c r="K136" s="115">
        <f t="shared" si="45"/>
        <v>37.50271664192676</v>
      </c>
      <c r="L136" s="114">
        <v>5363923</v>
      </c>
      <c r="M136" s="115">
        <f t="shared" si="46"/>
        <v>186.31201806182702</v>
      </c>
      <c r="N136" s="160"/>
      <c r="O136" s="115">
        <f t="shared" si="47"/>
        <v>130.38332450509898</v>
      </c>
      <c r="P136" s="114">
        <v>0</v>
      </c>
      <c r="Q136" s="114">
        <v>5345177</v>
      </c>
      <c r="R136" s="114">
        <v>0</v>
      </c>
      <c r="S136" s="114">
        <v>507084</v>
      </c>
      <c r="T136" s="118">
        <f t="shared" si="48"/>
        <v>17.613199027440082</v>
      </c>
      <c r="U136" s="160"/>
      <c r="V136" s="118">
        <f t="shared" si="49"/>
        <v>78.501869258521765</v>
      </c>
      <c r="W136" s="114">
        <v>2703344</v>
      </c>
      <c r="X136" s="115">
        <f t="shared" si="50"/>
        <v>93.898714831538726</v>
      </c>
      <c r="Y136" s="160"/>
      <c r="Z136" s="115">
        <f t="shared" si="51"/>
        <v>132.8303048530434</v>
      </c>
      <c r="AA136" s="114">
        <f t="shared" si="52"/>
        <v>17634239</v>
      </c>
      <c r="AB136" s="114">
        <v>6254020</v>
      </c>
      <c r="AC136" s="118">
        <f t="shared" si="53"/>
        <v>35.465210605345661</v>
      </c>
      <c r="AD136" s="114">
        <v>113204</v>
      </c>
      <c r="AE136" s="118">
        <f t="shared" si="54"/>
        <v>0.64195568632136613</v>
      </c>
      <c r="AF136" s="114">
        <v>1382</v>
      </c>
      <c r="AG136" s="118">
        <f t="shared" si="55"/>
        <v>7.837026593549061E-3</v>
      </c>
      <c r="AH136" s="114">
        <v>689235</v>
      </c>
      <c r="AI136" s="113"/>
      <c r="AJ136" s="114">
        <v>28790</v>
      </c>
      <c r="AK136" s="114">
        <v>28790</v>
      </c>
      <c r="AL136" s="114">
        <v>28790</v>
      </c>
      <c r="AM136" s="114">
        <v>28790</v>
      </c>
      <c r="AN136" s="114">
        <v>28790</v>
      </c>
      <c r="AO136" s="114">
        <v>28790</v>
      </c>
    </row>
    <row r="137" spans="1:41" x14ac:dyDescent="0.2">
      <c r="A137" s="110">
        <v>84</v>
      </c>
      <c r="B137" s="110" t="s">
        <v>204</v>
      </c>
      <c r="C137" s="111">
        <v>3311405</v>
      </c>
      <c r="D137" s="112">
        <f t="shared" si="42"/>
        <v>186.35854578197984</v>
      </c>
      <c r="F137" s="112">
        <f t="shared" si="43"/>
        <v>70.478022364907972</v>
      </c>
      <c r="G137" s="111">
        <v>3311405</v>
      </c>
      <c r="H137" s="111">
        <v>4381175</v>
      </c>
      <c r="I137" s="112">
        <f t="shared" si="44"/>
        <v>246.56283414936124</v>
      </c>
      <c r="K137" s="112">
        <f t="shared" si="45"/>
        <v>81.481860885734363</v>
      </c>
      <c r="L137" s="111">
        <v>4218746</v>
      </c>
      <c r="M137" s="112">
        <f t="shared" si="46"/>
        <v>237.42168945917047</v>
      </c>
      <c r="O137" s="112">
        <f t="shared" si="47"/>
        <v>166.15046899997225</v>
      </c>
      <c r="P137" s="111">
        <v>4101328</v>
      </c>
      <c r="Q137" s="111">
        <v>0</v>
      </c>
      <c r="R137" s="111">
        <v>117418</v>
      </c>
      <c r="S137" s="111">
        <v>290938</v>
      </c>
      <c r="T137" s="220">
        <f t="shared" si="48"/>
        <v>16.373346840002252</v>
      </c>
      <c r="V137" s="220">
        <f t="shared" si="49"/>
        <v>72.975859238053445</v>
      </c>
      <c r="W137" s="111">
        <v>361397</v>
      </c>
      <c r="X137" s="112">
        <f t="shared" si="50"/>
        <v>20.338623445326128</v>
      </c>
      <c r="Z137" s="112">
        <f t="shared" si="51"/>
        <v>28.77127293361545</v>
      </c>
      <c r="AA137" s="111">
        <f t="shared" si="52"/>
        <v>12563661</v>
      </c>
      <c r="AB137" s="111">
        <v>4033072</v>
      </c>
      <c r="AC137" s="220">
        <f t="shared" si="53"/>
        <v>32.101089005824015</v>
      </c>
      <c r="AD137" s="111">
        <v>113779</v>
      </c>
      <c r="AE137" s="220">
        <f t="shared" si="54"/>
        <v>0.90561978709868085</v>
      </c>
      <c r="AF137" s="111">
        <v>0</v>
      </c>
      <c r="AG137" s="220">
        <f t="shared" si="55"/>
        <v>0</v>
      </c>
      <c r="AH137" s="111">
        <v>718086</v>
      </c>
      <c r="AI137" s="110"/>
      <c r="AJ137" s="111">
        <v>17769</v>
      </c>
      <c r="AK137" s="111">
        <v>17769</v>
      </c>
      <c r="AL137" s="111">
        <v>17769</v>
      </c>
      <c r="AM137" s="111">
        <v>17769</v>
      </c>
      <c r="AN137" s="111">
        <v>17769</v>
      </c>
      <c r="AO137" s="111">
        <v>17769</v>
      </c>
    </row>
    <row r="138" spans="1:41" x14ac:dyDescent="0.2">
      <c r="A138" s="113">
        <v>85</v>
      </c>
      <c r="B138" s="113" t="s">
        <v>206</v>
      </c>
      <c r="C138" s="114">
        <v>39647305</v>
      </c>
      <c r="D138" s="115">
        <f t="shared" si="42"/>
        <v>264.45641008537888</v>
      </c>
      <c r="E138" s="160"/>
      <c r="F138" s="115">
        <f t="shared" si="43"/>
        <v>100.01346976781822</v>
      </c>
      <c r="G138" s="114">
        <v>39647305</v>
      </c>
      <c r="H138" s="114">
        <v>47600995</v>
      </c>
      <c r="I138" s="115">
        <f t="shared" si="44"/>
        <v>317.50930496264675</v>
      </c>
      <c r="J138" s="160"/>
      <c r="K138" s="115">
        <f t="shared" si="45"/>
        <v>104.92761046549487</v>
      </c>
      <c r="L138" s="114">
        <v>20776310</v>
      </c>
      <c r="M138" s="115">
        <f t="shared" si="46"/>
        <v>138.58264407684098</v>
      </c>
      <c r="N138" s="160"/>
      <c r="O138" s="115">
        <f t="shared" si="47"/>
        <v>96.981751587540074</v>
      </c>
      <c r="P138" s="114">
        <v>0</v>
      </c>
      <c r="Q138" s="114">
        <v>20776310</v>
      </c>
      <c r="R138" s="114">
        <v>0</v>
      </c>
      <c r="S138" s="114">
        <v>3903407</v>
      </c>
      <c r="T138" s="118">
        <f t="shared" si="48"/>
        <v>26.036599519743863</v>
      </c>
      <c r="U138" s="160"/>
      <c r="V138" s="118">
        <f t="shared" si="49"/>
        <v>116.04488930438713</v>
      </c>
      <c r="W138" s="114">
        <v>2407046</v>
      </c>
      <c r="X138" s="115">
        <f t="shared" si="50"/>
        <v>16.055536286019212</v>
      </c>
      <c r="Y138" s="160"/>
      <c r="Z138" s="115">
        <f t="shared" si="51"/>
        <v>22.712363883543944</v>
      </c>
      <c r="AA138" s="114">
        <f t="shared" si="52"/>
        <v>114335063</v>
      </c>
      <c r="AB138" s="114">
        <v>14124484</v>
      </c>
      <c r="AC138" s="118">
        <f t="shared" si="53"/>
        <v>12.353589204739407</v>
      </c>
      <c r="AD138" s="114">
        <v>274058</v>
      </c>
      <c r="AE138" s="118">
        <f t="shared" si="54"/>
        <v>0.23969724842850701</v>
      </c>
      <c r="AF138" s="114">
        <v>126800</v>
      </c>
      <c r="AG138" s="118">
        <f t="shared" si="55"/>
        <v>0.1109021123292686</v>
      </c>
      <c r="AH138" s="114">
        <v>6967148</v>
      </c>
      <c r="AI138" s="113"/>
      <c r="AJ138" s="114">
        <v>149920</v>
      </c>
      <c r="AK138" s="114">
        <v>149920</v>
      </c>
      <c r="AL138" s="114">
        <v>149920</v>
      </c>
      <c r="AM138" s="114">
        <v>149920</v>
      </c>
      <c r="AN138" s="114">
        <v>149920</v>
      </c>
      <c r="AO138" s="114">
        <v>149920</v>
      </c>
    </row>
    <row r="139" spans="1:41" x14ac:dyDescent="0.2">
      <c r="A139" s="110">
        <v>86</v>
      </c>
      <c r="B139" s="110" t="s">
        <v>208</v>
      </c>
      <c r="C139" s="111">
        <v>45301964</v>
      </c>
      <c r="D139" s="112">
        <f t="shared" si="42"/>
        <v>270.53216685079576</v>
      </c>
      <c r="F139" s="112">
        <f t="shared" si="43"/>
        <v>102.31123035293112</v>
      </c>
      <c r="G139" s="111">
        <v>45301964</v>
      </c>
      <c r="H139" s="111">
        <v>42591894</v>
      </c>
      <c r="I139" s="112">
        <f t="shared" si="44"/>
        <v>254.34829655728404</v>
      </c>
      <c r="K139" s="112">
        <f t="shared" si="45"/>
        <v>84.054730260155935</v>
      </c>
      <c r="L139" s="111">
        <v>21899291</v>
      </c>
      <c r="M139" s="112">
        <f t="shared" si="46"/>
        <v>130.77716998596637</v>
      </c>
      <c r="O139" s="112">
        <f t="shared" si="47"/>
        <v>91.519389728688196</v>
      </c>
      <c r="P139" s="111">
        <v>0</v>
      </c>
      <c r="Q139" s="111">
        <v>21535464</v>
      </c>
      <c r="R139" s="111">
        <v>363827</v>
      </c>
      <c r="S139" s="111">
        <v>5759141</v>
      </c>
      <c r="T139" s="112">
        <f t="shared" si="48"/>
        <v>34.39217103102326</v>
      </c>
      <c r="V139" s="112">
        <f t="shared" si="49"/>
        <v>153.28559619339669</v>
      </c>
      <c r="W139" s="111">
        <v>10182932</v>
      </c>
      <c r="X139" s="112">
        <f t="shared" si="50"/>
        <v>60.809960885013886</v>
      </c>
      <c r="Z139" s="112">
        <f t="shared" si="51"/>
        <v>86.02253669764815</v>
      </c>
      <c r="AA139" s="111">
        <f t="shared" si="52"/>
        <v>125735222</v>
      </c>
      <c r="AB139" s="111">
        <v>9325974</v>
      </c>
      <c r="AC139" s="220">
        <f t="shared" si="53"/>
        <v>7.4171531665168571</v>
      </c>
      <c r="AD139" s="111">
        <v>1924866</v>
      </c>
      <c r="AE139" s="220">
        <f t="shared" si="54"/>
        <v>1.5308884570148531</v>
      </c>
      <c r="AF139" s="111">
        <v>71848</v>
      </c>
      <c r="AG139" s="220">
        <f t="shared" si="55"/>
        <v>5.7142301780800923E-2</v>
      </c>
      <c r="AH139" s="111">
        <v>1217754</v>
      </c>
      <c r="AI139" s="110"/>
      <c r="AJ139" s="111">
        <v>167455</v>
      </c>
      <c r="AK139" s="111">
        <v>167455</v>
      </c>
      <c r="AL139" s="111">
        <v>167455</v>
      </c>
      <c r="AM139" s="111">
        <v>167455</v>
      </c>
      <c r="AN139" s="111">
        <v>167455</v>
      </c>
      <c r="AO139" s="111">
        <v>167455</v>
      </c>
    </row>
    <row r="140" spans="1:41" x14ac:dyDescent="0.2">
      <c r="A140" s="113">
        <v>87</v>
      </c>
      <c r="B140" s="113" t="s">
        <v>210</v>
      </c>
      <c r="C140" s="114">
        <v>2030697</v>
      </c>
      <c r="D140" s="115">
        <f t="shared" si="42"/>
        <v>309.65187557182065</v>
      </c>
      <c r="E140" s="160"/>
      <c r="F140" s="115">
        <f t="shared" si="43"/>
        <v>117.10572069722997</v>
      </c>
      <c r="G140" s="114">
        <v>2030697</v>
      </c>
      <c r="H140" s="114">
        <v>1335512</v>
      </c>
      <c r="I140" s="115">
        <f t="shared" si="44"/>
        <v>203.64623360780726</v>
      </c>
      <c r="J140" s="160"/>
      <c r="K140" s="115">
        <f t="shared" si="45"/>
        <v>67.299169941740786</v>
      </c>
      <c r="L140" s="114">
        <v>565552</v>
      </c>
      <c r="M140" s="115">
        <f t="shared" si="46"/>
        <v>86.238487343702346</v>
      </c>
      <c r="N140" s="160"/>
      <c r="O140" s="115">
        <f t="shared" si="47"/>
        <v>60.350699848205757</v>
      </c>
      <c r="P140" s="114">
        <v>0</v>
      </c>
      <c r="Q140" s="114">
        <v>565552</v>
      </c>
      <c r="R140" s="114">
        <v>0</v>
      </c>
      <c r="S140" s="114">
        <v>199723</v>
      </c>
      <c r="T140" s="115">
        <f t="shared" si="48"/>
        <v>30.454864287892651</v>
      </c>
      <c r="U140" s="160"/>
      <c r="V140" s="115">
        <f t="shared" si="49"/>
        <v>135.73705553940181</v>
      </c>
      <c r="W140" s="114">
        <v>1015122</v>
      </c>
      <c r="X140" s="115">
        <f t="shared" si="50"/>
        <v>154.79139981701738</v>
      </c>
      <c r="Y140" s="160"/>
      <c r="Z140" s="115">
        <f t="shared" si="51"/>
        <v>218.96986410529357</v>
      </c>
      <c r="AA140" s="114">
        <f t="shared" si="52"/>
        <v>5146606</v>
      </c>
      <c r="AB140" s="114">
        <v>893400</v>
      </c>
      <c r="AC140" s="118">
        <f t="shared" si="53"/>
        <v>17.359012910644413</v>
      </c>
      <c r="AD140" s="114">
        <v>56150</v>
      </c>
      <c r="AE140" s="118">
        <f t="shared" si="54"/>
        <v>1.0910102696806401</v>
      </c>
      <c r="AF140" s="114">
        <v>0</v>
      </c>
      <c r="AG140" s="118">
        <f t="shared" si="55"/>
        <v>0</v>
      </c>
      <c r="AH140" s="114">
        <v>424063</v>
      </c>
      <c r="AI140" s="113"/>
      <c r="AJ140" s="114">
        <v>6558</v>
      </c>
      <c r="AK140" s="114">
        <v>6558</v>
      </c>
      <c r="AL140" s="114">
        <v>6558</v>
      </c>
      <c r="AM140" s="114">
        <v>6558</v>
      </c>
      <c r="AN140" s="114">
        <v>6558</v>
      </c>
      <c r="AO140" s="114">
        <v>6558</v>
      </c>
    </row>
    <row r="141" spans="1:41" x14ac:dyDescent="0.2">
      <c r="A141" s="110">
        <v>88</v>
      </c>
      <c r="B141" s="110" t="s">
        <v>212</v>
      </c>
      <c r="C141" s="111">
        <v>0</v>
      </c>
      <c r="D141" s="112">
        <f t="shared" si="42"/>
        <v>0</v>
      </c>
      <c r="F141" s="112">
        <f t="shared" si="43"/>
        <v>0</v>
      </c>
      <c r="G141" s="111">
        <v>0</v>
      </c>
      <c r="H141" s="111">
        <v>0</v>
      </c>
      <c r="I141" s="112">
        <f t="shared" si="44"/>
        <v>0</v>
      </c>
      <c r="K141" s="112">
        <f t="shared" si="45"/>
        <v>0</v>
      </c>
      <c r="L141" s="111">
        <v>0</v>
      </c>
      <c r="M141" s="112">
        <f t="shared" si="46"/>
        <v>0</v>
      </c>
      <c r="O141" s="112">
        <f t="shared" si="47"/>
        <v>0</v>
      </c>
      <c r="P141" s="111">
        <v>0</v>
      </c>
      <c r="Q141" s="111">
        <v>0</v>
      </c>
      <c r="R141" s="111">
        <v>0</v>
      </c>
      <c r="S141" s="111">
        <v>0</v>
      </c>
      <c r="T141" s="112">
        <f t="shared" si="48"/>
        <v>0</v>
      </c>
      <c r="V141" s="112">
        <f t="shared" si="49"/>
        <v>0</v>
      </c>
      <c r="W141" s="111">
        <v>0</v>
      </c>
      <c r="X141" s="112">
        <f t="shared" si="50"/>
        <v>0</v>
      </c>
      <c r="Z141" s="112">
        <f t="shared" si="51"/>
        <v>0</v>
      </c>
      <c r="AA141" s="111">
        <f t="shared" si="52"/>
        <v>0</v>
      </c>
      <c r="AB141" s="111">
        <v>0</v>
      </c>
      <c r="AC141" s="220">
        <f t="shared" si="53"/>
        <v>0</v>
      </c>
      <c r="AD141" s="111">
        <v>0</v>
      </c>
      <c r="AE141" s="220">
        <f t="shared" si="54"/>
        <v>0</v>
      </c>
      <c r="AF141" s="111">
        <v>0</v>
      </c>
      <c r="AG141" s="220">
        <f t="shared" si="55"/>
        <v>0</v>
      </c>
      <c r="AH141" s="111">
        <v>0</v>
      </c>
      <c r="AI141" s="110"/>
      <c r="AJ141" s="111">
        <v>0</v>
      </c>
      <c r="AK141" s="111">
        <v>0</v>
      </c>
      <c r="AL141" s="111">
        <v>0</v>
      </c>
      <c r="AM141" s="111">
        <v>0</v>
      </c>
      <c r="AN141" s="111">
        <v>0</v>
      </c>
      <c r="AO141" s="111">
        <v>0</v>
      </c>
    </row>
    <row r="142" spans="1:41" x14ac:dyDescent="0.2">
      <c r="A142" s="113">
        <v>89</v>
      </c>
      <c r="B142" s="113" t="s">
        <v>214</v>
      </c>
      <c r="C142" s="114">
        <v>7604481</v>
      </c>
      <c r="D142" s="115">
        <f t="shared" si="42"/>
        <v>197.15029036606865</v>
      </c>
      <c r="E142" s="160"/>
      <c r="F142" s="115">
        <f t="shared" si="43"/>
        <v>74.559299201246816</v>
      </c>
      <c r="G142" s="114">
        <v>7604481</v>
      </c>
      <c r="H142" s="114">
        <v>2212269</v>
      </c>
      <c r="I142" s="115">
        <f t="shared" si="44"/>
        <v>57.354272529295862</v>
      </c>
      <c r="J142" s="160"/>
      <c r="K142" s="115">
        <f t="shared" si="45"/>
        <v>18.953922522660491</v>
      </c>
      <c r="L142" s="114">
        <v>8527883</v>
      </c>
      <c r="M142" s="115">
        <f t="shared" si="46"/>
        <v>221.08998755573992</v>
      </c>
      <c r="N142" s="160"/>
      <c r="O142" s="115">
        <f t="shared" si="47"/>
        <v>154.7213534166238</v>
      </c>
      <c r="P142" s="114">
        <v>0</v>
      </c>
      <c r="Q142" s="114">
        <v>8520934</v>
      </c>
      <c r="R142" s="114">
        <v>6949</v>
      </c>
      <c r="S142" s="114">
        <v>284660</v>
      </c>
      <c r="T142" s="115">
        <f t="shared" si="48"/>
        <v>7.379964741263092</v>
      </c>
      <c r="U142" s="160"/>
      <c r="V142" s="115">
        <f t="shared" si="49"/>
        <v>32.892436311459633</v>
      </c>
      <c r="W142" s="114">
        <v>2325148</v>
      </c>
      <c r="X142" s="115">
        <f t="shared" si="50"/>
        <v>60.280721767084934</v>
      </c>
      <c r="Y142" s="160"/>
      <c r="Z142" s="115">
        <f t="shared" si="51"/>
        <v>85.273868374543</v>
      </c>
      <c r="AA142" s="114">
        <f t="shared" si="52"/>
        <v>20954441</v>
      </c>
      <c r="AB142" s="114">
        <v>8407647</v>
      </c>
      <c r="AC142" s="118">
        <f t="shared" si="53"/>
        <v>40.123461179422534</v>
      </c>
      <c r="AD142" s="114">
        <v>222671</v>
      </c>
      <c r="AE142" s="118">
        <f t="shared" si="54"/>
        <v>1.062643474955977</v>
      </c>
      <c r="AF142" s="114">
        <v>94609</v>
      </c>
      <c r="AG142" s="118">
        <f t="shared" si="55"/>
        <v>0.45149856300151364</v>
      </c>
      <c r="AH142" s="114">
        <v>760544</v>
      </c>
      <c r="AI142" s="113"/>
      <c r="AJ142" s="114">
        <v>38572</v>
      </c>
      <c r="AK142" s="114">
        <v>38572</v>
      </c>
      <c r="AL142" s="114">
        <v>38572</v>
      </c>
      <c r="AM142" s="114">
        <v>38572</v>
      </c>
      <c r="AN142" s="114">
        <v>38572</v>
      </c>
      <c r="AO142" s="114">
        <v>38572</v>
      </c>
    </row>
    <row r="143" spans="1:41" x14ac:dyDescent="0.2">
      <c r="A143" s="110">
        <v>90</v>
      </c>
      <c r="B143" s="110" t="s">
        <v>216</v>
      </c>
      <c r="C143" s="116">
        <v>0</v>
      </c>
      <c r="D143" s="112">
        <f t="shared" si="42"/>
        <v>0</v>
      </c>
      <c r="F143" s="112">
        <f t="shared" si="43"/>
        <v>0</v>
      </c>
      <c r="G143" s="116">
        <v>0</v>
      </c>
      <c r="H143" s="116">
        <v>0</v>
      </c>
      <c r="I143" s="112">
        <f t="shared" si="44"/>
        <v>0</v>
      </c>
      <c r="K143" s="112">
        <f t="shared" si="45"/>
        <v>0</v>
      </c>
      <c r="L143" s="116">
        <v>0</v>
      </c>
      <c r="M143" s="112">
        <f t="shared" si="46"/>
        <v>0</v>
      </c>
      <c r="O143" s="112">
        <f t="shared" si="47"/>
        <v>0</v>
      </c>
      <c r="P143" s="116">
        <v>0</v>
      </c>
      <c r="Q143" s="116">
        <v>0</v>
      </c>
      <c r="R143" s="116">
        <v>0</v>
      </c>
      <c r="S143" s="116">
        <v>0</v>
      </c>
      <c r="T143" s="112">
        <f t="shared" si="48"/>
        <v>0</v>
      </c>
      <c r="V143" s="112">
        <f t="shared" si="49"/>
        <v>0</v>
      </c>
      <c r="W143" s="116">
        <v>0</v>
      </c>
      <c r="X143" s="112">
        <f t="shared" si="50"/>
        <v>0</v>
      </c>
      <c r="Z143" s="112">
        <f t="shared" si="51"/>
        <v>0</v>
      </c>
      <c r="AA143" s="116">
        <f t="shared" si="52"/>
        <v>0</v>
      </c>
      <c r="AB143" s="116">
        <v>0</v>
      </c>
      <c r="AC143" s="220">
        <f t="shared" si="53"/>
        <v>0</v>
      </c>
      <c r="AD143" s="116">
        <v>0</v>
      </c>
      <c r="AE143" s="220">
        <f t="shared" si="54"/>
        <v>0</v>
      </c>
      <c r="AF143" s="116">
        <v>0</v>
      </c>
      <c r="AG143" s="220">
        <f t="shared" si="55"/>
        <v>0</v>
      </c>
      <c r="AH143" s="116">
        <v>0</v>
      </c>
      <c r="AI143" s="110"/>
      <c r="AJ143" s="111">
        <v>0</v>
      </c>
      <c r="AK143" s="111">
        <v>0</v>
      </c>
      <c r="AL143" s="111">
        <v>0</v>
      </c>
      <c r="AM143" s="111">
        <v>0</v>
      </c>
      <c r="AN143" s="111">
        <v>0</v>
      </c>
      <c r="AO143" s="111">
        <v>0</v>
      </c>
    </row>
    <row r="144" spans="1:41" x14ac:dyDescent="0.2">
      <c r="A144" s="113">
        <v>91</v>
      </c>
      <c r="B144" s="113" t="s">
        <v>218</v>
      </c>
      <c r="C144" s="114">
        <v>8997138</v>
      </c>
      <c r="D144" s="115">
        <f t="shared" si="42"/>
        <v>168.58359721935955</v>
      </c>
      <c r="E144" s="160"/>
      <c r="F144" s="115">
        <f t="shared" si="43"/>
        <v>63.755801942577449</v>
      </c>
      <c r="G144" s="114">
        <v>8997138</v>
      </c>
      <c r="H144" s="114">
        <v>3629397</v>
      </c>
      <c r="I144" s="115">
        <f t="shared" si="44"/>
        <v>68.005714928141799</v>
      </c>
      <c r="J144" s="160"/>
      <c r="K144" s="115">
        <f t="shared" si="45"/>
        <v>22.473915106982535</v>
      </c>
      <c r="L144" s="114">
        <v>6295523</v>
      </c>
      <c r="M144" s="115">
        <f t="shared" si="46"/>
        <v>117.96216904944818</v>
      </c>
      <c r="N144" s="160"/>
      <c r="O144" s="115">
        <f t="shared" si="47"/>
        <v>82.551302521964217</v>
      </c>
      <c r="P144" s="114">
        <v>0</v>
      </c>
      <c r="Q144" s="114">
        <v>6295523</v>
      </c>
      <c r="R144" s="114">
        <v>0</v>
      </c>
      <c r="S144" s="114">
        <v>552689</v>
      </c>
      <c r="T144" s="115">
        <f t="shared" si="48"/>
        <v>10.355993179561169</v>
      </c>
      <c r="U144" s="160"/>
      <c r="V144" s="115">
        <f t="shared" si="49"/>
        <v>46.156568228038189</v>
      </c>
      <c r="W144" s="114">
        <v>1772178</v>
      </c>
      <c r="X144" s="115">
        <f t="shared" si="50"/>
        <v>33.206130899960648</v>
      </c>
      <c r="Y144" s="160"/>
      <c r="Z144" s="115">
        <f t="shared" si="51"/>
        <v>46.97381107233582</v>
      </c>
      <c r="AA144" s="114">
        <f t="shared" si="52"/>
        <v>21246925</v>
      </c>
      <c r="AB144" s="114">
        <v>7168458</v>
      </c>
      <c r="AC144" s="118">
        <f t="shared" si="53"/>
        <v>33.738802203142335</v>
      </c>
      <c r="AD144" s="114">
        <v>237425</v>
      </c>
      <c r="AE144" s="118">
        <f t="shared" si="54"/>
        <v>1.1174558200774936</v>
      </c>
      <c r="AF144" s="114">
        <v>2795</v>
      </c>
      <c r="AG144" s="118">
        <f t="shared" si="55"/>
        <v>1.3154844759888783E-2</v>
      </c>
      <c r="AH144" s="114">
        <v>509771</v>
      </c>
      <c r="AI144" s="113"/>
      <c r="AJ144" s="114">
        <v>53369</v>
      </c>
      <c r="AK144" s="114">
        <v>53369</v>
      </c>
      <c r="AL144" s="114">
        <v>53369</v>
      </c>
      <c r="AM144" s="114">
        <v>53369</v>
      </c>
      <c r="AN144" s="114">
        <v>53369</v>
      </c>
      <c r="AO144" s="114">
        <v>53369</v>
      </c>
    </row>
    <row r="145" spans="1:41" x14ac:dyDescent="0.2">
      <c r="A145" s="110">
        <v>92</v>
      </c>
      <c r="B145" s="110" t="s">
        <v>220</v>
      </c>
      <c r="C145" s="111">
        <v>5133974</v>
      </c>
      <c r="D145" s="112">
        <f t="shared" si="42"/>
        <v>263.456355519064</v>
      </c>
      <c r="F145" s="112">
        <f t="shared" si="43"/>
        <v>99.635264047253486</v>
      </c>
      <c r="G145" s="111">
        <v>5133974</v>
      </c>
      <c r="H145" s="111">
        <v>4489908</v>
      </c>
      <c r="I145" s="112">
        <f t="shared" si="44"/>
        <v>230.40529583825113</v>
      </c>
      <c r="K145" s="112">
        <f t="shared" si="45"/>
        <v>76.142263401531736</v>
      </c>
      <c r="L145" s="111">
        <v>412289</v>
      </c>
      <c r="M145" s="112">
        <f t="shared" si="46"/>
        <v>21.157130394622055</v>
      </c>
      <c r="O145" s="112">
        <f t="shared" si="47"/>
        <v>14.806006754343077</v>
      </c>
      <c r="P145" s="111">
        <v>0</v>
      </c>
      <c r="Q145" s="111">
        <v>153484</v>
      </c>
      <c r="R145" s="111">
        <v>0</v>
      </c>
      <c r="S145" s="111">
        <v>322993</v>
      </c>
      <c r="T145" s="112">
        <f t="shared" si="48"/>
        <v>16.574793452044954</v>
      </c>
      <c r="V145" s="112">
        <f t="shared" si="49"/>
        <v>73.873704971614472</v>
      </c>
      <c r="W145" s="111">
        <v>1256504</v>
      </c>
      <c r="X145" s="112">
        <f t="shared" si="50"/>
        <v>64.479088623184694</v>
      </c>
      <c r="Z145" s="112">
        <f t="shared" si="51"/>
        <v>91.212931016466754</v>
      </c>
      <c r="AA145" s="111">
        <f t="shared" si="52"/>
        <v>11615668</v>
      </c>
      <c r="AB145" s="111">
        <v>1719612</v>
      </c>
      <c r="AC145" s="220">
        <f t="shared" si="53"/>
        <v>14.80424543814441</v>
      </c>
      <c r="AD145" s="111">
        <v>118708</v>
      </c>
      <c r="AE145" s="220">
        <f t="shared" si="54"/>
        <v>1.0219644707476143</v>
      </c>
      <c r="AF145" s="111">
        <v>40415</v>
      </c>
      <c r="AG145" s="220">
        <f t="shared" si="55"/>
        <v>0.34793521991158838</v>
      </c>
      <c r="AH145" s="111">
        <v>58847</v>
      </c>
      <c r="AI145" s="110"/>
      <c r="AJ145" s="111">
        <v>19487</v>
      </c>
      <c r="AK145" s="111">
        <v>19487</v>
      </c>
      <c r="AL145" s="111">
        <v>19487</v>
      </c>
      <c r="AM145" s="111">
        <v>19487</v>
      </c>
      <c r="AN145" s="111">
        <v>19487</v>
      </c>
      <c r="AO145" s="111">
        <v>19487</v>
      </c>
    </row>
    <row r="146" spans="1:41" x14ac:dyDescent="0.2">
      <c r="A146" s="113">
        <v>93</v>
      </c>
      <c r="B146" s="113" t="s">
        <v>222</v>
      </c>
      <c r="C146" s="114">
        <v>9923734</v>
      </c>
      <c r="D146" s="115">
        <f t="shared" si="42"/>
        <v>285.00097645031593</v>
      </c>
      <c r="E146" s="160"/>
      <c r="F146" s="115">
        <f t="shared" si="43"/>
        <v>107.783118332469</v>
      </c>
      <c r="G146" s="114">
        <v>9923734</v>
      </c>
      <c r="H146" s="114">
        <v>1094729</v>
      </c>
      <c r="I146" s="115">
        <f t="shared" si="44"/>
        <v>31.439661114302126</v>
      </c>
      <c r="J146" s="160"/>
      <c r="K146" s="115">
        <f t="shared" si="45"/>
        <v>10.389895549539109</v>
      </c>
      <c r="L146" s="114">
        <v>8430990</v>
      </c>
      <c r="M146" s="115">
        <f t="shared" si="46"/>
        <v>242.13067202757037</v>
      </c>
      <c r="N146" s="160"/>
      <c r="O146" s="115">
        <f t="shared" si="47"/>
        <v>169.44586995527075</v>
      </c>
      <c r="P146" s="114">
        <v>0</v>
      </c>
      <c r="Q146" s="114">
        <v>7266249</v>
      </c>
      <c r="R146" s="114">
        <v>0</v>
      </c>
      <c r="S146" s="114">
        <v>225695</v>
      </c>
      <c r="T146" s="115">
        <f t="shared" si="48"/>
        <v>6.4817633543940261</v>
      </c>
      <c r="U146" s="160"/>
      <c r="V146" s="115">
        <f t="shared" si="49"/>
        <v>28.889160828682876</v>
      </c>
      <c r="W146" s="114">
        <v>463296</v>
      </c>
      <c r="X146" s="115">
        <f t="shared" si="50"/>
        <v>13.305456634118324</v>
      </c>
      <c r="Y146" s="160"/>
      <c r="Z146" s="115">
        <f t="shared" si="51"/>
        <v>18.822066564911726</v>
      </c>
      <c r="AA146" s="114">
        <f t="shared" si="52"/>
        <v>20138444</v>
      </c>
      <c r="AB146" s="114">
        <v>12315383</v>
      </c>
      <c r="AC146" s="118">
        <f t="shared" si="53"/>
        <v>61.153597566922244</v>
      </c>
      <c r="AD146" s="114">
        <v>343712</v>
      </c>
      <c r="AE146" s="118">
        <f t="shared" si="54"/>
        <v>1.7067455658441137</v>
      </c>
      <c r="AF146" s="114">
        <v>10908</v>
      </c>
      <c r="AG146" s="118">
        <f t="shared" si="55"/>
        <v>5.4165058631143501E-2</v>
      </c>
      <c r="AH146" s="114">
        <v>1081861</v>
      </c>
      <c r="AI146" s="113"/>
      <c r="AJ146" s="114">
        <v>34820</v>
      </c>
      <c r="AK146" s="114">
        <v>34820</v>
      </c>
      <c r="AL146" s="114">
        <v>34820</v>
      </c>
      <c r="AM146" s="114">
        <v>34820</v>
      </c>
      <c r="AN146" s="114">
        <v>34820</v>
      </c>
      <c r="AO146" s="114">
        <v>34820</v>
      </c>
    </row>
    <row r="147" spans="1:41" x14ac:dyDescent="0.2">
      <c r="A147" s="110">
        <v>94</v>
      </c>
      <c r="B147" s="110" t="s">
        <v>224</v>
      </c>
      <c r="C147" s="111">
        <v>3386945</v>
      </c>
      <c r="D147" s="112">
        <f t="shared" si="42"/>
        <v>121.33064660576751</v>
      </c>
      <c r="F147" s="112">
        <f t="shared" si="43"/>
        <v>45.885440826706066</v>
      </c>
      <c r="G147" s="111">
        <v>3386945</v>
      </c>
      <c r="H147" s="111">
        <v>3740048</v>
      </c>
      <c r="I147" s="112">
        <f t="shared" si="44"/>
        <v>133.97986745477343</v>
      </c>
      <c r="K147" s="112">
        <f t="shared" si="45"/>
        <v>44.276457800715377</v>
      </c>
      <c r="L147" s="111">
        <v>4359407</v>
      </c>
      <c r="M147" s="112">
        <f t="shared" si="46"/>
        <v>156.16718610066272</v>
      </c>
      <c r="O147" s="112">
        <f t="shared" si="47"/>
        <v>109.28761930781063</v>
      </c>
      <c r="P147" s="111">
        <v>0</v>
      </c>
      <c r="Q147" s="111">
        <v>4358914</v>
      </c>
      <c r="R147" s="111">
        <v>493</v>
      </c>
      <c r="S147" s="111">
        <v>164485</v>
      </c>
      <c r="T147" s="112">
        <f t="shared" si="48"/>
        <v>5.8923517821959521</v>
      </c>
      <c r="V147" s="112">
        <f t="shared" si="49"/>
        <v>26.262158765737475</v>
      </c>
      <c r="W147" s="111">
        <v>4545990</v>
      </c>
      <c r="X147" s="112">
        <f t="shared" si="50"/>
        <v>162.85115529285329</v>
      </c>
      <c r="Z147" s="112">
        <f t="shared" si="51"/>
        <v>230.37129573102951</v>
      </c>
      <c r="AA147" s="111">
        <f t="shared" si="52"/>
        <v>16196875</v>
      </c>
      <c r="AB147" s="111">
        <v>2202000</v>
      </c>
      <c r="AC147" s="220">
        <f t="shared" si="53"/>
        <v>13.595215126374685</v>
      </c>
      <c r="AD147" s="111">
        <v>3369098</v>
      </c>
      <c r="AE147" s="220">
        <f t="shared" si="54"/>
        <v>20.800913756511672</v>
      </c>
      <c r="AF147" s="111">
        <v>0</v>
      </c>
      <c r="AG147" s="220">
        <f t="shared" si="55"/>
        <v>0</v>
      </c>
      <c r="AH147" s="111">
        <v>256997</v>
      </c>
      <c r="AI147" s="110"/>
      <c r="AJ147" s="111">
        <v>27915</v>
      </c>
      <c r="AK147" s="111">
        <v>27915</v>
      </c>
      <c r="AL147" s="111">
        <v>27915</v>
      </c>
      <c r="AM147" s="111">
        <v>27915</v>
      </c>
      <c r="AN147" s="111">
        <v>27915</v>
      </c>
      <c r="AO147" s="111">
        <v>27915</v>
      </c>
    </row>
    <row r="148" spans="1:41" x14ac:dyDescent="0.2">
      <c r="A148" s="113">
        <v>95</v>
      </c>
      <c r="B148" s="113" t="s">
        <v>226</v>
      </c>
      <c r="C148" s="117">
        <v>18803618</v>
      </c>
      <c r="D148" s="115">
        <f t="shared" si="42"/>
        <v>258.33048949703937</v>
      </c>
      <c r="E148" s="160"/>
      <c r="F148" s="115">
        <f t="shared" si="43"/>
        <v>97.696737973099573</v>
      </c>
      <c r="G148" s="117">
        <v>18803618</v>
      </c>
      <c r="H148" s="117">
        <v>21820934</v>
      </c>
      <c r="I148" s="115">
        <f t="shared" si="44"/>
        <v>299.78340133811429</v>
      </c>
      <c r="J148" s="160"/>
      <c r="K148" s="115">
        <f t="shared" si="45"/>
        <v>99.069713762648121</v>
      </c>
      <c r="L148" s="117">
        <v>6833752</v>
      </c>
      <c r="M148" s="115">
        <f t="shared" si="46"/>
        <v>93.884405610737886</v>
      </c>
      <c r="N148" s="160"/>
      <c r="O148" s="115">
        <f t="shared" si="47"/>
        <v>65.701402679515013</v>
      </c>
      <c r="P148" s="117">
        <v>0</v>
      </c>
      <c r="Q148" s="117">
        <v>3368028</v>
      </c>
      <c r="R148" s="117">
        <v>0</v>
      </c>
      <c r="S148" s="117">
        <v>1452282</v>
      </c>
      <c r="T148" s="115">
        <f t="shared" si="48"/>
        <v>19.951943288134196</v>
      </c>
      <c r="U148" s="160"/>
      <c r="V148" s="115">
        <f t="shared" si="49"/>
        <v>88.925631341497066</v>
      </c>
      <c r="W148" s="117">
        <v>10358387</v>
      </c>
      <c r="X148" s="115">
        <f t="shared" si="50"/>
        <v>142.30703815136903</v>
      </c>
      <c r="Y148" s="160"/>
      <c r="Z148" s="115">
        <f t="shared" si="51"/>
        <v>201.30932882620226</v>
      </c>
      <c r="AA148" s="117">
        <f t="shared" si="52"/>
        <v>59268973</v>
      </c>
      <c r="AB148" s="117">
        <v>7782926</v>
      </c>
      <c r="AC148" s="118">
        <f t="shared" si="53"/>
        <v>13.131535111971655</v>
      </c>
      <c r="AD148" s="117">
        <v>663235</v>
      </c>
      <c r="AE148" s="118">
        <f t="shared" si="54"/>
        <v>1.1190256325177088</v>
      </c>
      <c r="AF148" s="117">
        <v>138714</v>
      </c>
      <c r="AG148" s="118">
        <f t="shared" si="55"/>
        <v>0.23404151106178273</v>
      </c>
      <c r="AH148" s="117">
        <v>3489849</v>
      </c>
      <c r="AI148" s="113"/>
      <c r="AJ148" s="117">
        <v>72789</v>
      </c>
      <c r="AK148" s="117">
        <v>72789</v>
      </c>
      <c r="AL148" s="117">
        <v>72789</v>
      </c>
      <c r="AM148" s="117">
        <v>72789</v>
      </c>
      <c r="AN148" s="117">
        <v>72789</v>
      </c>
      <c r="AO148" s="117">
        <v>72789</v>
      </c>
    </row>
    <row r="149" spans="1:41" ht="13.5" thickBot="1" x14ac:dyDescent="0.25">
      <c r="A149" s="120">
        <f>A148</f>
        <v>95</v>
      </c>
      <c r="B149" s="130" t="s">
        <v>245</v>
      </c>
      <c r="C149" s="122">
        <f>SUM(C54:C148)</f>
        <v>1540811957</v>
      </c>
      <c r="D149" s="222">
        <f>IFERROR(IF(AK149=0,0,IF(ISNONTEXT(E149),C149/$AJ149,C149/AK149)),0)</f>
        <v>264.42079321846927</v>
      </c>
      <c r="E149" s="163"/>
      <c r="F149" s="223">
        <f t="shared" si="43"/>
        <v>100</v>
      </c>
      <c r="G149" s="122">
        <f>SUM(G54:G148)</f>
        <v>644167706</v>
      </c>
      <c r="H149" s="122">
        <f>SUM(H54:H148)</f>
        <v>1763277683</v>
      </c>
      <c r="I149" s="222">
        <f>IFERROR(IF(AL149=0,0,IF(ISNONTEXT(J149),H149/$AJ149,H149/AL149)),0)</f>
        <v>302.59843291395526</v>
      </c>
      <c r="J149" s="163"/>
      <c r="K149" s="223">
        <f t="shared" si="45"/>
        <v>100</v>
      </c>
      <c r="L149" s="122">
        <f>SUM(L54:L148)</f>
        <v>832669881</v>
      </c>
      <c r="M149" s="222">
        <f>IFERROR(IF(AM149=0,0,IF(ISNONTEXT(N149),L149/$AJ149,L149/AM149)),0)</f>
        <v>142.89558788980014</v>
      </c>
      <c r="N149" s="163"/>
      <c r="O149" s="223">
        <f t="shared" si="47"/>
        <v>100</v>
      </c>
      <c r="P149" s="122">
        <f>SUM(P54:P148)</f>
        <v>335081236</v>
      </c>
      <c r="Q149" s="122">
        <f>SUM(Q54:Q148)</f>
        <v>394286420</v>
      </c>
      <c r="R149" s="122">
        <f>SUM(R54:R148)</f>
        <v>23793925</v>
      </c>
      <c r="S149" s="122">
        <f>SUM(S54:S148)</f>
        <v>130741144</v>
      </c>
      <c r="T149" s="222">
        <f>IFERROR(IF(AN149=0,0,IF(ISNONTEXT(U149),S149/$AJ149,S149/AN149)),0)</f>
        <v>22.436661946782984</v>
      </c>
      <c r="U149" s="163"/>
      <c r="V149" s="223">
        <f t="shared" si="49"/>
        <v>100</v>
      </c>
      <c r="W149" s="122">
        <f>SUM(W54:W148)</f>
        <v>411923449</v>
      </c>
      <c r="X149" s="222">
        <f>IFERROR(IF(AO149=0,0,IF(ISNONTEXT(Y149),W149/$AJ149,W149/AO149)),0)</f>
        <v>70.690732009855296</v>
      </c>
      <c r="Y149" s="163"/>
      <c r="Z149" s="223">
        <f t="shared" si="51"/>
        <v>100</v>
      </c>
      <c r="AA149" s="122">
        <f>SUM(AA54:AA148)</f>
        <v>4679424114</v>
      </c>
      <c r="AB149" s="122">
        <f>SUM(AB54:AB148)</f>
        <v>526438585</v>
      </c>
      <c r="AC149" s="223">
        <f t="shared" si="53"/>
        <v>11.250072063889013</v>
      </c>
      <c r="AD149" s="122">
        <f>SUM(AD54:AD148)</f>
        <v>51586962</v>
      </c>
      <c r="AE149" s="223">
        <f t="shared" si="54"/>
        <v>1.1024211685720267</v>
      </c>
      <c r="AF149" s="122">
        <f>SUM(AF54:AF148)</f>
        <v>39526019</v>
      </c>
      <c r="AG149" s="223">
        <f t="shared" si="55"/>
        <v>0.84467699522565654</v>
      </c>
      <c r="AH149" s="122">
        <f>SUM(AH54:AH148)</f>
        <v>189657570</v>
      </c>
      <c r="AI149" s="120"/>
      <c r="AJ149" s="123">
        <f t="shared" ref="AJ149:AO149" si="56">SUM(AJ54:AJ148)</f>
        <v>5827121</v>
      </c>
      <c r="AK149" s="123">
        <f t="shared" si="56"/>
        <v>5827121</v>
      </c>
      <c r="AL149" s="123">
        <f t="shared" si="56"/>
        <v>5827121</v>
      </c>
      <c r="AM149" s="123">
        <f t="shared" si="56"/>
        <v>5827121</v>
      </c>
      <c r="AN149" s="123">
        <f t="shared" si="56"/>
        <v>5827121</v>
      </c>
      <c r="AO149" s="123">
        <f t="shared" si="56"/>
        <v>5793705</v>
      </c>
    </row>
    <row r="150" spans="1:41" customFormat="1" x14ac:dyDescent="0.2">
      <c r="E150" s="167"/>
      <c r="J150" s="167"/>
      <c r="N150" s="167"/>
      <c r="U150" s="167"/>
      <c r="Y150" s="167"/>
    </row>
    <row r="151" spans="1:41" customFormat="1" x14ac:dyDescent="0.2">
      <c r="E151" s="167"/>
      <c r="J151" s="167"/>
      <c r="N151" s="167"/>
      <c r="U151" s="167"/>
      <c r="Y151" s="167"/>
    </row>
    <row r="152" spans="1:41" s="300" customFormat="1" ht="15.75" x14ac:dyDescent="0.25">
      <c r="A152" s="325" t="s">
        <v>0</v>
      </c>
      <c r="B152" s="271"/>
      <c r="C152" s="271"/>
      <c r="D152" s="271"/>
      <c r="E152" s="271"/>
      <c r="F152" s="271"/>
      <c r="G152" s="271"/>
      <c r="H152" s="271"/>
      <c r="I152" s="271"/>
      <c r="J152" s="271"/>
      <c r="K152" s="271"/>
      <c r="L152" s="271"/>
      <c r="M152" s="271"/>
      <c r="N152" s="271"/>
      <c r="O152" s="271"/>
      <c r="P152" s="271"/>
      <c r="Q152" s="271"/>
      <c r="R152" s="271"/>
      <c r="S152" s="271"/>
      <c r="T152" s="271"/>
      <c r="U152" s="271"/>
      <c r="V152" s="271"/>
      <c r="W152" s="271"/>
      <c r="X152" s="271"/>
      <c r="Y152" s="271"/>
    </row>
    <row r="153" spans="1:41" s="300" customFormat="1" ht="15.75" x14ac:dyDescent="0.25">
      <c r="A153" s="323" t="s">
        <v>408</v>
      </c>
      <c r="B153" s="273"/>
      <c r="C153" s="273"/>
      <c r="D153" s="273"/>
      <c r="E153" s="273"/>
      <c r="F153" s="273"/>
      <c r="G153" s="273"/>
      <c r="H153" s="273"/>
      <c r="I153" s="273"/>
      <c r="J153" s="273"/>
      <c r="K153" s="273"/>
      <c r="L153" s="273"/>
      <c r="M153" s="273"/>
      <c r="N153" s="273"/>
      <c r="O153" s="273"/>
      <c r="P153" s="273"/>
      <c r="Q153" s="273"/>
      <c r="R153" s="273"/>
      <c r="S153" s="273"/>
      <c r="T153" s="273"/>
      <c r="U153" s="273"/>
      <c r="V153" s="273"/>
      <c r="W153" s="273"/>
      <c r="X153" s="273"/>
      <c r="Y153" s="273"/>
    </row>
    <row r="154" spans="1:41" s="300" customFormat="1" ht="15.75" x14ac:dyDescent="0.25">
      <c r="A154" s="323" t="str">
        <f>A3</f>
        <v>FOR THE YEAR ENDED JUNE 30, 2025</v>
      </c>
      <c r="B154" s="273"/>
      <c r="C154" s="273"/>
      <c r="D154" s="273"/>
      <c r="E154" s="273"/>
      <c r="F154" s="273"/>
      <c r="G154" s="273"/>
      <c r="H154" s="273"/>
      <c r="I154" s="273"/>
      <c r="J154" s="273"/>
      <c r="K154" s="273"/>
      <c r="L154" s="273"/>
      <c r="M154" s="273"/>
      <c r="N154" s="273"/>
      <c r="O154" s="273"/>
      <c r="P154" s="273"/>
      <c r="Q154" s="273"/>
      <c r="R154" s="273"/>
      <c r="S154" s="273"/>
      <c r="T154" s="273"/>
      <c r="U154" s="273"/>
      <c r="V154" s="273"/>
      <c r="W154" s="273"/>
      <c r="X154" s="273"/>
      <c r="Y154" s="273"/>
    </row>
    <row r="155" spans="1:41" ht="13.5" thickBot="1" x14ac:dyDescent="0.25">
      <c r="G155" s="169"/>
      <c r="Q155" s="71"/>
      <c r="AB155"/>
      <c r="AC155"/>
      <c r="AD155"/>
      <c r="AE155"/>
      <c r="AF155"/>
      <c r="AG155"/>
      <c r="AH155"/>
      <c r="AK155" s="71"/>
      <c r="AL155" s="71"/>
      <c r="AM155" s="71"/>
    </row>
    <row r="156" spans="1:41" ht="39" x14ac:dyDescent="0.25">
      <c r="F156" s="71"/>
      <c r="G156" s="239" t="s">
        <v>407</v>
      </c>
      <c r="K156" s="71"/>
      <c r="O156" s="71"/>
      <c r="P156" s="405" t="s">
        <v>405</v>
      </c>
      <c r="Q156" s="406"/>
      <c r="R156" s="407"/>
      <c r="V156" s="71"/>
      <c r="Z156" s="71"/>
      <c r="AB156" s="399" t="s">
        <v>335</v>
      </c>
      <c r="AC156" s="400"/>
      <c r="AD156" s="400"/>
      <c r="AE156" s="400"/>
      <c r="AF156" s="400"/>
      <c r="AG156" s="400"/>
      <c r="AH156" s="401"/>
      <c r="AK156" s="71"/>
      <c r="AL156" s="71"/>
      <c r="AM156" s="71"/>
      <c r="AO156" s="71"/>
    </row>
    <row r="157" spans="1:41" s="86" customFormat="1" ht="45.75" thickBot="1" x14ac:dyDescent="0.3">
      <c r="A157" s="318" t="s">
        <v>1</v>
      </c>
      <c r="B157" s="324" t="s">
        <v>331</v>
      </c>
      <c r="C157" s="320" t="s">
        <v>374</v>
      </c>
      <c r="D157" s="320" t="s">
        <v>346</v>
      </c>
      <c r="E157" s="348"/>
      <c r="F157" s="320" t="s">
        <v>347</v>
      </c>
      <c r="G157" s="354" t="s">
        <v>406</v>
      </c>
      <c r="H157" s="320" t="s">
        <v>375</v>
      </c>
      <c r="I157" s="320" t="s">
        <v>346</v>
      </c>
      <c r="J157" s="348"/>
      <c r="K157" s="320" t="s">
        <v>347</v>
      </c>
      <c r="L157" s="320" t="s">
        <v>376</v>
      </c>
      <c r="M157" s="320" t="s">
        <v>346</v>
      </c>
      <c r="N157" s="348"/>
      <c r="O157" s="320" t="s">
        <v>347</v>
      </c>
      <c r="P157" s="355" t="s">
        <v>379</v>
      </c>
      <c r="Q157" s="356" t="s">
        <v>404</v>
      </c>
      <c r="R157" s="357" t="s">
        <v>551</v>
      </c>
      <c r="S157" s="320" t="s">
        <v>377</v>
      </c>
      <c r="T157" s="320" t="s">
        <v>346</v>
      </c>
      <c r="U157" s="348"/>
      <c r="V157" s="320" t="s">
        <v>347</v>
      </c>
      <c r="W157" s="320" t="s">
        <v>378</v>
      </c>
      <c r="X157" s="320" t="s">
        <v>346</v>
      </c>
      <c r="Y157" s="348"/>
      <c r="Z157" s="320" t="s">
        <v>347</v>
      </c>
      <c r="AA157" s="320" t="s">
        <v>245</v>
      </c>
      <c r="AB157" s="355" t="s">
        <v>338</v>
      </c>
      <c r="AC157" s="356" t="s">
        <v>348</v>
      </c>
      <c r="AD157" s="356" t="s">
        <v>352</v>
      </c>
      <c r="AE157" s="356" t="s">
        <v>348</v>
      </c>
      <c r="AF157" s="356" t="s">
        <v>353</v>
      </c>
      <c r="AG157" s="356" t="s">
        <v>348</v>
      </c>
      <c r="AH157" s="357" t="s">
        <v>342</v>
      </c>
      <c r="AI157" s="358"/>
      <c r="AJ157" s="332" t="s">
        <v>343</v>
      </c>
      <c r="AK157" s="332" t="s">
        <v>343</v>
      </c>
      <c r="AL157" s="332" t="s">
        <v>343</v>
      </c>
      <c r="AM157" s="332" t="s">
        <v>343</v>
      </c>
      <c r="AN157" s="332" t="s">
        <v>343</v>
      </c>
      <c r="AO157" s="332" t="s">
        <v>343</v>
      </c>
    </row>
    <row r="158" spans="1:41" x14ac:dyDescent="0.2">
      <c r="A158" s="113">
        <v>1</v>
      </c>
      <c r="B158" s="113" t="s">
        <v>252</v>
      </c>
      <c r="C158" s="233">
        <v>3229223</v>
      </c>
      <c r="D158" s="236">
        <f t="shared" ref="D158:D194" si="57">IFERROR((C158/$AJ158),0)</f>
        <v>385.53283190066855</v>
      </c>
      <c r="E158" s="160"/>
      <c r="F158" s="115">
        <f t="shared" ref="F158:F195" si="58">IF(D$195,D158/D$195*100,0)</f>
        <v>91.444516897338872</v>
      </c>
      <c r="G158" s="132">
        <v>0</v>
      </c>
      <c r="H158" s="233">
        <v>1902986</v>
      </c>
      <c r="I158" s="236">
        <f t="shared" ref="I158:I194" si="59">IFERROR((H158/$AJ158),0)</f>
        <v>227.1950811843362</v>
      </c>
      <c r="J158" s="160"/>
      <c r="K158" s="115">
        <f t="shared" ref="K158:K195" si="60">IF(I$195,I158/I$195*100,0)</f>
        <v>246.75525207685016</v>
      </c>
      <c r="L158" s="233">
        <v>0</v>
      </c>
      <c r="M158" s="236">
        <f t="shared" ref="M158:M194" si="61">IFERROR((L158/$AJ158),0)</f>
        <v>0</v>
      </c>
      <c r="N158" s="160"/>
      <c r="O158" s="115">
        <f t="shared" ref="O158:O195" si="62">IF(M$195,M158/M$195*100,0)</f>
        <v>0</v>
      </c>
      <c r="P158" s="132">
        <v>0</v>
      </c>
      <c r="Q158" s="132">
        <v>0</v>
      </c>
      <c r="R158" s="132">
        <v>0</v>
      </c>
      <c r="S158" s="233">
        <v>124910</v>
      </c>
      <c r="T158" s="236">
        <f t="shared" ref="T158:T194" si="63">IFERROR((S158/$AJ158),0)</f>
        <v>14.912846227316141</v>
      </c>
      <c r="U158" s="160"/>
      <c r="V158" s="115">
        <f t="shared" ref="V158:V195" si="64">IF(T$195,T158/T$195*100,0)</f>
        <v>42.934080681281998</v>
      </c>
      <c r="W158" s="233">
        <v>0</v>
      </c>
      <c r="X158" s="236">
        <f t="shared" ref="X158:X194" si="65">IFERROR((W158/$AJ158),0)</f>
        <v>0</v>
      </c>
      <c r="Y158" s="160"/>
      <c r="Z158" s="115">
        <f t="shared" ref="Z158:Z195" si="66">IF(X$195,X158/X$195*100,0)</f>
        <v>0</v>
      </c>
      <c r="AA158" s="233">
        <f t="shared" ref="AA158:AA194" si="67">(C158+H158+L158+S158+W158)</f>
        <v>5257119</v>
      </c>
      <c r="AB158" s="132">
        <v>843204</v>
      </c>
      <c r="AC158" s="115">
        <f t="shared" ref="AC158:AC195" si="68">IF($AA158,AB158/$AA158*100,0)</f>
        <v>16.039279308685995</v>
      </c>
      <c r="AD158" s="132">
        <v>10253</v>
      </c>
      <c r="AE158" s="115">
        <f t="shared" ref="AE158:AE195" si="69">IF($AA158,AD158/$AA158*100,0)</f>
        <v>0.19503077636249055</v>
      </c>
      <c r="AF158" s="132">
        <v>0</v>
      </c>
      <c r="AG158" s="115">
        <f t="shared" ref="AG158:AG195" si="70">IF($AA158,AF158/$AA158*100,0)</f>
        <v>0</v>
      </c>
      <c r="AH158" s="132">
        <v>1260</v>
      </c>
      <c r="AI158" s="113"/>
      <c r="AJ158" s="234">
        <v>8376</v>
      </c>
      <c r="AK158" s="234">
        <v>8376</v>
      </c>
      <c r="AL158" s="234">
        <v>8376</v>
      </c>
      <c r="AM158" s="234">
        <v>0</v>
      </c>
      <c r="AN158" s="234">
        <v>8376</v>
      </c>
      <c r="AO158" s="234">
        <v>0</v>
      </c>
    </row>
    <row r="159" spans="1:41" x14ac:dyDescent="0.2">
      <c r="A159" s="110">
        <v>2</v>
      </c>
      <c r="B159" s="110" t="s">
        <v>253</v>
      </c>
      <c r="C159" s="111">
        <v>3999612</v>
      </c>
      <c r="D159" s="112">
        <f t="shared" si="57"/>
        <v>528.69953734302715</v>
      </c>
      <c r="F159" s="112">
        <f t="shared" si="58"/>
        <v>125.40222200488512</v>
      </c>
      <c r="G159" s="111">
        <v>0</v>
      </c>
      <c r="H159" s="111">
        <v>49585</v>
      </c>
      <c r="I159" s="112">
        <f t="shared" si="59"/>
        <v>6.5545274289491076</v>
      </c>
      <c r="K159" s="112">
        <f t="shared" si="60"/>
        <v>7.1188339973905803</v>
      </c>
      <c r="L159" s="111">
        <v>560926</v>
      </c>
      <c r="M159" s="112">
        <f t="shared" si="61"/>
        <v>74.14752148050232</v>
      </c>
      <c r="O159" s="112">
        <f>IF(M$195,M159/M$195*100,0)</f>
        <v>160.33402982169127</v>
      </c>
      <c r="P159" s="111">
        <v>0</v>
      </c>
      <c r="Q159" s="111">
        <v>560926</v>
      </c>
      <c r="R159" s="111">
        <v>0</v>
      </c>
      <c r="S159" s="111">
        <v>0</v>
      </c>
      <c r="T159" s="112">
        <f t="shared" si="63"/>
        <v>0</v>
      </c>
      <c r="V159" s="112">
        <f t="shared" si="64"/>
        <v>0</v>
      </c>
      <c r="W159" s="111">
        <v>0</v>
      </c>
      <c r="X159" s="112">
        <f t="shared" si="65"/>
        <v>0</v>
      </c>
      <c r="Z159" s="112">
        <f t="shared" si="66"/>
        <v>0</v>
      </c>
      <c r="AA159" s="111">
        <f t="shared" si="67"/>
        <v>4610123</v>
      </c>
      <c r="AB159" s="111">
        <v>613337</v>
      </c>
      <c r="AC159" s="112">
        <f t="shared" si="68"/>
        <v>13.304135269275896</v>
      </c>
      <c r="AD159" s="111">
        <v>72598</v>
      </c>
      <c r="AE159" s="112">
        <f t="shared" si="69"/>
        <v>1.5747519100900345</v>
      </c>
      <c r="AF159" s="111">
        <v>0</v>
      </c>
      <c r="AG159" s="112">
        <f t="shared" si="70"/>
        <v>0</v>
      </c>
      <c r="AH159" s="111">
        <v>114239</v>
      </c>
      <c r="AI159" s="110"/>
      <c r="AJ159" s="111">
        <v>7565</v>
      </c>
      <c r="AK159" s="111">
        <v>7565</v>
      </c>
      <c r="AL159" s="111">
        <v>7565</v>
      </c>
      <c r="AM159" s="111">
        <v>7565</v>
      </c>
      <c r="AN159" s="111">
        <v>0</v>
      </c>
      <c r="AO159" s="111">
        <v>0</v>
      </c>
    </row>
    <row r="160" spans="1:41" x14ac:dyDescent="0.2">
      <c r="A160" s="113">
        <v>3</v>
      </c>
      <c r="B160" s="113" t="s">
        <v>88</v>
      </c>
      <c r="C160" s="114">
        <v>3646683</v>
      </c>
      <c r="D160" s="115">
        <f t="shared" si="57"/>
        <v>547.79675529517806</v>
      </c>
      <c r="E160" s="160"/>
      <c r="F160" s="115">
        <f t="shared" si="58"/>
        <v>129.93189036311085</v>
      </c>
      <c r="G160" s="114">
        <v>0</v>
      </c>
      <c r="H160" s="114">
        <v>246221</v>
      </c>
      <c r="I160" s="115">
        <f t="shared" si="59"/>
        <v>36.986780832206698</v>
      </c>
      <c r="J160" s="160"/>
      <c r="K160" s="115">
        <f t="shared" si="60"/>
        <v>40.171126857968289</v>
      </c>
      <c r="L160" s="114">
        <v>0</v>
      </c>
      <c r="M160" s="115">
        <f t="shared" si="61"/>
        <v>0</v>
      </c>
      <c r="N160" s="160"/>
      <c r="O160" s="115">
        <f t="shared" si="62"/>
        <v>0</v>
      </c>
      <c r="P160" s="114">
        <v>0</v>
      </c>
      <c r="Q160" s="114">
        <v>0</v>
      </c>
      <c r="R160" s="114">
        <v>0</v>
      </c>
      <c r="S160" s="114">
        <v>0</v>
      </c>
      <c r="T160" s="115">
        <f t="shared" si="63"/>
        <v>0</v>
      </c>
      <c r="U160" s="160"/>
      <c r="V160" s="115">
        <f t="shared" si="64"/>
        <v>0</v>
      </c>
      <c r="W160" s="114">
        <v>0</v>
      </c>
      <c r="X160" s="115">
        <f t="shared" si="65"/>
        <v>0</v>
      </c>
      <c r="Y160" s="160"/>
      <c r="Z160" s="115">
        <f t="shared" si="66"/>
        <v>0</v>
      </c>
      <c r="AA160" s="114">
        <f t="shared" si="67"/>
        <v>3892904</v>
      </c>
      <c r="AB160" s="114">
        <v>364435</v>
      </c>
      <c r="AC160" s="115">
        <f t="shared" si="68"/>
        <v>9.3615203457367553</v>
      </c>
      <c r="AD160" s="114">
        <v>51309</v>
      </c>
      <c r="AE160" s="115">
        <f t="shared" si="69"/>
        <v>1.3180134932687781</v>
      </c>
      <c r="AF160" s="114">
        <v>0</v>
      </c>
      <c r="AG160" s="115">
        <f t="shared" si="70"/>
        <v>0</v>
      </c>
      <c r="AH160" s="114">
        <v>3683</v>
      </c>
      <c r="AI160" s="113"/>
      <c r="AJ160" s="114">
        <v>6657</v>
      </c>
      <c r="AK160" s="114">
        <v>6657</v>
      </c>
      <c r="AL160" s="114">
        <v>6657</v>
      </c>
      <c r="AM160" s="114">
        <v>0</v>
      </c>
      <c r="AN160" s="114">
        <v>0</v>
      </c>
      <c r="AO160" s="114">
        <v>0</v>
      </c>
    </row>
    <row r="161" spans="1:41" x14ac:dyDescent="0.2">
      <c r="A161" s="110">
        <v>4</v>
      </c>
      <c r="B161" s="110" t="s">
        <v>254</v>
      </c>
      <c r="C161" s="111">
        <v>1120785</v>
      </c>
      <c r="D161" s="112">
        <f t="shared" si="57"/>
        <v>245.0338871884565</v>
      </c>
      <c r="F161" s="112">
        <f t="shared" si="58"/>
        <v>58.119577850113004</v>
      </c>
      <c r="G161" s="111">
        <v>0</v>
      </c>
      <c r="H161" s="111">
        <v>123441</v>
      </c>
      <c r="I161" s="112">
        <f t="shared" si="59"/>
        <v>26.987538259728904</v>
      </c>
      <c r="K161" s="112">
        <f t="shared" si="60"/>
        <v>29.311007841802546</v>
      </c>
      <c r="L161" s="111">
        <v>450</v>
      </c>
      <c r="M161" s="112">
        <f t="shared" si="61"/>
        <v>9.838216003498032E-2</v>
      </c>
      <c r="O161" s="112">
        <f t="shared" si="62"/>
        <v>0.21273817203881643</v>
      </c>
      <c r="P161" s="111">
        <v>0</v>
      </c>
      <c r="Q161" s="111">
        <v>0</v>
      </c>
      <c r="R161" s="111">
        <v>0</v>
      </c>
      <c r="S161" s="111">
        <v>0</v>
      </c>
      <c r="T161" s="112">
        <f t="shared" si="63"/>
        <v>0</v>
      </c>
      <c r="V161" s="112">
        <f t="shared" si="64"/>
        <v>0</v>
      </c>
      <c r="W161" s="111">
        <v>0</v>
      </c>
      <c r="X161" s="112">
        <f t="shared" si="65"/>
        <v>0</v>
      </c>
      <c r="Z161" s="112">
        <f t="shared" si="66"/>
        <v>0</v>
      </c>
      <c r="AA161" s="111">
        <f t="shared" si="67"/>
        <v>1244676</v>
      </c>
      <c r="AB161" s="111">
        <v>127111</v>
      </c>
      <c r="AC161" s="112">
        <f t="shared" si="68"/>
        <v>10.212376554219732</v>
      </c>
      <c r="AD161" s="111">
        <v>0</v>
      </c>
      <c r="AE161" s="112">
        <f t="shared" si="69"/>
        <v>0</v>
      </c>
      <c r="AF161" s="111">
        <v>0</v>
      </c>
      <c r="AG161" s="112">
        <f t="shared" si="70"/>
        <v>0</v>
      </c>
      <c r="AH161" s="111">
        <v>0</v>
      </c>
      <c r="AI161" s="110"/>
      <c r="AJ161" s="111">
        <v>4574</v>
      </c>
      <c r="AK161" s="111">
        <v>4574</v>
      </c>
      <c r="AL161" s="111">
        <v>4574</v>
      </c>
      <c r="AM161" s="111">
        <v>4574</v>
      </c>
      <c r="AN161" s="111">
        <v>0</v>
      </c>
      <c r="AO161" s="111">
        <v>0</v>
      </c>
    </row>
    <row r="162" spans="1:41" x14ac:dyDescent="0.2">
      <c r="A162" s="113">
        <v>5</v>
      </c>
      <c r="B162" s="113" t="s">
        <v>255</v>
      </c>
      <c r="C162" s="114">
        <v>0</v>
      </c>
      <c r="D162" s="115">
        <f t="shared" si="57"/>
        <v>0</v>
      </c>
      <c r="E162" s="160"/>
      <c r="F162" s="115">
        <f t="shared" si="58"/>
        <v>0</v>
      </c>
      <c r="G162" s="114">
        <v>0</v>
      </c>
      <c r="H162" s="114">
        <v>0</v>
      </c>
      <c r="I162" s="115">
        <f t="shared" si="59"/>
        <v>0</v>
      </c>
      <c r="J162" s="160"/>
      <c r="K162" s="115">
        <f t="shared" si="60"/>
        <v>0</v>
      </c>
      <c r="L162" s="114">
        <v>0</v>
      </c>
      <c r="M162" s="118">
        <f t="shared" si="61"/>
        <v>0</v>
      </c>
      <c r="N162" s="160"/>
      <c r="O162" s="118">
        <f t="shared" si="62"/>
        <v>0</v>
      </c>
      <c r="P162" s="114">
        <v>0</v>
      </c>
      <c r="Q162" s="114">
        <v>0</v>
      </c>
      <c r="R162" s="114">
        <v>0</v>
      </c>
      <c r="S162" s="114">
        <v>0</v>
      </c>
      <c r="T162" s="115">
        <f t="shared" si="63"/>
        <v>0</v>
      </c>
      <c r="U162" s="160"/>
      <c r="V162" s="115">
        <f t="shared" si="64"/>
        <v>0</v>
      </c>
      <c r="W162" s="114">
        <v>0</v>
      </c>
      <c r="X162" s="115">
        <f t="shared" si="65"/>
        <v>0</v>
      </c>
      <c r="Y162" s="160"/>
      <c r="Z162" s="115">
        <f t="shared" si="66"/>
        <v>0</v>
      </c>
      <c r="AA162" s="114">
        <f t="shared" si="67"/>
        <v>0</v>
      </c>
      <c r="AB162" s="114">
        <v>0</v>
      </c>
      <c r="AC162" s="118">
        <f t="shared" si="68"/>
        <v>0</v>
      </c>
      <c r="AD162" s="114">
        <v>0</v>
      </c>
      <c r="AE162" s="118">
        <f t="shared" si="69"/>
        <v>0</v>
      </c>
      <c r="AF162" s="114">
        <v>0</v>
      </c>
      <c r="AG162" s="118">
        <f t="shared" si="70"/>
        <v>0</v>
      </c>
      <c r="AH162" s="114">
        <v>0</v>
      </c>
      <c r="AI162" s="113"/>
      <c r="AJ162" s="114">
        <v>0</v>
      </c>
      <c r="AK162" s="114">
        <v>0</v>
      </c>
      <c r="AL162" s="114">
        <v>0</v>
      </c>
      <c r="AM162" s="114">
        <v>0</v>
      </c>
      <c r="AN162" s="114">
        <v>0</v>
      </c>
      <c r="AO162" s="114">
        <v>0</v>
      </c>
    </row>
    <row r="163" spans="1:41" x14ac:dyDescent="0.2">
      <c r="A163" s="110">
        <v>6</v>
      </c>
      <c r="B163" s="110" t="s">
        <v>256</v>
      </c>
      <c r="C163" s="111">
        <v>0</v>
      </c>
      <c r="D163" s="112">
        <f t="shared" si="57"/>
        <v>0</v>
      </c>
      <c r="F163" s="112">
        <f t="shared" si="58"/>
        <v>0</v>
      </c>
      <c r="G163" s="111">
        <v>0</v>
      </c>
      <c r="H163" s="111">
        <v>0</v>
      </c>
      <c r="I163" s="112">
        <f t="shared" si="59"/>
        <v>0</v>
      </c>
      <c r="K163" s="112">
        <f t="shared" si="60"/>
        <v>0</v>
      </c>
      <c r="L163" s="111">
        <v>0</v>
      </c>
      <c r="M163" s="220">
        <f t="shared" si="61"/>
        <v>0</v>
      </c>
      <c r="O163" s="220">
        <f t="shared" si="62"/>
        <v>0</v>
      </c>
      <c r="P163" s="111">
        <v>0</v>
      </c>
      <c r="Q163" s="111">
        <v>0</v>
      </c>
      <c r="R163" s="111">
        <v>0</v>
      </c>
      <c r="S163" s="111">
        <v>0</v>
      </c>
      <c r="T163" s="112">
        <f t="shared" si="63"/>
        <v>0</v>
      </c>
      <c r="V163" s="112">
        <f t="shared" si="64"/>
        <v>0</v>
      </c>
      <c r="W163" s="111">
        <v>0</v>
      </c>
      <c r="X163" s="112">
        <f t="shared" si="65"/>
        <v>0</v>
      </c>
      <c r="Z163" s="112">
        <f t="shared" si="66"/>
        <v>0</v>
      </c>
      <c r="AA163" s="111">
        <f t="shared" si="67"/>
        <v>0</v>
      </c>
      <c r="AB163" s="111">
        <v>0</v>
      </c>
      <c r="AC163" s="220">
        <f t="shared" si="68"/>
        <v>0</v>
      </c>
      <c r="AD163" s="111">
        <v>0</v>
      </c>
      <c r="AE163" s="220">
        <f t="shared" si="69"/>
        <v>0</v>
      </c>
      <c r="AF163" s="111">
        <v>0</v>
      </c>
      <c r="AG163" s="220">
        <f t="shared" si="70"/>
        <v>0</v>
      </c>
      <c r="AH163" s="111">
        <v>0</v>
      </c>
      <c r="AI163" s="110"/>
      <c r="AJ163" s="111">
        <v>0</v>
      </c>
      <c r="AK163" s="111">
        <v>0</v>
      </c>
      <c r="AL163" s="111">
        <v>0</v>
      </c>
      <c r="AM163" s="111">
        <v>0</v>
      </c>
      <c r="AN163" s="111">
        <v>0</v>
      </c>
      <c r="AO163" s="111">
        <v>0</v>
      </c>
    </row>
    <row r="164" spans="1:41" x14ac:dyDescent="0.2">
      <c r="A164" s="113">
        <v>7</v>
      </c>
      <c r="B164" s="113" t="s">
        <v>257</v>
      </c>
      <c r="C164" s="114">
        <v>3161384</v>
      </c>
      <c r="D164" s="115">
        <f t="shared" si="57"/>
        <v>620.3657770800628</v>
      </c>
      <c r="E164" s="160"/>
      <c r="F164" s="115">
        <f t="shared" si="58"/>
        <v>147.14453372247331</v>
      </c>
      <c r="G164" s="114">
        <v>0</v>
      </c>
      <c r="H164" s="114">
        <v>250485</v>
      </c>
      <c r="I164" s="115">
        <f t="shared" si="59"/>
        <v>49.153257456828882</v>
      </c>
      <c r="J164" s="160"/>
      <c r="K164" s="115">
        <f t="shared" si="60"/>
        <v>53.38506613317621</v>
      </c>
      <c r="L164" s="114">
        <v>0</v>
      </c>
      <c r="M164" s="118">
        <f t="shared" si="61"/>
        <v>0</v>
      </c>
      <c r="N164" s="160"/>
      <c r="O164" s="118">
        <f t="shared" si="62"/>
        <v>0</v>
      </c>
      <c r="P164" s="114">
        <v>0</v>
      </c>
      <c r="Q164" s="114">
        <v>0</v>
      </c>
      <c r="R164" s="114">
        <v>0</v>
      </c>
      <c r="S164" s="114">
        <v>227598</v>
      </c>
      <c r="T164" s="115">
        <f t="shared" si="63"/>
        <v>44.662087912087912</v>
      </c>
      <c r="U164" s="160"/>
      <c r="V164" s="115">
        <f t="shared" si="64"/>
        <v>128.58214029590974</v>
      </c>
      <c r="W164" s="114">
        <v>0</v>
      </c>
      <c r="X164" s="115">
        <f t="shared" si="65"/>
        <v>0</v>
      </c>
      <c r="Y164" s="160"/>
      <c r="Z164" s="115">
        <f t="shared" si="66"/>
        <v>0</v>
      </c>
      <c r="AA164" s="114">
        <f t="shared" si="67"/>
        <v>3639467</v>
      </c>
      <c r="AB164" s="114">
        <v>449861</v>
      </c>
      <c r="AC164" s="118">
        <f t="shared" si="68"/>
        <v>12.360628630511005</v>
      </c>
      <c r="AD164" s="114">
        <v>44158</v>
      </c>
      <c r="AE164" s="118">
        <f t="shared" si="69"/>
        <v>1.2133095313132389</v>
      </c>
      <c r="AF164" s="114">
        <v>0</v>
      </c>
      <c r="AG164" s="118">
        <f t="shared" si="70"/>
        <v>0</v>
      </c>
      <c r="AH164" s="114">
        <v>30886</v>
      </c>
      <c r="AI164" s="113"/>
      <c r="AJ164" s="114">
        <v>5096</v>
      </c>
      <c r="AK164" s="114">
        <v>5096</v>
      </c>
      <c r="AL164" s="114">
        <v>5096</v>
      </c>
      <c r="AM164" s="114">
        <v>0</v>
      </c>
      <c r="AN164" s="114">
        <v>5096</v>
      </c>
      <c r="AO164" s="114">
        <v>0</v>
      </c>
    </row>
    <row r="165" spans="1:41" x14ac:dyDescent="0.2">
      <c r="A165" s="110">
        <v>8</v>
      </c>
      <c r="B165" s="110" t="s">
        <v>258</v>
      </c>
      <c r="C165" s="111">
        <v>1180022</v>
      </c>
      <c r="D165" s="112">
        <f t="shared" si="57"/>
        <v>178.89963614311705</v>
      </c>
      <c r="F165" s="112">
        <f t="shared" si="58"/>
        <v>42.433197503739436</v>
      </c>
      <c r="G165" s="111">
        <v>0</v>
      </c>
      <c r="H165" s="111">
        <v>64976</v>
      </c>
      <c r="I165" s="112">
        <f t="shared" si="59"/>
        <v>9.8508186779866591</v>
      </c>
      <c r="K165" s="112">
        <f t="shared" si="60"/>
        <v>10.698916690356269</v>
      </c>
      <c r="L165" s="111">
        <v>0</v>
      </c>
      <c r="M165" s="220">
        <f t="shared" si="61"/>
        <v>0</v>
      </c>
      <c r="O165" s="220">
        <f t="shared" si="62"/>
        <v>0</v>
      </c>
      <c r="P165" s="111">
        <v>0</v>
      </c>
      <c r="Q165" s="111">
        <v>0</v>
      </c>
      <c r="R165" s="111">
        <v>0</v>
      </c>
      <c r="S165" s="111">
        <v>0</v>
      </c>
      <c r="T165" s="112">
        <f t="shared" si="63"/>
        <v>0</v>
      </c>
      <c r="V165" s="112">
        <f t="shared" si="64"/>
        <v>0</v>
      </c>
      <c r="W165" s="111">
        <v>0</v>
      </c>
      <c r="X165" s="112">
        <f t="shared" si="65"/>
        <v>0</v>
      </c>
      <c r="Z165" s="112">
        <f t="shared" si="66"/>
        <v>0</v>
      </c>
      <c r="AA165" s="111">
        <f t="shared" si="67"/>
        <v>1244998</v>
      </c>
      <c r="AB165" s="111">
        <v>33804</v>
      </c>
      <c r="AC165" s="220">
        <f t="shared" si="68"/>
        <v>2.7151850846346739</v>
      </c>
      <c r="AD165" s="111">
        <v>236055</v>
      </c>
      <c r="AE165" s="220">
        <f t="shared" si="69"/>
        <v>18.960271422122766</v>
      </c>
      <c r="AF165" s="111">
        <v>0</v>
      </c>
      <c r="AG165" s="220">
        <f t="shared" si="70"/>
        <v>0</v>
      </c>
      <c r="AH165" s="111">
        <v>0</v>
      </c>
      <c r="AI165" s="110"/>
      <c r="AJ165" s="111">
        <v>6596</v>
      </c>
      <c r="AK165" s="111">
        <v>6596</v>
      </c>
      <c r="AL165" s="111">
        <v>6596</v>
      </c>
      <c r="AM165" s="111">
        <v>0</v>
      </c>
      <c r="AN165" s="111">
        <v>0</v>
      </c>
      <c r="AO165" s="111">
        <v>0</v>
      </c>
    </row>
    <row r="166" spans="1:41" x14ac:dyDescent="0.2">
      <c r="A166" s="113">
        <v>9</v>
      </c>
      <c r="B166" s="113" t="s">
        <v>259</v>
      </c>
      <c r="C166" s="114">
        <v>0</v>
      </c>
      <c r="D166" s="115">
        <f t="shared" si="57"/>
        <v>0</v>
      </c>
      <c r="E166" s="160"/>
      <c r="F166" s="115">
        <f t="shared" si="58"/>
        <v>0</v>
      </c>
      <c r="G166" s="114">
        <v>0</v>
      </c>
      <c r="H166" s="114">
        <v>0</v>
      </c>
      <c r="I166" s="115">
        <f t="shared" si="59"/>
        <v>0</v>
      </c>
      <c r="J166" s="160"/>
      <c r="K166" s="115">
        <f t="shared" si="60"/>
        <v>0</v>
      </c>
      <c r="L166" s="114">
        <v>0</v>
      </c>
      <c r="M166" s="118">
        <f t="shared" si="61"/>
        <v>0</v>
      </c>
      <c r="N166" s="160"/>
      <c r="O166" s="118">
        <f t="shared" si="62"/>
        <v>0</v>
      </c>
      <c r="P166" s="114">
        <v>0</v>
      </c>
      <c r="Q166" s="114">
        <v>0</v>
      </c>
      <c r="R166" s="114">
        <v>0</v>
      </c>
      <c r="S166" s="114">
        <v>0</v>
      </c>
      <c r="T166" s="115">
        <f t="shared" si="63"/>
        <v>0</v>
      </c>
      <c r="U166" s="160"/>
      <c r="V166" s="115">
        <f t="shared" si="64"/>
        <v>0</v>
      </c>
      <c r="W166" s="114">
        <v>0</v>
      </c>
      <c r="X166" s="115">
        <f t="shared" si="65"/>
        <v>0</v>
      </c>
      <c r="Y166" s="160"/>
      <c r="Z166" s="115">
        <f t="shared" si="66"/>
        <v>0</v>
      </c>
      <c r="AA166" s="114">
        <f t="shared" si="67"/>
        <v>0</v>
      </c>
      <c r="AB166" s="114">
        <v>0</v>
      </c>
      <c r="AC166" s="118">
        <f t="shared" si="68"/>
        <v>0</v>
      </c>
      <c r="AD166" s="114">
        <v>0</v>
      </c>
      <c r="AE166" s="118">
        <f t="shared" si="69"/>
        <v>0</v>
      </c>
      <c r="AF166" s="114">
        <v>0</v>
      </c>
      <c r="AG166" s="118">
        <f t="shared" si="70"/>
        <v>0</v>
      </c>
      <c r="AH166" s="114">
        <v>0</v>
      </c>
      <c r="AI166" s="113"/>
      <c r="AJ166" s="114">
        <v>0</v>
      </c>
      <c r="AK166" s="114">
        <v>0</v>
      </c>
      <c r="AL166" s="114">
        <v>0</v>
      </c>
      <c r="AM166" s="114">
        <v>0</v>
      </c>
      <c r="AN166" s="114">
        <v>0</v>
      </c>
      <c r="AO166" s="114">
        <v>0</v>
      </c>
    </row>
    <row r="167" spans="1:41" x14ac:dyDescent="0.2">
      <c r="A167" s="110">
        <v>10</v>
      </c>
      <c r="B167" s="110" t="s">
        <v>260</v>
      </c>
      <c r="C167" s="111">
        <v>8412147</v>
      </c>
      <c r="D167" s="112">
        <f t="shared" si="57"/>
        <v>360.29411512763409</v>
      </c>
      <c r="F167" s="112">
        <f t="shared" si="58"/>
        <v>85.458146680719977</v>
      </c>
      <c r="G167" s="111">
        <v>0</v>
      </c>
      <c r="H167" s="111">
        <v>4775529</v>
      </c>
      <c r="I167" s="112">
        <f t="shared" si="59"/>
        <v>204.5369624807264</v>
      </c>
      <c r="K167" s="112">
        <f t="shared" si="60"/>
        <v>222.14640155442126</v>
      </c>
      <c r="L167" s="111">
        <v>0</v>
      </c>
      <c r="M167" s="220">
        <f t="shared" si="61"/>
        <v>0</v>
      </c>
      <c r="O167" s="220">
        <f t="shared" si="62"/>
        <v>0</v>
      </c>
      <c r="P167" s="111">
        <v>0</v>
      </c>
      <c r="Q167" s="111">
        <v>0</v>
      </c>
      <c r="R167" s="111">
        <v>0</v>
      </c>
      <c r="S167" s="111">
        <v>559343</v>
      </c>
      <c r="T167" s="112">
        <f t="shared" si="63"/>
        <v>23.956784307007023</v>
      </c>
      <c r="V167" s="112">
        <f t="shared" si="64"/>
        <v>68.97157622513889</v>
      </c>
      <c r="W167" s="111">
        <v>965704</v>
      </c>
      <c r="X167" s="112">
        <f t="shared" si="65"/>
        <v>41.361315744389238</v>
      </c>
      <c r="Z167" s="112">
        <f t="shared" si="66"/>
        <v>78.456677429600859</v>
      </c>
      <c r="AA167" s="111">
        <f t="shared" si="67"/>
        <v>14712723</v>
      </c>
      <c r="AB167" s="111">
        <v>796738</v>
      </c>
      <c r="AC167" s="220">
        <f t="shared" si="68"/>
        <v>5.4152993976709825</v>
      </c>
      <c r="AD167" s="111">
        <v>19782</v>
      </c>
      <c r="AE167" s="220">
        <f t="shared" si="69"/>
        <v>0.13445505634816884</v>
      </c>
      <c r="AF167" s="111">
        <v>13344</v>
      </c>
      <c r="AG167" s="220">
        <f t="shared" si="70"/>
        <v>9.0697011015567944E-2</v>
      </c>
      <c r="AH167" s="111">
        <v>1076828</v>
      </c>
      <c r="AI167" s="110"/>
      <c r="AJ167" s="111">
        <v>23348</v>
      </c>
      <c r="AK167" s="111">
        <v>23348</v>
      </c>
      <c r="AL167" s="111">
        <v>23348</v>
      </c>
      <c r="AM167" s="111">
        <v>0</v>
      </c>
      <c r="AN167" s="111">
        <v>23348</v>
      </c>
      <c r="AO167" s="111">
        <v>23348</v>
      </c>
    </row>
    <row r="168" spans="1:41" x14ac:dyDescent="0.2">
      <c r="A168" s="113">
        <v>11</v>
      </c>
      <c r="B168" s="113" t="s">
        <v>261</v>
      </c>
      <c r="C168" s="114">
        <v>0</v>
      </c>
      <c r="D168" s="115">
        <f t="shared" si="57"/>
        <v>0</v>
      </c>
      <c r="E168" s="160"/>
      <c r="F168" s="115">
        <f t="shared" si="58"/>
        <v>0</v>
      </c>
      <c r="G168" s="114">
        <v>0</v>
      </c>
      <c r="H168" s="114">
        <v>0</v>
      </c>
      <c r="I168" s="115">
        <f t="shared" si="59"/>
        <v>0</v>
      </c>
      <c r="J168" s="160"/>
      <c r="K168" s="115">
        <f t="shared" si="60"/>
        <v>0</v>
      </c>
      <c r="L168" s="114">
        <v>0</v>
      </c>
      <c r="M168" s="118">
        <f t="shared" si="61"/>
        <v>0</v>
      </c>
      <c r="N168" s="160"/>
      <c r="O168" s="118">
        <f t="shared" si="62"/>
        <v>0</v>
      </c>
      <c r="P168" s="114">
        <v>0</v>
      </c>
      <c r="Q168" s="114">
        <v>0</v>
      </c>
      <c r="R168" s="114">
        <v>0</v>
      </c>
      <c r="S168" s="114">
        <v>0</v>
      </c>
      <c r="T168" s="115">
        <f t="shared" si="63"/>
        <v>0</v>
      </c>
      <c r="U168" s="160"/>
      <c r="V168" s="115">
        <f t="shared" si="64"/>
        <v>0</v>
      </c>
      <c r="W168" s="114">
        <v>0</v>
      </c>
      <c r="X168" s="115">
        <f t="shared" si="65"/>
        <v>0</v>
      </c>
      <c r="Y168" s="160"/>
      <c r="Z168" s="115">
        <f t="shared" si="66"/>
        <v>0</v>
      </c>
      <c r="AA168" s="114">
        <f t="shared" si="67"/>
        <v>0</v>
      </c>
      <c r="AB168" s="114">
        <v>0</v>
      </c>
      <c r="AC168" s="118">
        <f t="shared" si="68"/>
        <v>0</v>
      </c>
      <c r="AD168" s="114">
        <v>0</v>
      </c>
      <c r="AE168" s="118">
        <f t="shared" si="69"/>
        <v>0</v>
      </c>
      <c r="AF168" s="114">
        <v>0</v>
      </c>
      <c r="AG168" s="118">
        <f t="shared" si="70"/>
        <v>0</v>
      </c>
      <c r="AH168" s="114">
        <v>0</v>
      </c>
      <c r="AI168" s="113"/>
      <c r="AJ168" s="114">
        <v>0</v>
      </c>
      <c r="AK168" s="114">
        <v>0</v>
      </c>
      <c r="AL168" s="114">
        <v>0</v>
      </c>
      <c r="AM168" s="114">
        <v>0</v>
      </c>
      <c r="AN168" s="114">
        <v>0</v>
      </c>
      <c r="AO168" s="114">
        <v>0</v>
      </c>
    </row>
    <row r="169" spans="1:41" x14ac:dyDescent="0.2">
      <c r="A169" s="110">
        <v>12</v>
      </c>
      <c r="B169" s="110" t="s">
        <v>262</v>
      </c>
      <c r="C169" s="111">
        <v>1512483</v>
      </c>
      <c r="D169" s="112">
        <f t="shared" si="57"/>
        <v>387.02226202661205</v>
      </c>
      <c r="F169" s="112">
        <f t="shared" si="58"/>
        <v>91.797794769025657</v>
      </c>
      <c r="G169" s="111">
        <v>0</v>
      </c>
      <c r="H169" s="111">
        <v>153128</v>
      </c>
      <c r="I169" s="112">
        <f t="shared" si="59"/>
        <v>39.183213920163766</v>
      </c>
      <c r="K169" s="112">
        <f t="shared" si="60"/>
        <v>42.556660019441274</v>
      </c>
      <c r="L169" s="111">
        <v>0</v>
      </c>
      <c r="M169" s="220">
        <f t="shared" si="61"/>
        <v>0</v>
      </c>
      <c r="O169" s="220">
        <f t="shared" si="62"/>
        <v>0</v>
      </c>
      <c r="P169" s="111">
        <v>0</v>
      </c>
      <c r="Q169" s="111">
        <v>0</v>
      </c>
      <c r="R169" s="111">
        <v>0</v>
      </c>
      <c r="S169" s="111">
        <v>0</v>
      </c>
      <c r="T169" s="112">
        <f t="shared" si="63"/>
        <v>0</v>
      </c>
      <c r="V169" s="112">
        <f t="shared" si="64"/>
        <v>0</v>
      </c>
      <c r="W169" s="111">
        <v>509050</v>
      </c>
      <c r="X169" s="112">
        <f t="shared" si="65"/>
        <v>130.2584442169908</v>
      </c>
      <c r="Z169" s="112">
        <f t="shared" si="66"/>
        <v>247.08219640716877</v>
      </c>
      <c r="AA169" s="111">
        <f t="shared" si="67"/>
        <v>2174661</v>
      </c>
      <c r="AB169" s="111">
        <v>171221</v>
      </c>
      <c r="AC169" s="220">
        <f t="shared" si="68"/>
        <v>7.8734570583645</v>
      </c>
      <c r="AD169" s="111">
        <v>7999</v>
      </c>
      <c r="AE169" s="220">
        <f t="shared" si="69"/>
        <v>0.36782744528917383</v>
      </c>
      <c r="AF169" s="111">
        <v>77738</v>
      </c>
      <c r="AG169" s="220">
        <f t="shared" si="70"/>
        <v>3.5747180824965366</v>
      </c>
      <c r="AH169" s="111">
        <v>350998</v>
      </c>
      <c r="AI169" s="110"/>
      <c r="AJ169" s="111">
        <v>3908</v>
      </c>
      <c r="AK169" s="111">
        <v>3908</v>
      </c>
      <c r="AL169" s="111">
        <v>3908</v>
      </c>
      <c r="AM169" s="111">
        <v>0</v>
      </c>
      <c r="AN169" s="111">
        <v>0</v>
      </c>
      <c r="AO169" s="111">
        <v>3908</v>
      </c>
    </row>
    <row r="170" spans="1:41" x14ac:dyDescent="0.2">
      <c r="A170" s="113">
        <v>13</v>
      </c>
      <c r="B170" s="113" t="s">
        <v>102</v>
      </c>
      <c r="C170" s="114">
        <v>9739736</v>
      </c>
      <c r="D170" s="115">
        <f t="shared" si="57"/>
        <v>485.48180640015948</v>
      </c>
      <c r="E170" s="160"/>
      <c r="F170" s="115">
        <f t="shared" si="58"/>
        <v>115.1514101402086</v>
      </c>
      <c r="G170" s="114">
        <v>0</v>
      </c>
      <c r="H170" s="114">
        <v>0</v>
      </c>
      <c r="I170" s="115">
        <f t="shared" si="59"/>
        <v>0</v>
      </c>
      <c r="J170" s="160"/>
      <c r="K170" s="115">
        <f t="shared" si="60"/>
        <v>0</v>
      </c>
      <c r="L170" s="114">
        <v>0</v>
      </c>
      <c r="M170" s="118">
        <f t="shared" si="61"/>
        <v>0</v>
      </c>
      <c r="N170" s="160"/>
      <c r="O170" s="118">
        <f t="shared" si="62"/>
        <v>0</v>
      </c>
      <c r="P170" s="114">
        <v>0</v>
      </c>
      <c r="Q170" s="114">
        <v>0</v>
      </c>
      <c r="R170" s="114">
        <v>0</v>
      </c>
      <c r="S170" s="114">
        <v>0</v>
      </c>
      <c r="T170" s="115">
        <f t="shared" si="63"/>
        <v>0</v>
      </c>
      <c r="U170" s="160"/>
      <c r="V170" s="115">
        <f t="shared" si="64"/>
        <v>0</v>
      </c>
      <c r="W170" s="114">
        <v>274378</v>
      </c>
      <c r="X170" s="115">
        <f t="shared" si="65"/>
        <v>13.676502841192304</v>
      </c>
      <c r="Y170" s="160"/>
      <c r="Z170" s="115">
        <f t="shared" si="66"/>
        <v>25.942428389067896</v>
      </c>
      <c r="AA170" s="114">
        <f t="shared" si="67"/>
        <v>10014114</v>
      </c>
      <c r="AB170" s="114">
        <v>509546</v>
      </c>
      <c r="AC170" s="118">
        <f t="shared" si="68"/>
        <v>5.0882784038607909</v>
      </c>
      <c r="AD170" s="114">
        <v>22038</v>
      </c>
      <c r="AE170" s="118">
        <f t="shared" si="69"/>
        <v>0.22006939405722764</v>
      </c>
      <c r="AF170" s="114">
        <v>0</v>
      </c>
      <c r="AG170" s="118">
        <f t="shared" si="70"/>
        <v>0</v>
      </c>
      <c r="AH170" s="114">
        <v>17925</v>
      </c>
      <c r="AI170" s="113"/>
      <c r="AJ170" s="114">
        <v>20062</v>
      </c>
      <c r="AK170" s="114">
        <v>20062</v>
      </c>
      <c r="AL170" s="114">
        <v>0</v>
      </c>
      <c r="AM170" s="114">
        <v>0</v>
      </c>
      <c r="AN170" s="114">
        <v>0</v>
      </c>
      <c r="AO170" s="114">
        <v>20062</v>
      </c>
    </row>
    <row r="171" spans="1:41" x14ac:dyDescent="0.2">
      <c r="A171" s="110">
        <v>14</v>
      </c>
      <c r="B171" s="110" t="s">
        <v>263</v>
      </c>
      <c r="C171" s="111">
        <v>2143541</v>
      </c>
      <c r="D171" s="112">
        <f t="shared" si="57"/>
        <v>377.45043141398133</v>
      </c>
      <c r="F171" s="112">
        <f t="shared" si="58"/>
        <v>89.527452650871908</v>
      </c>
      <c r="G171" s="111">
        <v>0</v>
      </c>
      <c r="H171" s="111">
        <v>37718</v>
      </c>
      <c r="I171" s="112">
        <f t="shared" si="59"/>
        <v>6.641662264483184</v>
      </c>
      <c r="K171" s="112">
        <f t="shared" si="60"/>
        <v>7.213470633865299</v>
      </c>
      <c r="L171" s="111">
        <v>0</v>
      </c>
      <c r="M171" s="220">
        <f t="shared" si="61"/>
        <v>0</v>
      </c>
      <c r="O171" s="220">
        <f t="shared" si="62"/>
        <v>0</v>
      </c>
      <c r="P171" s="111">
        <v>0</v>
      </c>
      <c r="Q171" s="111">
        <v>0</v>
      </c>
      <c r="R171" s="111">
        <v>0</v>
      </c>
      <c r="S171" s="111">
        <v>0</v>
      </c>
      <c r="T171" s="112">
        <f t="shared" si="63"/>
        <v>0</v>
      </c>
      <c r="V171" s="112">
        <f t="shared" si="64"/>
        <v>0</v>
      </c>
      <c r="W171" s="111">
        <v>542615</v>
      </c>
      <c r="X171" s="112">
        <f t="shared" si="65"/>
        <v>95.547631625286144</v>
      </c>
      <c r="Z171" s="112">
        <f t="shared" si="66"/>
        <v>181.24060075637954</v>
      </c>
      <c r="AA171" s="111">
        <f t="shared" si="67"/>
        <v>2723874</v>
      </c>
      <c r="AB171" s="111">
        <v>212634</v>
      </c>
      <c r="AC171" s="220">
        <f t="shared" si="68"/>
        <v>7.8063082213053914</v>
      </c>
      <c r="AD171" s="111">
        <v>10029</v>
      </c>
      <c r="AE171" s="220">
        <f t="shared" si="69"/>
        <v>0.3681888369285804</v>
      </c>
      <c r="AF171" s="111">
        <v>0</v>
      </c>
      <c r="AG171" s="220">
        <f t="shared" si="70"/>
        <v>0</v>
      </c>
      <c r="AH171" s="111">
        <v>0</v>
      </c>
      <c r="AI171" s="110"/>
      <c r="AJ171" s="111">
        <v>5679</v>
      </c>
      <c r="AK171" s="111">
        <v>5679</v>
      </c>
      <c r="AL171" s="111">
        <v>5679</v>
      </c>
      <c r="AM171" s="111">
        <v>0</v>
      </c>
      <c r="AN171" s="111">
        <v>0</v>
      </c>
      <c r="AO171" s="111">
        <v>5679</v>
      </c>
    </row>
    <row r="172" spans="1:41" x14ac:dyDescent="0.2">
      <c r="A172" s="113">
        <v>15</v>
      </c>
      <c r="B172" s="113" t="s">
        <v>264</v>
      </c>
      <c r="C172" s="114">
        <v>3364261</v>
      </c>
      <c r="D172" s="115">
        <f t="shared" si="57"/>
        <v>450.18881306035058</v>
      </c>
      <c r="E172" s="160"/>
      <c r="F172" s="115">
        <f t="shared" si="58"/>
        <v>106.78026646897038</v>
      </c>
      <c r="G172" s="114">
        <v>0</v>
      </c>
      <c r="H172" s="114">
        <v>856758</v>
      </c>
      <c r="I172" s="115">
        <f t="shared" si="59"/>
        <v>114.64712966680048</v>
      </c>
      <c r="J172" s="160"/>
      <c r="K172" s="115">
        <f t="shared" si="60"/>
        <v>124.51757860842763</v>
      </c>
      <c r="L172" s="114">
        <v>0</v>
      </c>
      <c r="M172" s="118">
        <f t="shared" si="61"/>
        <v>0</v>
      </c>
      <c r="N172" s="160"/>
      <c r="O172" s="118">
        <f t="shared" si="62"/>
        <v>0</v>
      </c>
      <c r="P172" s="114">
        <v>0</v>
      </c>
      <c r="Q172" s="114">
        <v>0</v>
      </c>
      <c r="R172" s="114">
        <v>0</v>
      </c>
      <c r="S172" s="114">
        <v>0</v>
      </c>
      <c r="T172" s="115">
        <f t="shared" si="63"/>
        <v>0</v>
      </c>
      <c r="U172" s="160"/>
      <c r="V172" s="115">
        <f t="shared" si="64"/>
        <v>0</v>
      </c>
      <c r="W172" s="114">
        <v>1704420</v>
      </c>
      <c r="X172" s="115">
        <f t="shared" si="65"/>
        <v>228.07707747892414</v>
      </c>
      <c r="Y172" s="160"/>
      <c r="Z172" s="115">
        <f t="shared" si="66"/>
        <v>432.63057218573664</v>
      </c>
      <c r="AA172" s="114">
        <f t="shared" si="67"/>
        <v>5925439</v>
      </c>
      <c r="AB172" s="114">
        <v>537761</v>
      </c>
      <c r="AC172" s="118">
        <f t="shared" si="68"/>
        <v>9.0754625944170559</v>
      </c>
      <c r="AD172" s="114">
        <v>57823</v>
      </c>
      <c r="AE172" s="118">
        <f t="shared" si="69"/>
        <v>0.97584330882488202</v>
      </c>
      <c r="AF172" s="114">
        <v>0</v>
      </c>
      <c r="AG172" s="118">
        <f t="shared" si="70"/>
        <v>0</v>
      </c>
      <c r="AH172" s="114">
        <v>0</v>
      </c>
      <c r="AI172" s="113"/>
      <c r="AJ172" s="114">
        <v>7473</v>
      </c>
      <c r="AK172" s="114">
        <v>7473</v>
      </c>
      <c r="AL172" s="114">
        <v>7473</v>
      </c>
      <c r="AM172" s="114">
        <v>0</v>
      </c>
      <c r="AN172" s="114">
        <v>0</v>
      </c>
      <c r="AO172" s="114">
        <v>7473</v>
      </c>
    </row>
    <row r="173" spans="1:41" x14ac:dyDescent="0.2">
      <c r="A173" s="110">
        <v>16</v>
      </c>
      <c r="B173" s="110" t="s">
        <v>265</v>
      </c>
      <c r="C173" s="111">
        <v>6248605</v>
      </c>
      <c r="D173" s="112">
        <f t="shared" si="57"/>
        <v>416.26840317100795</v>
      </c>
      <c r="F173" s="112">
        <f t="shared" si="58"/>
        <v>98.734685811160602</v>
      </c>
      <c r="G173" s="111">
        <v>0</v>
      </c>
      <c r="H173" s="111">
        <v>0</v>
      </c>
      <c r="I173" s="112">
        <f t="shared" si="59"/>
        <v>0</v>
      </c>
      <c r="K173" s="112">
        <f t="shared" si="60"/>
        <v>0</v>
      </c>
      <c r="L173" s="111">
        <v>0</v>
      </c>
      <c r="M173" s="220">
        <f t="shared" si="61"/>
        <v>0</v>
      </c>
      <c r="O173" s="220">
        <f t="shared" si="62"/>
        <v>0</v>
      </c>
      <c r="P173" s="111">
        <v>0</v>
      </c>
      <c r="Q173" s="111">
        <v>0</v>
      </c>
      <c r="R173" s="111">
        <v>0</v>
      </c>
      <c r="S173" s="111">
        <v>0</v>
      </c>
      <c r="T173" s="112">
        <f t="shared" si="63"/>
        <v>0</v>
      </c>
      <c r="V173" s="112">
        <f t="shared" si="64"/>
        <v>0</v>
      </c>
      <c r="W173" s="111">
        <v>0</v>
      </c>
      <c r="X173" s="112">
        <f t="shared" si="65"/>
        <v>0</v>
      </c>
      <c r="Z173" s="112">
        <f t="shared" si="66"/>
        <v>0</v>
      </c>
      <c r="AA173" s="111">
        <f t="shared" si="67"/>
        <v>6248605</v>
      </c>
      <c r="AB173" s="111">
        <v>447513</v>
      </c>
      <c r="AC173" s="220">
        <f t="shared" si="68"/>
        <v>7.1618065152141961</v>
      </c>
      <c r="AD173" s="111">
        <v>23118</v>
      </c>
      <c r="AE173" s="220">
        <f t="shared" si="69"/>
        <v>0.36997057743288303</v>
      </c>
      <c r="AF173" s="111">
        <v>0</v>
      </c>
      <c r="AG173" s="220">
        <f t="shared" si="70"/>
        <v>0</v>
      </c>
      <c r="AH173" s="111">
        <v>0</v>
      </c>
      <c r="AI173" s="110"/>
      <c r="AJ173" s="111">
        <v>15011</v>
      </c>
      <c r="AK173" s="111">
        <v>15011</v>
      </c>
      <c r="AL173" s="111">
        <v>0</v>
      </c>
      <c r="AM173" s="111">
        <v>0</v>
      </c>
      <c r="AN173" s="111">
        <v>0</v>
      </c>
      <c r="AO173" s="111">
        <v>0</v>
      </c>
    </row>
    <row r="174" spans="1:41" x14ac:dyDescent="0.2">
      <c r="A174" s="113">
        <v>17</v>
      </c>
      <c r="B174" s="113" t="s">
        <v>266</v>
      </c>
      <c r="C174" s="114">
        <v>13673981</v>
      </c>
      <c r="D174" s="115">
        <f t="shared" si="57"/>
        <v>554.6128979922936</v>
      </c>
      <c r="E174" s="160"/>
      <c r="F174" s="115">
        <f t="shared" si="58"/>
        <v>131.54861097538196</v>
      </c>
      <c r="G174" s="114">
        <v>0</v>
      </c>
      <c r="H174" s="114">
        <v>0</v>
      </c>
      <c r="I174" s="115">
        <f t="shared" si="59"/>
        <v>0</v>
      </c>
      <c r="J174" s="160"/>
      <c r="K174" s="115">
        <f t="shared" si="60"/>
        <v>0</v>
      </c>
      <c r="L174" s="114">
        <v>0</v>
      </c>
      <c r="M174" s="118">
        <f t="shared" si="61"/>
        <v>0</v>
      </c>
      <c r="N174" s="160"/>
      <c r="O174" s="118">
        <f t="shared" si="62"/>
        <v>0</v>
      </c>
      <c r="P174" s="114">
        <v>0</v>
      </c>
      <c r="Q174" s="114">
        <v>0</v>
      </c>
      <c r="R174" s="114">
        <v>0</v>
      </c>
      <c r="S174" s="114">
        <v>800834</v>
      </c>
      <c r="T174" s="115">
        <f t="shared" si="63"/>
        <v>32.481606165078077</v>
      </c>
      <c r="U174" s="160"/>
      <c r="V174" s="115">
        <f t="shared" si="64"/>
        <v>93.514536292517576</v>
      </c>
      <c r="W174" s="114">
        <v>0</v>
      </c>
      <c r="X174" s="115">
        <f t="shared" si="65"/>
        <v>0</v>
      </c>
      <c r="Y174" s="160"/>
      <c r="Z174" s="115">
        <f t="shared" si="66"/>
        <v>0</v>
      </c>
      <c r="AA174" s="114">
        <f t="shared" si="67"/>
        <v>14474815</v>
      </c>
      <c r="AB174" s="114">
        <v>296409</v>
      </c>
      <c r="AC174" s="118">
        <f t="shared" si="68"/>
        <v>2.0477567416232954</v>
      </c>
      <c r="AD174" s="114">
        <v>12638</v>
      </c>
      <c r="AE174" s="118">
        <f t="shared" si="69"/>
        <v>8.7310269595846299E-2</v>
      </c>
      <c r="AF174" s="114">
        <v>53246</v>
      </c>
      <c r="AG174" s="118">
        <f t="shared" si="70"/>
        <v>0.3678527152160494</v>
      </c>
      <c r="AH174" s="114">
        <v>0</v>
      </c>
      <c r="AI174" s="113"/>
      <c r="AJ174" s="114">
        <v>24655</v>
      </c>
      <c r="AK174" s="114">
        <v>24655</v>
      </c>
      <c r="AL174" s="114">
        <v>0</v>
      </c>
      <c r="AM174" s="114">
        <v>0</v>
      </c>
      <c r="AN174" s="114">
        <v>24655</v>
      </c>
      <c r="AO174" s="114">
        <v>0</v>
      </c>
    </row>
    <row r="175" spans="1:41" x14ac:dyDescent="0.2">
      <c r="A175" s="110">
        <v>18</v>
      </c>
      <c r="B175" s="110" t="s">
        <v>267</v>
      </c>
      <c r="C175" s="111">
        <v>17428097</v>
      </c>
      <c r="D175" s="112">
        <f t="shared" si="57"/>
        <v>361.20408290155439</v>
      </c>
      <c r="F175" s="112">
        <f t="shared" si="58"/>
        <v>85.673981900428913</v>
      </c>
      <c r="G175" s="111">
        <v>0</v>
      </c>
      <c r="H175" s="111">
        <v>357278</v>
      </c>
      <c r="I175" s="112">
        <f t="shared" si="59"/>
        <v>7.4047253886010367</v>
      </c>
      <c r="K175" s="112">
        <f t="shared" si="60"/>
        <v>8.0422290407846777</v>
      </c>
      <c r="L175" s="111">
        <v>0</v>
      </c>
      <c r="M175" s="220">
        <f t="shared" si="61"/>
        <v>0</v>
      </c>
      <c r="O175" s="220">
        <f t="shared" si="62"/>
        <v>0</v>
      </c>
      <c r="P175" s="111">
        <v>0</v>
      </c>
      <c r="Q175" s="111">
        <v>0</v>
      </c>
      <c r="R175" s="111">
        <v>0</v>
      </c>
      <c r="S175" s="111">
        <v>0</v>
      </c>
      <c r="T175" s="112">
        <f t="shared" si="63"/>
        <v>0</v>
      </c>
      <c r="V175" s="112">
        <f t="shared" si="64"/>
        <v>0</v>
      </c>
      <c r="W175" s="111">
        <v>0</v>
      </c>
      <c r="X175" s="112">
        <f t="shared" si="65"/>
        <v>0</v>
      </c>
      <c r="Z175" s="112">
        <f t="shared" si="66"/>
        <v>0</v>
      </c>
      <c r="AA175" s="111">
        <f t="shared" si="67"/>
        <v>17785375</v>
      </c>
      <c r="AB175" s="111">
        <v>1492447</v>
      </c>
      <c r="AC175" s="220">
        <f t="shared" si="68"/>
        <v>8.3914283505408243</v>
      </c>
      <c r="AD175" s="111">
        <v>24470</v>
      </c>
      <c r="AE175" s="220">
        <f t="shared" si="69"/>
        <v>0.13758495392984404</v>
      </c>
      <c r="AF175" s="111">
        <v>18491</v>
      </c>
      <c r="AG175" s="220">
        <f t="shared" si="70"/>
        <v>0.1039674451621065</v>
      </c>
      <c r="AH175" s="111">
        <v>181926</v>
      </c>
      <c r="AI175" s="110"/>
      <c r="AJ175" s="111">
        <v>48250</v>
      </c>
      <c r="AK175" s="111">
        <v>48250</v>
      </c>
      <c r="AL175" s="111">
        <v>48250</v>
      </c>
      <c r="AM175" s="111">
        <v>0</v>
      </c>
      <c r="AN175" s="111">
        <v>0</v>
      </c>
      <c r="AO175" s="111">
        <v>0</v>
      </c>
    </row>
    <row r="176" spans="1:41" x14ac:dyDescent="0.2">
      <c r="A176" s="113">
        <v>19</v>
      </c>
      <c r="B176" s="113" t="s">
        <v>268</v>
      </c>
      <c r="C176" s="114">
        <v>1897782</v>
      </c>
      <c r="D176" s="115">
        <f t="shared" si="57"/>
        <v>392.83419581867111</v>
      </c>
      <c r="E176" s="160"/>
      <c r="F176" s="115">
        <f t="shared" si="58"/>
        <v>93.176327111482777</v>
      </c>
      <c r="G176" s="114">
        <v>0</v>
      </c>
      <c r="H176" s="114">
        <v>24759</v>
      </c>
      <c r="I176" s="115">
        <f t="shared" si="59"/>
        <v>5.1250258745601327</v>
      </c>
      <c r="J176" s="160"/>
      <c r="K176" s="115">
        <f t="shared" si="60"/>
        <v>5.5662606997701749</v>
      </c>
      <c r="L176" s="114">
        <v>0</v>
      </c>
      <c r="M176" s="118">
        <f t="shared" si="61"/>
        <v>0</v>
      </c>
      <c r="N176" s="160"/>
      <c r="O176" s="118">
        <f t="shared" si="62"/>
        <v>0</v>
      </c>
      <c r="P176" s="114">
        <v>0</v>
      </c>
      <c r="Q176" s="114">
        <v>0</v>
      </c>
      <c r="R176" s="114">
        <v>0</v>
      </c>
      <c r="S176" s="114">
        <v>0</v>
      </c>
      <c r="T176" s="115">
        <f t="shared" si="63"/>
        <v>0</v>
      </c>
      <c r="U176" s="160"/>
      <c r="V176" s="115">
        <f t="shared" si="64"/>
        <v>0</v>
      </c>
      <c r="W176" s="114">
        <v>42713</v>
      </c>
      <c r="X176" s="115">
        <f t="shared" si="65"/>
        <v>8.8414406955081759</v>
      </c>
      <c r="Y176" s="160"/>
      <c r="Z176" s="115">
        <f t="shared" si="66"/>
        <v>16.770986323241637</v>
      </c>
      <c r="AA176" s="114">
        <f t="shared" si="67"/>
        <v>1965254</v>
      </c>
      <c r="AB176" s="114">
        <v>179483</v>
      </c>
      <c r="AC176" s="118">
        <f t="shared" si="68"/>
        <v>9.1328143842984169</v>
      </c>
      <c r="AD176" s="114">
        <v>20559</v>
      </c>
      <c r="AE176" s="118">
        <f t="shared" si="69"/>
        <v>1.0461243177726645</v>
      </c>
      <c r="AF176" s="114">
        <v>0</v>
      </c>
      <c r="AG176" s="118">
        <f t="shared" si="70"/>
        <v>0</v>
      </c>
      <c r="AH176" s="114">
        <v>0</v>
      </c>
      <c r="AI176" s="113"/>
      <c r="AJ176" s="114">
        <v>4831</v>
      </c>
      <c r="AK176" s="114">
        <v>4831</v>
      </c>
      <c r="AL176" s="114">
        <v>4831</v>
      </c>
      <c r="AM176" s="114">
        <v>0</v>
      </c>
      <c r="AN176" s="114">
        <v>0</v>
      </c>
      <c r="AO176" s="114">
        <v>4831</v>
      </c>
    </row>
    <row r="177" spans="1:41" x14ac:dyDescent="0.2">
      <c r="A177" s="110">
        <v>20</v>
      </c>
      <c r="B177" s="110" t="s">
        <v>269</v>
      </c>
      <c r="C177" s="111">
        <v>2467143</v>
      </c>
      <c r="D177" s="112">
        <f t="shared" si="57"/>
        <v>428.99374021909233</v>
      </c>
      <c r="F177" s="112">
        <f t="shared" si="58"/>
        <v>101.75300799394607</v>
      </c>
      <c r="G177" s="111">
        <v>0</v>
      </c>
      <c r="H177" s="111">
        <v>860739</v>
      </c>
      <c r="I177" s="112">
        <f t="shared" si="59"/>
        <v>149.66770996348461</v>
      </c>
      <c r="K177" s="112">
        <f t="shared" si="60"/>
        <v>162.5532265368021</v>
      </c>
      <c r="L177" s="111">
        <v>0</v>
      </c>
      <c r="M177" s="220">
        <f t="shared" si="61"/>
        <v>0</v>
      </c>
      <c r="O177" s="220">
        <f t="shared" si="62"/>
        <v>0</v>
      </c>
      <c r="P177" s="111">
        <v>0</v>
      </c>
      <c r="Q177" s="111">
        <v>0</v>
      </c>
      <c r="R177" s="111">
        <v>0</v>
      </c>
      <c r="S177" s="111">
        <v>0</v>
      </c>
      <c r="T177" s="112">
        <f t="shared" si="63"/>
        <v>0</v>
      </c>
      <c r="V177" s="112">
        <f t="shared" si="64"/>
        <v>0</v>
      </c>
      <c r="W177" s="111">
        <v>0</v>
      </c>
      <c r="X177" s="112">
        <f t="shared" si="65"/>
        <v>0</v>
      </c>
      <c r="Z177" s="112">
        <f t="shared" si="66"/>
        <v>0</v>
      </c>
      <c r="AA177" s="111">
        <f t="shared" si="67"/>
        <v>3327882</v>
      </c>
      <c r="AB177" s="111">
        <v>42045</v>
      </c>
      <c r="AC177" s="220">
        <f t="shared" si="68"/>
        <v>1.2634161908384973</v>
      </c>
      <c r="AD177" s="111">
        <v>22203</v>
      </c>
      <c r="AE177" s="220">
        <f t="shared" si="69"/>
        <v>0.66718110798399699</v>
      </c>
      <c r="AF177" s="111">
        <v>0</v>
      </c>
      <c r="AG177" s="220">
        <f t="shared" si="70"/>
        <v>0</v>
      </c>
      <c r="AH177" s="111">
        <v>217515</v>
      </c>
      <c r="AI177" s="110"/>
      <c r="AJ177" s="111">
        <v>5751</v>
      </c>
      <c r="AK177" s="111">
        <v>5751</v>
      </c>
      <c r="AL177" s="111">
        <v>5751</v>
      </c>
      <c r="AM177" s="111">
        <v>0</v>
      </c>
      <c r="AN177" s="111">
        <v>0</v>
      </c>
      <c r="AO177" s="111">
        <v>0</v>
      </c>
    </row>
    <row r="178" spans="1:41" x14ac:dyDescent="0.2">
      <c r="A178" s="113">
        <v>21</v>
      </c>
      <c r="B178" s="113" t="s">
        <v>170</v>
      </c>
      <c r="C178" s="114">
        <v>2181496</v>
      </c>
      <c r="D178" s="115">
        <f t="shared" si="57"/>
        <v>447.02786885245899</v>
      </c>
      <c r="E178" s="160"/>
      <c r="F178" s="115">
        <f t="shared" si="58"/>
        <v>106.03052223939318</v>
      </c>
      <c r="G178" s="114">
        <v>0</v>
      </c>
      <c r="H178" s="114">
        <v>65010</v>
      </c>
      <c r="I178" s="115">
        <f t="shared" si="59"/>
        <v>13.321721311475409</v>
      </c>
      <c r="J178" s="160"/>
      <c r="K178" s="115">
        <f t="shared" si="60"/>
        <v>14.468643789182947</v>
      </c>
      <c r="L178" s="114">
        <v>0</v>
      </c>
      <c r="M178" s="118">
        <f t="shared" si="61"/>
        <v>0</v>
      </c>
      <c r="N178" s="160"/>
      <c r="O178" s="118">
        <f t="shared" si="62"/>
        <v>0</v>
      </c>
      <c r="P178" s="114">
        <v>0</v>
      </c>
      <c r="Q178" s="114">
        <v>0</v>
      </c>
      <c r="R178" s="114">
        <v>0</v>
      </c>
      <c r="S178" s="114">
        <v>0</v>
      </c>
      <c r="T178" s="115">
        <f t="shared" si="63"/>
        <v>0</v>
      </c>
      <c r="U178" s="160"/>
      <c r="V178" s="115">
        <f t="shared" si="64"/>
        <v>0</v>
      </c>
      <c r="W178" s="114">
        <v>0</v>
      </c>
      <c r="X178" s="115">
        <f t="shared" si="65"/>
        <v>0</v>
      </c>
      <c r="Y178" s="160"/>
      <c r="Z178" s="115">
        <f t="shared" si="66"/>
        <v>0</v>
      </c>
      <c r="AA178" s="114">
        <f t="shared" si="67"/>
        <v>2246506</v>
      </c>
      <c r="AB178" s="114">
        <v>185178</v>
      </c>
      <c r="AC178" s="118">
        <f t="shared" si="68"/>
        <v>8.2429336934777826</v>
      </c>
      <c r="AD178" s="114">
        <v>5971</v>
      </c>
      <c r="AE178" s="118">
        <f t="shared" si="69"/>
        <v>0.2657905209244934</v>
      </c>
      <c r="AF178" s="114">
        <v>0</v>
      </c>
      <c r="AG178" s="118">
        <f t="shared" si="70"/>
        <v>0</v>
      </c>
      <c r="AH178" s="114">
        <v>0</v>
      </c>
      <c r="AI178" s="113"/>
      <c r="AJ178" s="114">
        <v>4880</v>
      </c>
      <c r="AK178" s="114">
        <v>4880</v>
      </c>
      <c r="AL178" s="114">
        <v>4880</v>
      </c>
      <c r="AM178" s="114">
        <v>0</v>
      </c>
      <c r="AN178" s="114">
        <v>0</v>
      </c>
      <c r="AO178" s="114">
        <v>0</v>
      </c>
    </row>
    <row r="179" spans="1:41" x14ac:dyDescent="0.2">
      <c r="A179" s="110">
        <v>22</v>
      </c>
      <c r="B179" s="110" t="s">
        <v>186</v>
      </c>
      <c r="C179" s="111">
        <v>3219533</v>
      </c>
      <c r="D179" s="112">
        <f t="shared" si="57"/>
        <v>358.32309404563159</v>
      </c>
      <c r="F179" s="112">
        <f t="shared" si="58"/>
        <v>84.990640269528967</v>
      </c>
      <c r="G179" s="111">
        <v>0</v>
      </c>
      <c r="H179" s="111">
        <v>1171785</v>
      </c>
      <c r="I179" s="112">
        <f t="shared" si="59"/>
        <v>130.41569282136894</v>
      </c>
      <c r="K179" s="112">
        <f t="shared" si="60"/>
        <v>141.64372304699626</v>
      </c>
      <c r="L179" s="111">
        <v>0</v>
      </c>
      <c r="M179" s="220">
        <f t="shared" si="61"/>
        <v>0</v>
      </c>
      <c r="O179" s="220">
        <f t="shared" si="62"/>
        <v>0</v>
      </c>
      <c r="P179" s="111">
        <v>0</v>
      </c>
      <c r="Q179" s="111">
        <v>0</v>
      </c>
      <c r="R179" s="111">
        <v>0</v>
      </c>
      <c r="S179" s="111">
        <v>90215</v>
      </c>
      <c r="T179" s="112">
        <f t="shared" si="63"/>
        <v>10.040623260990539</v>
      </c>
      <c r="V179" s="112">
        <f t="shared" si="64"/>
        <v>28.906951939737585</v>
      </c>
      <c r="W179" s="111">
        <v>442975</v>
      </c>
      <c r="X179" s="112">
        <f t="shared" si="65"/>
        <v>49.301613800779073</v>
      </c>
      <c r="Z179" s="112">
        <f t="shared" si="66"/>
        <v>93.518321192458458</v>
      </c>
      <c r="AA179" s="111">
        <f t="shared" si="67"/>
        <v>4924508</v>
      </c>
      <c r="AB179" s="111">
        <v>408364</v>
      </c>
      <c r="AC179" s="220">
        <f t="shared" si="68"/>
        <v>8.2924832287814336</v>
      </c>
      <c r="AD179" s="111">
        <v>25643</v>
      </c>
      <c r="AE179" s="220">
        <f t="shared" si="69"/>
        <v>0.52072207010324689</v>
      </c>
      <c r="AF179" s="111">
        <v>40567</v>
      </c>
      <c r="AG179" s="220">
        <f t="shared" si="70"/>
        <v>0.82377772561238594</v>
      </c>
      <c r="AH179" s="111">
        <v>7076</v>
      </c>
      <c r="AI179" s="110"/>
      <c r="AJ179" s="111">
        <v>8985</v>
      </c>
      <c r="AK179" s="111">
        <v>8985</v>
      </c>
      <c r="AL179" s="111">
        <v>8985</v>
      </c>
      <c r="AM179" s="111">
        <v>0</v>
      </c>
      <c r="AN179" s="111">
        <v>8985</v>
      </c>
      <c r="AO179" s="111">
        <v>8985</v>
      </c>
    </row>
    <row r="180" spans="1:41" x14ac:dyDescent="0.2">
      <c r="A180" s="113">
        <v>23</v>
      </c>
      <c r="B180" s="129" t="s">
        <v>270</v>
      </c>
      <c r="C180" s="114">
        <v>2837428</v>
      </c>
      <c r="D180" s="115">
        <f t="shared" si="57"/>
        <v>317.77668271922948</v>
      </c>
      <c r="E180" s="160"/>
      <c r="F180" s="115">
        <f t="shared" si="58"/>
        <v>75.373438597275737</v>
      </c>
      <c r="G180" s="114">
        <v>0</v>
      </c>
      <c r="H180" s="114">
        <v>135760</v>
      </c>
      <c r="I180" s="115">
        <f t="shared" si="59"/>
        <v>15.204390189270915</v>
      </c>
      <c r="J180" s="160"/>
      <c r="K180" s="115">
        <f t="shared" si="60"/>
        <v>16.513399472695074</v>
      </c>
      <c r="L180" s="114">
        <v>0</v>
      </c>
      <c r="M180" s="118">
        <f t="shared" si="61"/>
        <v>0</v>
      </c>
      <c r="N180" s="160"/>
      <c r="O180" s="118">
        <f t="shared" si="62"/>
        <v>0</v>
      </c>
      <c r="P180" s="114">
        <v>0</v>
      </c>
      <c r="Q180" s="114">
        <v>0</v>
      </c>
      <c r="R180" s="114">
        <v>0</v>
      </c>
      <c r="S180" s="114">
        <v>0</v>
      </c>
      <c r="T180" s="115">
        <f t="shared" si="63"/>
        <v>0</v>
      </c>
      <c r="U180" s="160"/>
      <c r="V180" s="115">
        <f t="shared" si="64"/>
        <v>0</v>
      </c>
      <c r="W180" s="114">
        <v>0</v>
      </c>
      <c r="X180" s="115">
        <f t="shared" si="65"/>
        <v>0</v>
      </c>
      <c r="Y180" s="160"/>
      <c r="Z180" s="115">
        <f t="shared" si="66"/>
        <v>0</v>
      </c>
      <c r="AA180" s="114">
        <f t="shared" si="67"/>
        <v>2973188</v>
      </c>
      <c r="AB180" s="114">
        <v>187827</v>
      </c>
      <c r="AC180" s="118">
        <f t="shared" si="68"/>
        <v>6.3173603552819397</v>
      </c>
      <c r="AD180" s="114">
        <v>30922</v>
      </c>
      <c r="AE180" s="118">
        <f t="shared" si="69"/>
        <v>1.040028413944897</v>
      </c>
      <c r="AF180" s="114">
        <v>0</v>
      </c>
      <c r="AG180" s="118">
        <f t="shared" si="70"/>
        <v>0</v>
      </c>
      <c r="AH180" s="114">
        <v>0</v>
      </c>
      <c r="AI180" s="113"/>
      <c r="AJ180" s="114">
        <v>8929</v>
      </c>
      <c r="AK180" s="114">
        <v>8929</v>
      </c>
      <c r="AL180" s="114">
        <v>8929</v>
      </c>
      <c r="AM180" s="114">
        <v>0</v>
      </c>
      <c r="AN180" s="114">
        <v>0</v>
      </c>
      <c r="AO180" s="114">
        <v>0</v>
      </c>
    </row>
    <row r="181" spans="1:41" x14ac:dyDescent="0.2">
      <c r="A181" s="110">
        <v>24</v>
      </c>
      <c r="B181" s="110" t="s">
        <v>271</v>
      </c>
      <c r="C181" s="111">
        <v>0</v>
      </c>
      <c r="D181" s="112">
        <f t="shared" si="57"/>
        <v>0</v>
      </c>
      <c r="F181" s="112">
        <f t="shared" si="58"/>
        <v>0</v>
      </c>
      <c r="G181" s="111">
        <v>0</v>
      </c>
      <c r="H181" s="111">
        <v>0</v>
      </c>
      <c r="I181" s="112">
        <f t="shared" si="59"/>
        <v>0</v>
      </c>
      <c r="K181" s="112">
        <f t="shared" si="60"/>
        <v>0</v>
      </c>
      <c r="L181" s="111">
        <v>0</v>
      </c>
      <c r="M181" s="220">
        <f t="shared" si="61"/>
        <v>0</v>
      </c>
      <c r="O181" s="220">
        <f t="shared" si="62"/>
        <v>0</v>
      </c>
      <c r="P181" s="111">
        <v>0</v>
      </c>
      <c r="Q181" s="111">
        <v>0</v>
      </c>
      <c r="R181" s="111">
        <v>0</v>
      </c>
      <c r="S181" s="111">
        <v>0</v>
      </c>
      <c r="T181" s="112">
        <f t="shared" si="63"/>
        <v>0</v>
      </c>
      <c r="V181" s="112">
        <f t="shared" si="64"/>
        <v>0</v>
      </c>
      <c r="W181" s="111">
        <v>0</v>
      </c>
      <c r="X181" s="112">
        <f t="shared" si="65"/>
        <v>0</v>
      </c>
      <c r="Z181" s="112">
        <f t="shared" si="66"/>
        <v>0</v>
      </c>
      <c r="AA181" s="111">
        <f t="shared" si="67"/>
        <v>0</v>
      </c>
      <c r="AB181" s="111">
        <v>0</v>
      </c>
      <c r="AC181" s="220">
        <f t="shared" si="68"/>
        <v>0</v>
      </c>
      <c r="AD181" s="111">
        <v>0</v>
      </c>
      <c r="AE181" s="220">
        <f t="shared" si="69"/>
        <v>0</v>
      </c>
      <c r="AF181" s="111">
        <v>0</v>
      </c>
      <c r="AG181" s="220">
        <f t="shared" si="70"/>
        <v>0</v>
      </c>
      <c r="AH181" s="111">
        <v>0</v>
      </c>
      <c r="AI181" s="110"/>
      <c r="AJ181" s="111">
        <v>0</v>
      </c>
      <c r="AK181" s="111">
        <v>0</v>
      </c>
      <c r="AL181" s="111">
        <v>0</v>
      </c>
      <c r="AM181" s="111">
        <v>0</v>
      </c>
      <c r="AN181" s="111">
        <v>0</v>
      </c>
      <c r="AO181" s="111">
        <v>0</v>
      </c>
    </row>
    <row r="182" spans="1:41" x14ac:dyDescent="0.2">
      <c r="A182" s="113">
        <v>25</v>
      </c>
      <c r="B182" s="113" t="s">
        <v>272</v>
      </c>
      <c r="C182" s="114">
        <v>2671643</v>
      </c>
      <c r="D182" s="115">
        <f t="shared" si="57"/>
        <v>544.89965327350603</v>
      </c>
      <c r="E182" s="160"/>
      <c r="F182" s="115">
        <f t="shared" si="58"/>
        <v>129.24472685107474</v>
      </c>
      <c r="G182" s="114">
        <v>0</v>
      </c>
      <c r="H182" s="114">
        <v>3323092</v>
      </c>
      <c r="I182" s="115">
        <f t="shared" si="59"/>
        <v>677.76708137874766</v>
      </c>
      <c r="J182" s="160"/>
      <c r="K182" s="115">
        <f t="shared" si="60"/>
        <v>736.11887257061937</v>
      </c>
      <c r="L182" s="114">
        <v>0</v>
      </c>
      <c r="M182" s="118">
        <f t="shared" si="61"/>
        <v>0</v>
      </c>
      <c r="N182" s="160"/>
      <c r="O182" s="118">
        <f t="shared" si="62"/>
        <v>0</v>
      </c>
      <c r="P182" s="114">
        <v>0</v>
      </c>
      <c r="Q182" s="114">
        <v>0</v>
      </c>
      <c r="R182" s="114">
        <v>0</v>
      </c>
      <c r="S182" s="114">
        <v>0</v>
      </c>
      <c r="T182" s="115">
        <f t="shared" si="63"/>
        <v>0</v>
      </c>
      <c r="U182" s="160"/>
      <c r="V182" s="115">
        <f t="shared" si="64"/>
        <v>0</v>
      </c>
      <c r="W182" s="114">
        <v>0</v>
      </c>
      <c r="X182" s="115">
        <f t="shared" si="65"/>
        <v>0</v>
      </c>
      <c r="Y182" s="160"/>
      <c r="Z182" s="115">
        <f t="shared" si="66"/>
        <v>0</v>
      </c>
      <c r="AA182" s="114">
        <f t="shared" si="67"/>
        <v>5994735</v>
      </c>
      <c r="AB182" s="114">
        <v>431114</v>
      </c>
      <c r="AC182" s="118">
        <f t="shared" si="68"/>
        <v>7.1915439131170933</v>
      </c>
      <c r="AD182" s="114">
        <v>492640</v>
      </c>
      <c r="AE182" s="118">
        <f t="shared" si="69"/>
        <v>8.2178778544839766</v>
      </c>
      <c r="AF182" s="114">
        <v>0</v>
      </c>
      <c r="AG182" s="118">
        <f t="shared" si="70"/>
        <v>0</v>
      </c>
      <c r="AH182" s="114">
        <v>33378</v>
      </c>
      <c r="AI182" s="113"/>
      <c r="AJ182" s="114">
        <v>4903</v>
      </c>
      <c r="AK182" s="114">
        <v>4903</v>
      </c>
      <c r="AL182" s="114">
        <v>4903</v>
      </c>
      <c r="AM182" s="114">
        <v>0</v>
      </c>
      <c r="AN182" s="114">
        <v>0</v>
      </c>
      <c r="AO182" s="114">
        <v>0</v>
      </c>
    </row>
    <row r="183" spans="1:41" x14ac:dyDescent="0.2">
      <c r="A183" s="110">
        <v>26</v>
      </c>
      <c r="B183" s="110" t="s">
        <v>273</v>
      </c>
      <c r="C183" s="111">
        <v>3285712</v>
      </c>
      <c r="D183" s="112">
        <f t="shared" si="57"/>
        <v>385.05941638345246</v>
      </c>
      <c r="F183" s="112">
        <f t="shared" si="58"/>
        <v>91.332227489845081</v>
      </c>
      <c r="G183" s="111">
        <v>0</v>
      </c>
      <c r="H183" s="111">
        <v>571682</v>
      </c>
      <c r="I183" s="112">
        <f t="shared" si="59"/>
        <v>66.99660142974335</v>
      </c>
      <c r="K183" s="112">
        <f t="shared" si="60"/>
        <v>72.7646179129883</v>
      </c>
      <c r="L183" s="111">
        <v>0</v>
      </c>
      <c r="M183" s="220">
        <f t="shared" si="61"/>
        <v>0</v>
      </c>
      <c r="O183" s="220">
        <f t="shared" si="62"/>
        <v>0</v>
      </c>
      <c r="P183" s="111">
        <v>0</v>
      </c>
      <c r="Q183" s="111">
        <v>0</v>
      </c>
      <c r="R183" s="111">
        <v>0</v>
      </c>
      <c r="S183" s="111">
        <v>0</v>
      </c>
      <c r="T183" s="112">
        <f t="shared" si="63"/>
        <v>0</v>
      </c>
      <c r="V183" s="112">
        <f t="shared" si="64"/>
        <v>0</v>
      </c>
      <c r="W183" s="111">
        <v>0</v>
      </c>
      <c r="X183" s="112">
        <f t="shared" si="65"/>
        <v>0</v>
      </c>
      <c r="Z183" s="112">
        <f t="shared" si="66"/>
        <v>0</v>
      </c>
      <c r="AA183" s="111">
        <f t="shared" si="67"/>
        <v>3857394</v>
      </c>
      <c r="AB183" s="111">
        <v>274335</v>
      </c>
      <c r="AC183" s="220">
        <f t="shared" si="68"/>
        <v>7.1119258234963816</v>
      </c>
      <c r="AD183" s="111">
        <v>1127514</v>
      </c>
      <c r="AE183" s="220">
        <f t="shared" si="69"/>
        <v>29.229941250491915</v>
      </c>
      <c r="AF183" s="111">
        <v>0</v>
      </c>
      <c r="AG183" s="220">
        <f t="shared" si="70"/>
        <v>0</v>
      </c>
      <c r="AH183" s="111">
        <v>0</v>
      </c>
      <c r="AI183" s="110"/>
      <c r="AJ183" s="111">
        <v>8533</v>
      </c>
      <c r="AK183" s="111">
        <v>8533</v>
      </c>
      <c r="AL183" s="111">
        <v>8533</v>
      </c>
      <c r="AM183" s="111">
        <v>0</v>
      </c>
      <c r="AN183" s="111">
        <v>0</v>
      </c>
      <c r="AO183" s="111">
        <v>0</v>
      </c>
    </row>
    <row r="184" spans="1:41" x14ac:dyDescent="0.2">
      <c r="A184" s="113">
        <v>27</v>
      </c>
      <c r="B184" s="113" t="s">
        <v>274</v>
      </c>
      <c r="C184" s="114">
        <v>3442423</v>
      </c>
      <c r="D184" s="115">
        <f t="shared" si="57"/>
        <v>432.13946773788604</v>
      </c>
      <c r="E184" s="160"/>
      <c r="F184" s="115">
        <f t="shared" si="58"/>
        <v>102.49914297764798</v>
      </c>
      <c r="G184" s="114">
        <v>0</v>
      </c>
      <c r="H184" s="114">
        <v>1329133</v>
      </c>
      <c r="I184" s="115">
        <f t="shared" si="59"/>
        <v>166.85074064775296</v>
      </c>
      <c r="J184" s="160"/>
      <c r="K184" s="115">
        <f t="shared" si="60"/>
        <v>181.21561590649418</v>
      </c>
      <c r="L184" s="114">
        <v>0</v>
      </c>
      <c r="M184" s="118">
        <f t="shared" si="61"/>
        <v>0</v>
      </c>
      <c r="N184" s="160"/>
      <c r="O184" s="118">
        <f t="shared" si="62"/>
        <v>0</v>
      </c>
      <c r="P184" s="114">
        <v>0</v>
      </c>
      <c r="Q184" s="114">
        <v>0</v>
      </c>
      <c r="R184" s="114">
        <v>0</v>
      </c>
      <c r="S184" s="114">
        <v>0</v>
      </c>
      <c r="T184" s="115">
        <f t="shared" si="63"/>
        <v>0</v>
      </c>
      <c r="U184" s="160"/>
      <c r="V184" s="115">
        <f t="shared" si="64"/>
        <v>0</v>
      </c>
      <c r="W184" s="114">
        <v>151612</v>
      </c>
      <c r="X184" s="115">
        <f t="shared" si="65"/>
        <v>19.032387647501881</v>
      </c>
      <c r="Y184" s="160"/>
      <c r="Z184" s="115">
        <f t="shared" si="66"/>
        <v>36.101798782301401</v>
      </c>
      <c r="AA184" s="114">
        <f t="shared" si="67"/>
        <v>4923168</v>
      </c>
      <c r="AB184" s="114">
        <v>563326</v>
      </c>
      <c r="AC184" s="118">
        <f t="shared" si="68"/>
        <v>11.442347691567706</v>
      </c>
      <c r="AD184" s="114">
        <v>92362</v>
      </c>
      <c r="AE184" s="118">
        <f t="shared" si="69"/>
        <v>1.8760684177342719</v>
      </c>
      <c r="AF184" s="114">
        <v>0</v>
      </c>
      <c r="AG184" s="118">
        <f t="shared" si="70"/>
        <v>0</v>
      </c>
      <c r="AH184" s="114">
        <v>0</v>
      </c>
      <c r="AI184" s="113"/>
      <c r="AJ184" s="114">
        <v>7966</v>
      </c>
      <c r="AK184" s="114">
        <v>7966</v>
      </c>
      <c r="AL184" s="114">
        <v>7966</v>
      </c>
      <c r="AM184" s="114">
        <v>0</v>
      </c>
      <c r="AN184" s="114">
        <v>0</v>
      </c>
      <c r="AO184" s="114">
        <v>7966</v>
      </c>
    </row>
    <row r="185" spans="1:41" x14ac:dyDescent="0.2">
      <c r="A185" s="110">
        <v>28</v>
      </c>
      <c r="B185" s="110" t="s">
        <v>275</v>
      </c>
      <c r="C185" s="111">
        <v>3512623</v>
      </c>
      <c r="D185" s="112">
        <f t="shared" si="57"/>
        <v>748.96012793176976</v>
      </c>
      <c r="F185" s="112">
        <f t="shared" si="58"/>
        <v>177.64582263057591</v>
      </c>
      <c r="G185" s="111">
        <v>0</v>
      </c>
      <c r="H185" s="111">
        <v>0</v>
      </c>
      <c r="I185" s="112">
        <f t="shared" si="59"/>
        <v>0</v>
      </c>
      <c r="K185" s="112">
        <f t="shared" si="60"/>
        <v>0</v>
      </c>
      <c r="L185" s="111">
        <v>0</v>
      </c>
      <c r="M185" s="220">
        <f t="shared" si="61"/>
        <v>0</v>
      </c>
      <c r="O185" s="220">
        <f t="shared" si="62"/>
        <v>0</v>
      </c>
      <c r="P185" s="111">
        <v>0</v>
      </c>
      <c r="Q185" s="111">
        <v>0</v>
      </c>
      <c r="R185" s="111">
        <v>0</v>
      </c>
      <c r="S185" s="111">
        <v>365788</v>
      </c>
      <c r="T185" s="112">
        <f t="shared" si="63"/>
        <v>77.993176972281447</v>
      </c>
      <c r="V185" s="112">
        <f t="shared" si="64"/>
        <v>224.54233763798942</v>
      </c>
      <c r="W185" s="111">
        <v>0</v>
      </c>
      <c r="X185" s="112">
        <f t="shared" si="65"/>
        <v>0</v>
      </c>
      <c r="Z185" s="112">
        <f t="shared" si="66"/>
        <v>0</v>
      </c>
      <c r="AA185" s="111">
        <f t="shared" si="67"/>
        <v>3878411</v>
      </c>
      <c r="AB185" s="111">
        <v>198910</v>
      </c>
      <c r="AC185" s="220">
        <f t="shared" si="68"/>
        <v>5.1286467576541011</v>
      </c>
      <c r="AD185" s="111">
        <v>132665</v>
      </c>
      <c r="AE185" s="220">
        <f t="shared" si="69"/>
        <v>3.4206018908259077</v>
      </c>
      <c r="AF185" s="111">
        <v>0</v>
      </c>
      <c r="AG185" s="220">
        <f t="shared" si="70"/>
        <v>0</v>
      </c>
      <c r="AH185" s="111">
        <v>0</v>
      </c>
      <c r="AI185" s="110"/>
      <c r="AJ185" s="111">
        <v>4690</v>
      </c>
      <c r="AK185" s="111">
        <v>4690</v>
      </c>
      <c r="AL185" s="111">
        <v>0</v>
      </c>
      <c r="AM185" s="111">
        <v>0</v>
      </c>
      <c r="AN185" s="111">
        <v>4690</v>
      </c>
      <c r="AO185" s="111">
        <v>0</v>
      </c>
    </row>
    <row r="186" spans="1:41" x14ac:dyDescent="0.2">
      <c r="A186" s="113">
        <v>29</v>
      </c>
      <c r="B186" s="113" t="s">
        <v>276</v>
      </c>
      <c r="C186" s="114">
        <v>2366820</v>
      </c>
      <c r="D186" s="115">
        <f t="shared" si="57"/>
        <v>334.15501905972047</v>
      </c>
      <c r="E186" s="160"/>
      <c r="F186" s="115">
        <f t="shared" si="58"/>
        <v>79.258215535350402</v>
      </c>
      <c r="G186" s="114">
        <v>0</v>
      </c>
      <c r="H186" s="114">
        <v>136480</v>
      </c>
      <c r="I186" s="115">
        <f t="shared" si="59"/>
        <v>19.26867146689256</v>
      </c>
      <c r="J186" s="160"/>
      <c r="K186" s="115">
        <f t="shared" si="60"/>
        <v>20.9275916547743</v>
      </c>
      <c r="L186" s="114">
        <v>0</v>
      </c>
      <c r="M186" s="118">
        <f t="shared" si="61"/>
        <v>0</v>
      </c>
      <c r="N186" s="160"/>
      <c r="O186" s="118">
        <f t="shared" si="62"/>
        <v>0</v>
      </c>
      <c r="P186" s="114">
        <v>0</v>
      </c>
      <c r="Q186" s="114">
        <v>0</v>
      </c>
      <c r="R186" s="114">
        <v>0</v>
      </c>
      <c r="S186" s="114">
        <v>0</v>
      </c>
      <c r="T186" s="115">
        <f t="shared" si="63"/>
        <v>0</v>
      </c>
      <c r="U186" s="160"/>
      <c r="V186" s="115">
        <f t="shared" si="64"/>
        <v>0</v>
      </c>
      <c r="W186" s="114">
        <v>0</v>
      </c>
      <c r="X186" s="115">
        <f t="shared" si="65"/>
        <v>0</v>
      </c>
      <c r="Y186" s="160"/>
      <c r="Z186" s="115">
        <f t="shared" si="66"/>
        <v>0</v>
      </c>
      <c r="AA186" s="114">
        <f t="shared" si="67"/>
        <v>2503300</v>
      </c>
      <c r="AB186" s="114">
        <v>195630</v>
      </c>
      <c r="AC186" s="118">
        <f t="shared" si="68"/>
        <v>7.814884352654496</v>
      </c>
      <c r="AD186" s="114">
        <v>25957</v>
      </c>
      <c r="AE186" s="118">
        <f t="shared" si="69"/>
        <v>1.0369112771142093</v>
      </c>
      <c r="AF186" s="114">
        <v>126429</v>
      </c>
      <c r="AG186" s="118">
        <f t="shared" si="70"/>
        <v>5.0504933487796109</v>
      </c>
      <c r="AH186" s="114">
        <v>0</v>
      </c>
      <c r="AI186" s="113"/>
      <c r="AJ186" s="114">
        <v>7083</v>
      </c>
      <c r="AK186" s="114">
        <v>7083</v>
      </c>
      <c r="AL186" s="114">
        <v>7083</v>
      </c>
      <c r="AM186" s="114">
        <v>0</v>
      </c>
      <c r="AN186" s="114">
        <v>0</v>
      </c>
      <c r="AO186" s="114">
        <v>0</v>
      </c>
    </row>
    <row r="187" spans="1:41" x14ac:dyDescent="0.2">
      <c r="A187" s="110">
        <v>30</v>
      </c>
      <c r="B187" s="110" t="s">
        <v>214</v>
      </c>
      <c r="C187" s="111">
        <v>1990390</v>
      </c>
      <c r="D187" s="112">
        <f t="shared" si="57"/>
        <v>443.68925546143555</v>
      </c>
      <c r="F187" s="112">
        <f t="shared" si="58"/>
        <v>105.23863666341251</v>
      </c>
      <c r="G187" s="111">
        <v>0</v>
      </c>
      <c r="H187" s="111">
        <v>1933591</v>
      </c>
      <c r="I187" s="112">
        <f t="shared" si="59"/>
        <v>431.02786446723138</v>
      </c>
      <c r="K187" s="112">
        <f t="shared" si="60"/>
        <v>468.13684871312648</v>
      </c>
      <c r="L187" s="111">
        <v>0</v>
      </c>
      <c r="M187" s="220">
        <f t="shared" si="61"/>
        <v>0</v>
      </c>
      <c r="O187" s="220">
        <f t="shared" si="62"/>
        <v>0</v>
      </c>
      <c r="P187" s="111">
        <v>0</v>
      </c>
      <c r="Q187" s="111">
        <v>0</v>
      </c>
      <c r="R187" s="111">
        <v>0</v>
      </c>
      <c r="S187" s="111">
        <v>0</v>
      </c>
      <c r="T187" s="112">
        <f t="shared" si="63"/>
        <v>0</v>
      </c>
      <c r="V187" s="112">
        <f t="shared" si="64"/>
        <v>0</v>
      </c>
      <c r="W187" s="111">
        <v>0</v>
      </c>
      <c r="X187" s="112">
        <f t="shared" si="65"/>
        <v>0</v>
      </c>
      <c r="Z187" s="112">
        <f t="shared" si="66"/>
        <v>0</v>
      </c>
      <c r="AA187" s="111">
        <f t="shared" si="67"/>
        <v>3923981</v>
      </c>
      <c r="AB187" s="111">
        <v>168903</v>
      </c>
      <c r="AC187" s="220">
        <f t="shared" si="68"/>
        <v>4.3043786399577364</v>
      </c>
      <c r="AD187" s="111">
        <v>109133</v>
      </c>
      <c r="AE187" s="220">
        <f t="shared" si="69"/>
        <v>2.7811806428216652</v>
      </c>
      <c r="AF187" s="111">
        <v>0</v>
      </c>
      <c r="AG187" s="220">
        <f t="shared" si="70"/>
        <v>0</v>
      </c>
      <c r="AH187" s="111">
        <v>1351459</v>
      </c>
      <c r="AI187" s="110"/>
      <c r="AJ187" s="111">
        <v>4486</v>
      </c>
      <c r="AK187" s="111">
        <v>4486</v>
      </c>
      <c r="AL187" s="111">
        <v>4486</v>
      </c>
      <c r="AM187" s="111">
        <v>0</v>
      </c>
      <c r="AN187" s="111">
        <v>0</v>
      </c>
      <c r="AO187" s="111">
        <v>0</v>
      </c>
    </row>
    <row r="188" spans="1:41" x14ac:dyDescent="0.2">
      <c r="A188" s="113">
        <v>31</v>
      </c>
      <c r="B188" s="113" t="s">
        <v>277</v>
      </c>
      <c r="C188" s="114">
        <v>7648110</v>
      </c>
      <c r="D188" s="115">
        <f t="shared" si="57"/>
        <v>464.28155162993988</v>
      </c>
      <c r="E188" s="160"/>
      <c r="F188" s="115">
        <f t="shared" si="58"/>
        <v>110.12292256366227</v>
      </c>
      <c r="G188" s="114">
        <v>0</v>
      </c>
      <c r="H188" s="114">
        <v>97023</v>
      </c>
      <c r="I188" s="115">
        <f t="shared" si="59"/>
        <v>5.8898197049717718</v>
      </c>
      <c r="J188" s="160"/>
      <c r="K188" s="115">
        <f t="shared" si="60"/>
        <v>6.3968988166972194</v>
      </c>
      <c r="L188" s="114">
        <v>0</v>
      </c>
      <c r="M188" s="118">
        <f t="shared" si="61"/>
        <v>0</v>
      </c>
      <c r="N188" s="160"/>
      <c r="O188" s="118">
        <f t="shared" si="62"/>
        <v>0</v>
      </c>
      <c r="P188" s="114">
        <v>0</v>
      </c>
      <c r="Q188" s="114">
        <v>0</v>
      </c>
      <c r="R188" s="114">
        <v>0</v>
      </c>
      <c r="S188" s="114">
        <v>0</v>
      </c>
      <c r="T188" s="115">
        <f t="shared" si="63"/>
        <v>0</v>
      </c>
      <c r="U188" s="160"/>
      <c r="V188" s="115">
        <f t="shared" si="64"/>
        <v>0</v>
      </c>
      <c r="W188" s="114">
        <v>1272310</v>
      </c>
      <c r="X188" s="115">
        <f t="shared" si="65"/>
        <v>77.236083287804291</v>
      </c>
      <c r="Y188" s="160"/>
      <c r="Z188" s="115">
        <f t="shared" si="66"/>
        <v>146.50613413474542</v>
      </c>
      <c r="AA188" s="114">
        <f t="shared" si="67"/>
        <v>9017443</v>
      </c>
      <c r="AB188" s="114">
        <v>602407</v>
      </c>
      <c r="AC188" s="118">
        <f t="shared" si="68"/>
        <v>6.6804636303218103</v>
      </c>
      <c r="AD188" s="114">
        <v>178381</v>
      </c>
      <c r="AE188" s="118">
        <f t="shared" si="69"/>
        <v>1.9781771839311877</v>
      </c>
      <c r="AF188" s="114">
        <v>0</v>
      </c>
      <c r="AG188" s="118">
        <f t="shared" si="70"/>
        <v>0</v>
      </c>
      <c r="AH188" s="114">
        <v>32705</v>
      </c>
      <c r="AI188" s="113"/>
      <c r="AJ188" s="114">
        <v>16473</v>
      </c>
      <c r="AK188" s="114">
        <v>16473</v>
      </c>
      <c r="AL188" s="114">
        <v>16473</v>
      </c>
      <c r="AM188" s="114">
        <v>0</v>
      </c>
      <c r="AN188" s="114">
        <v>0</v>
      </c>
      <c r="AO188" s="114">
        <v>16473</v>
      </c>
    </row>
    <row r="189" spans="1:41" x14ac:dyDescent="0.2">
      <c r="A189" s="110">
        <v>32</v>
      </c>
      <c r="B189" s="110" t="s">
        <v>278</v>
      </c>
      <c r="C189" s="111">
        <v>0</v>
      </c>
      <c r="D189" s="112">
        <f t="shared" si="57"/>
        <v>0</v>
      </c>
      <c r="F189" s="112">
        <f t="shared" si="58"/>
        <v>0</v>
      </c>
      <c r="G189" s="111">
        <v>0</v>
      </c>
      <c r="H189" s="111">
        <v>0</v>
      </c>
      <c r="I189" s="112">
        <f t="shared" si="59"/>
        <v>0</v>
      </c>
      <c r="K189" s="112">
        <f t="shared" si="60"/>
        <v>0</v>
      </c>
      <c r="L189" s="111">
        <v>0</v>
      </c>
      <c r="M189" s="220">
        <f t="shared" si="61"/>
        <v>0</v>
      </c>
      <c r="O189" s="220">
        <f t="shared" si="62"/>
        <v>0</v>
      </c>
      <c r="P189" s="111">
        <v>0</v>
      </c>
      <c r="Q189" s="111">
        <v>0</v>
      </c>
      <c r="R189" s="111">
        <v>0</v>
      </c>
      <c r="S189" s="111">
        <v>0</v>
      </c>
      <c r="T189" s="112">
        <f t="shared" si="63"/>
        <v>0</v>
      </c>
      <c r="V189" s="112">
        <f t="shared" si="64"/>
        <v>0</v>
      </c>
      <c r="W189" s="111">
        <v>0</v>
      </c>
      <c r="X189" s="112">
        <f t="shared" si="65"/>
        <v>0</v>
      </c>
      <c r="Z189" s="112">
        <f t="shared" si="66"/>
        <v>0</v>
      </c>
      <c r="AA189" s="111">
        <f t="shared" si="67"/>
        <v>0</v>
      </c>
      <c r="AB189" s="111">
        <v>0</v>
      </c>
      <c r="AC189" s="220">
        <f t="shared" si="68"/>
        <v>0</v>
      </c>
      <c r="AD189" s="111">
        <v>0</v>
      </c>
      <c r="AE189" s="220">
        <f t="shared" si="69"/>
        <v>0</v>
      </c>
      <c r="AF189" s="111">
        <v>0</v>
      </c>
      <c r="AG189" s="220">
        <f t="shared" si="70"/>
        <v>0</v>
      </c>
      <c r="AH189" s="111">
        <v>0</v>
      </c>
      <c r="AI189" s="110"/>
      <c r="AJ189" s="111">
        <v>0</v>
      </c>
      <c r="AK189" s="111">
        <v>0</v>
      </c>
      <c r="AL189" s="111">
        <v>0</v>
      </c>
      <c r="AM189" s="111">
        <v>0</v>
      </c>
      <c r="AN189" s="111">
        <v>0</v>
      </c>
      <c r="AO189" s="111">
        <v>0</v>
      </c>
    </row>
    <row r="190" spans="1:41" x14ac:dyDescent="0.2">
      <c r="A190" s="113">
        <v>33</v>
      </c>
      <c r="B190" s="113" t="s">
        <v>279</v>
      </c>
      <c r="C190" s="114">
        <v>3335044</v>
      </c>
      <c r="D190" s="115">
        <f t="shared" si="57"/>
        <v>331.61419906532763</v>
      </c>
      <c r="E190" s="160"/>
      <c r="F190" s="115">
        <f t="shared" si="58"/>
        <v>78.655558543039518</v>
      </c>
      <c r="G190" s="114">
        <v>0</v>
      </c>
      <c r="H190" s="114">
        <v>21557</v>
      </c>
      <c r="I190" s="115">
        <f t="shared" si="59"/>
        <v>2.1434821517351099</v>
      </c>
      <c r="J190" s="160"/>
      <c r="K190" s="115">
        <f t="shared" si="60"/>
        <v>2.3280234585910211</v>
      </c>
      <c r="L190" s="114">
        <v>0</v>
      </c>
      <c r="M190" s="118">
        <f t="shared" si="61"/>
        <v>0</v>
      </c>
      <c r="N190" s="160"/>
      <c r="O190" s="118">
        <f t="shared" si="62"/>
        <v>0</v>
      </c>
      <c r="P190" s="114">
        <v>0</v>
      </c>
      <c r="Q190" s="114">
        <v>0</v>
      </c>
      <c r="R190" s="114">
        <v>0</v>
      </c>
      <c r="S190" s="114">
        <v>884814</v>
      </c>
      <c r="T190" s="115">
        <f t="shared" si="63"/>
        <v>87.979914487421695</v>
      </c>
      <c r="U190" s="160"/>
      <c r="V190" s="115">
        <f t="shared" si="64"/>
        <v>253.29415252845803</v>
      </c>
      <c r="W190" s="114">
        <v>87045</v>
      </c>
      <c r="X190" s="115">
        <f t="shared" si="65"/>
        <v>8.6551655563289245</v>
      </c>
      <c r="Y190" s="160"/>
      <c r="Z190" s="115">
        <f t="shared" si="66"/>
        <v>16.417648228340166</v>
      </c>
      <c r="AA190" s="114">
        <f t="shared" si="67"/>
        <v>4328460</v>
      </c>
      <c r="AB190" s="114">
        <v>335638</v>
      </c>
      <c r="AC190" s="118">
        <f t="shared" si="68"/>
        <v>7.754212814719323</v>
      </c>
      <c r="AD190" s="114">
        <v>0</v>
      </c>
      <c r="AE190" s="118">
        <f t="shared" si="69"/>
        <v>0</v>
      </c>
      <c r="AF190" s="114">
        <v>0</v>
      </c>
      <c r="AG190" s="118">
        <f t="shared" si="70"/>
        <v>0</v>
      </c>
      <c r="AH190" s="114">
        <v>0</v>
      </c>
      <c r="AI190" s="113"/>
      <c r="AJ190" s="114">
        <v>10057</v>
      </c>
      <c r="AK190" s="114">
        <v>10057</v>
      </c>
      <c r="AL190" s="114">
        <v>10057</v>
      </c>
      <c r="AM190" s="114">
        <v>0</v>
      </c>
      <c r="AN190" s="114">
        <v>10057</v>
      </c>
      <c r="AO190" s="114">
        <v>10057</v>
      </c>
    </row>
    <row r="191" spans="1:41" x14ac:dyDescent="0.2">
      <c r="A191" s="110">
        <v>34</v>
      </c>
      <c r="B191" s="110" t="s">
        <v>280</v>
      </c>
      <c r="C191" s="111">
        <v>1485022</v>
      </c>
      <c r="D191" s="112">
        <f t="shared" si="57"/>
        <v>434.9800820152314</v>
      </c>
      <c r="F191" s="112">
        <f t="shared" si="58"/>
        <v>103.17290816387847</v>
      </c>
      <c r="G191" s="111">
        <v>0</v>
      </c>
      <c r="H191" s="111">
        <v>483328</v>
      </c>
      <c r="I191" s="112">
        <f t="shared" si="59"/>
        <v>141.57234915055653</v>
      </c>
      <c r="K191" s="112">
        <f t="shared" si="60"/>
        <v>153.76090239125259</v>
      </c>
      <c r="L191" s="111">
        <v>0</v>
      </c>
      <c r="M191" s="220">
        <f t="shared" si="61"/>
        <v>0</v>
      </c>
      <c r="O191" s="220">
        <f t="shared" si="62"/>
        <v>0</v>
      </c>
      <c r="P191" s="111">
        <v>0</v>
      </c>
      <c r="Q191" s="111">
        <v>0</v>
      </c>
      <c r="R191" s="111">
        <v>0</v>
      </c>
      <c r="S191" s="111">
        <v>107886</v>
      </c>
      <c r="T191" s="112">
        <f t="shared" si="63"/>
        <v>31.601054481546573</v>
      </c>
      <c r="V191" s="112">
        <f t="shared" si="64"/>
        <v>90.979428208620689</v>
      </c>
      <c r="W191" s="111">
        <v>0</v>
      </c>
      <c r="X191" s="112">
        <f t="shared" si="65"/>
        <v>0</v>
      </c>
      <c r="Z191" s="112">
        <f t="shared" si="66"/>
        <v>0</v>
      </c>
      <c r="AA191" s="111">
        <f t="shared" si="67"/>
        <v>2076236</v>
      </c>
      <c r="AB191" s="111">
        <v>197799</v>
      </c>
      <c r="AC191" s="220">
        <f t="shared" si="68"/>
        <v>9.5268071645034578</v>
      </c>
      <c r="AD191" s="111">
        <v>6001</v>
      </c>
      <c r="AE191" s="220">
        <f t="shared" si="69"/>
        <v>0.28903265332072076</v>
      </c>
      <c r="AF191" s="111">
        <v>0</v>
      </c>
      <c r="AG191" s="220">
        <f t="shared" si="70"/>
        <v>0</v>
      </c>
      <c r="AH191" s="111">
        <v>0</v>
      </c>
      <c r="AI191" s="110"/>
      <c r="AJ191" s="111">
        <v>3414</v>
      </c>
      <c r="AK191" s="111">
        <v>3414</v>
      </c>
      <c r="AL191" s="111">
        <v>3414</v>
      </c>
      <c r="AM191" s="111">
        <v>0</v>
      </c>
      <c r="AN191" s="111">
        <v>3414</v>
      </c>
      <c r="AO191" s="111">
        <v>0</v>
      </c>
    </row>
    <row r="192" spans="1:41" x14ac:dyDescent="0.2">
      <c r="A192" s="113">
        <v>35</v>
      </c>
      <c r="B192" s="113" t="s">
        <v>222</v>
      </c>
      <c r="C192" s="114">
        <v>1440334</v>
      </c>
      <c r="D192" s="115">
        <f t="shared" si="57"/>
        <v>484.79771120834738</v>
      </c>
      <c r="E192" s="160"/>
      <c r="F192" s="115">
        <f t="shared" si="58"/>
        <v>114.98914962916822</v>
      </c>
      <c r="G192" s="114">
        <v>0</v>
      </c>
      <c r="H192" s="114">
        <v>346208</v>
      </c>
      <c r="I192" s="115">
        <f t="shared" si="59"/>
        <v>116.52911477616964</v>
      </c>
      <c r="J192" s="160"/>
      <c r="K192" s="115">
        <f t="shared" si="60"/>
        <v>126.56159165504141</v>
      </c>
      <c r="L192" s="114">
        <v>0</v>
      </c>
      <c r="M192" s="118">
        <f t="shared" si="61"/>
        <v>0</v>
      </c>
      <c r="N192" s="160"/>
      <c r="O192" s="118">
        <f t="shared" si="62"/>
        <v>0</v>
      </c>
      <c r="P192" s="114">
        <v>0</v>
      </c>
      <c r="Q192" s="114">
        <v>0</v>
      </c>
      <c r="R192" s="114">
        <v>0</v>
      </c>
      <c r="S192" s="114">
        <v>0</v>
      </c>
      <c r="T192" s="115">
        <f t="shared" si="63"/>
        <v>0</v>
      </c>
      <c r="U192" s="160"/>
      <c r="V192" s="115">
        <f t="shared" si="64"/>
        <v>0</v>
      </c>
      <c r="W192" s="114">
        <v>0</v>
      </c>
      <c r="X192" s="118">
        <f t="shared" si="65"/>
        <v>0</v>
      </c>
      <c r="Y192" s="160"/>
      <c r="Z192" s="118">
        <f t="shared" si="66"/>
        <v>0</v>
      </c>
      <c r="AA192" s="114">
        <f t="shared" si="67"/>
        <v>1786542</v>
      </c>
      <c r="AB192" s="114">
        <v>42026</v>
      </c>
      <c r="AC192" s="118">
        <f t="shared" si="68"/>
        <v>2.352365631482495</v>
      </c>
      <c r="AD192" s="114">
        <v>10945</v>
      </c>
      <c r="AE192" s="118">
        <f t="shared" si="69"/>
        <v>0.61263603094693542</v>
      </c>
      <c r="AF192" s="114">
        <v>0</v>
      </c>
      <c r="AG192" s="118">
        <f t="shared" si="70"/>
        <v>0</v>
      </c>
      <c r="AH192" s="114">
        <v>0</v>
      </c>
      <c r="AI192" s="113"/>
      <c r="AJ192" s="114">
        <v>2971</v>
      </c>
      <c r="AK192" s="114">
        <v>2971</v>
      </c>
      <c r="AL192" s="114">
        <v>2971</v>
      </c>
      <c r="AM192" s="114">
        <v>0</v>
      </c>
      <c r="AN192" s="114">
        <v>0</v>
      </c>
      <c r="AO192" s="114">
        <v>0</v>
      </c>
    </row>
    <row r="193" spans="1:41" x14ac:dyDescent="0.2">
      <c r="A193" s="110">
        <v>36</v>
      </c>
      <c r="B193" s="110" t="s">
        <v>281</v>
      </c>
      <c r="C193" s="111">
        <v>2779778</v>
      </c>
      <c r="D193" s="112">
        <f t="shared" si="57"/>
        <v>478.69433442397104</v>
      </c>
      <c r="F193" s="112">
        <f t="shared" si="58"/>
        <v>113.54148993508144</v>
      </c>
      <c r="G193" s="111">
        <v>0</v>
      </c>
      <c r="H193" s="111">
        <v>32000</v>
      </c>
      <c r="I193" s="112">
        <f t="shared" si="59"/>
        <v>5.510590666437059</v>
      </c>
      <c r="K193" s="112">
        <f t="shared" si="60"/>
        <v>5.9850203706028227</v>
      </c>
      <c r="L193" s="111">
        <v>0</v>
      </c>
      <c r="M193" s="220">
        <f t="shared" si="61"/>
        <v>0</v>
      </c>
      <c r="O193" s="220">
        <f t="shared" si="62"/>
        <v>0</v>
      </c>
      <c r="P193" s="111">
        <v>0</v>
      </c>
      <c r="Q193" s="111">
        <v>0</v>
      </c>
      <c r="R193" s="111">
        <v>0</v>
      </c>
      <c r="S193" s="111">
        <v>0</v>
      </c>
      <c r="T193" s="112">
        <f t="shared" si="63"/>
        <v>0</v>
      </c>
      <c r="V193" s="112">
        <f t="shared" si="64"/>
        <v>0</v>
      </c>
      <c r="W193" s="111">
        <v>0</v>
      </c>
      <c r="X193" s="220">
        <f t="shared" si="65"/>
        <v>0</v>
      </c>
      <c r="Z193" s="220">
        <f t="shared" si="66"/>
        <v>0</v>
      </c>
      <c r="AA193" s="111">
        <f t="shared" si="67"/>
        <v>2811778</v>
      </c>
      <c r="AB193" s="111">
        <v>180279</v>
      </c>
      <c r="AC193" s="220">
        <f t="shared" si="68"/>
        <v>6.4115659202113404</v>
      </c>
      <c r="AD193" s="111">
        <v>2799</v>
      </c>
      <c r="AE193" s="220">
        <f t="shared" si="69"/>
        <v>9.9545554449889009E-2</v>
      </c>
      <c r="AF193" s="111">
        <v>251597</v>
      </c>
      <c r="AG193" s="220">
        <f t="shared" si="70"/>
        <v>8.9479681539581009</v>
      </c>
      <c r="AH193" s="111">
        <v>0</v>
      </c>
      <c r="AI193" s="110"/>
      <c r="AJ193" s="111">
        <v>5807</v>
      </c>
      <c r="AK193" s="111">
        <v>5807</v>
      </c>
      <c r="AL193" s="111">
        <v>5807</v>
      </c>
      <c r="AM193" s="111">
        <v>0</v>
      </c>
      <c r="AN193" s="111">
        <v>0</v>
      </c>
      <c r="AO193" s="111">
        <v>0</v>
      </c>
    </row>
    <row r="194" spans="1:41" x14ac:dyDescent="0.2">
      <c r="A194" s="113">
        <v>37</v>
      </c>
      <c r="B194" s="113" t="s">
        <v>282</v>
      </c>
      <c r="C194" s="117">
        <v>3282595</v>
      </c>
      <c r="D194" s="115">
        <f t="shared" si="57"/>
        <v>397.16817906836053</v>
      </c>
      <c r="E194" s="160"/>
      <c r="F194" s="115">
        <f t="shared" si="58"/>
        <v>94.204304424219458</v>
      </c>
      <c r="G194" s="117">
        <v>0</v>
      </c>
      <c r="H194" s="117">
        <v>2826094</v>
      </c>
      <c r="I194" s="115">
        <f t="shared" si="59"/>
        <v>341.93514821536598</v>
      </c>
      <c r="J194" s="160"/>
      <c r="K194" s="115">
        <f t="shared" si="60"/>
        <v>371.37376941431285</v>
      </c>
      <c r="L194" s="117">
        <v>0</v>
      </c>
      <c r="M194" s="118">
        <f t="shared" si="61"/>
        <v>0</v>
      </c>
      <c r="N194" s="160"/>
      <c r="O194" s="118">
        <f t="shared" si="62"/>
        <v>0</v>
      </c>
      <c r="P194" s="117">
        <v>0</v>
      </c>
      <c r="Q194" s="117">
        <v>0</v>
      </c>
      <c r="R194" s="117">
        <v>0</v>
      </c>
      <c r="S194" s="117">
        <v>203878</v>
      </c>
      <c r="T194" s="115">
        <f t="shared" si="63"/>
        <v>24.667634603750756</v>
      </c>
      <c r="U194" s="160"/>
      <c r="V194" s="115">
        <f t="shared" si="64"/>
        <v>71.018114057521615</v>
      </c>
      <c r="W194" s="117">
        <v>177740</v>
      </c>
      <c r="X194" s="118">
        <f t="shared" si="65"/>
        <v>21.505142165759224</v>
      </c>
      <c r="Y194" s="160"/>
      <c r="Z194" s="118">
        <f t="shared" si="66"/>
        <v>40.792271029374959</v>
      </c>
      <c r="AA194" s="117">
        <f t="shared" si="67"/>
        <v>6490307</v>
      </c>
      <c r="AB194" s="117">
        <v>306175</v>
      </c>
      <c r="AC194" s="118">
        <f t="shared" si="68"/>
        <v>4.7174193763099348</v>
      </c>
      <c r="AD194" s="117">
        <v>21440</v>
      </c>
      <c r="AE194" s="118">
        <f t="shared" si="69"/>
        <v>0.33033876517705557</v>
      </c>
      <c r="AF194" s="117">
        <v>0</v>
      </c>
      <c r="AG194" s="118">
        <f t="shared" si="70"/>
        <v>0</v>
      </c>
      <c r="AH194" s="117">
        <v>936923</v>
      </c>
      <c r="AI194" s="113"/>
      <c r="AJ194" s="117">
        <v>8265</v>
      </c>
      <c r="AK194" s="117">
        <v>8265</v>
      </c>
      <c r="AL194" s="117">
        <v>8265</v>
      </c>
      <c r="AM194" s="117">
        <v>0</v>
      </c>
      <c r="AN194" s="117">
        <v>8265</v>
      </c>
      <c r="AO194" s="117">
        <v>8265</v>
      </c>
    </row>
    <row r="195" spans="1:41" ht="13.5" thickBot="1" x14ac:dyDescent="0.25">
      <c r="A195" s="120">
        <f>A194</f>
        <v>37</v>
      </c>
      <c r="B195" s="130" t="s">
        <v>245</v>
      </c>
      <c r="C195" s="122">
        <f>SUM(C158:C194)</f>
        <v>128704436</v>
      </c>
      <c r="D195" s="222">
        <f>IF(C195=0,0,IF(ISNONTEXT(E195),C195/$AJ195,C195/AK195))</f>
        <v>421.6030058242759</v>
      </c>
      <c r="E195" s="163"/>
      <c r="F195" s="223">
        <f t="shared" si="58"/>
        <v>100</v>
      </c>
      <c r="G195" s="122">
        <f>SUM(G158:G194)</f>
        <v>0</v>
      </c>
      <c r="H195" s="122">
        <f>SUM(H158:H194)</f>
        <v>22176346</v>
      </c>
      <c r="I195" s="222">
        <f>IF(H195=0,0,IF(ISNONTEXT(J195),H195/$AJ195,H195/AL195))</f>
        <v>92.073047796193578</v>
      </c>
      <c r="J195" s="525" t="s">
        <v>341</v>
      </c>
      <c r="K195" s="223">
        <f t="shared" si="60"/>
        <v>100</v>
      </c>
      <c r="L195" s="122">
        <f>SUM(L158:L194)</f>
        <v>561376</v>
      </c>
      <c r="M195" s="222">
        <f>IF(L195=0,0,IF(ISNONTEXT(N195),L195/$AJ195,L195/AM195))</f>
        <v>46.24565450201829</v>
      </c>
      <c r="N195" s="525" t="s">
        <v>341</v>
      </c>
      <c r="O195" s="223">
        <f t="shared" si="62"/>
        <v>100</v>
      </c>
      <c r="P195" s="122">
        <f>SUM(P158:P194)</f>
        <v>0</v>
      </c>
      <c r="Q195" s="122">
        <f>SUM(Q158:Q194)</f>
        <v>560926</v>
      </c>
      <c r="R195" s="122">
        <f>SUM(R158:R194)</f>
        <v>0</v>
      </c>
      <c r="S195" s="122">
        <f>SUM(S158:S194)</f>
        <v>3365266</v>
      </c>
      <c r="T195" s="222">
        <f>IF(S195=0,0,IF(ISNONTEXT(U195),S195/$AJ195,S195/AN195))</f>
        <v>34.734285655306238</v>
      </c>
      <c r="U195" s="525" t="s">
        <v>341</v>
      </c>
      <c r="V195" s="223">
        <f t="shared" si="64"/>
        <v>100</v>
      </c>
      <c r="W195" s="122">
        <f>SUM(W158:W194)</f>
        <v>6170562</v>
      </c>
      <c r="X195" s="222">
        <f>IF(W195=0,0,IF(ISNONTEXT(Y195),W195/$AJ195,W195/AO195))</f>
        <v>52.718668569036367</v>
      </c>
      <c r="Y195" s="525" t="s">
        <v>341</v>
      </c>
      <c r="Z195" s="223">
        <f t="shared" si="66"/>
        <v>100</v>
      </c>
      <c r="AA195" s="122">
        <f>SUM(AA158:AA194)</f>
        <v>160977986</v>
      </c>
      <c r="AB195" s="122">
        <f>SUM(AB158:AB194)</f>
        <v>11395460</v>
      </c>
      <c r="AC195" s="223">
        <f t="shared" si="68"/>
        <v>7.0788933835959416</v>
      </c>
      <c r="AD195" s="122">
        <f>SUM(AD158:AD194)</f>
        <v>2897405</v>
      </c>
      <c r="AE195" s="223">
        <f t="shared" si="69"/>
        <v>1.7998765371558318</v>
      </c>
      <c r="AF195" s="122">
        <f>SUM(AF158:AF194)</f>
        <v>581412</v>
      </c>
      <c r="AG195" s="223">
        <f t="shared" si="70"/>
        <v>0.36117485033015634</v>
      </c>
      <c r="AH195" s="122">
        <f>SUM(AH158:AH194)</f>
        <v>4356801</v>
      </c>
      <c r="AI195" s="120"/>
      <c r="AJ195" s="123">
        <f t="shared" ref="AJ195:AO195" si="71">SUM(AJ158:AJ194)</f>
        <v>305274</v>
      </c>
      <c r="AK195" s="123">
        <f t="shared" si="71"/>
        <v>305274</v>
      </c>
      <c r="AL195" s="123">
        <f t="shared" si="71"/>
        <v>240856</v>
      </c>
      <c r="AM195" s="123">
        <f t="shared" si="71"/>
        <v>12139</v>
      </c>
      <c r="AN195" s="123">
        <f t="shared" si="71"/>
        <v>96886</v>
      </c>
      <c r="AO195" s="123">
        <f t="shared" si="71"/>
        <v>117047</v>
      </c>
    </row>
    <row r="196" spans="1:41" x14ac:dyDescent="0.2">
      <c r="B196" s="71"/>
      <c r="C196" s="206"/>
      <c r="D196" s="73"/>
      <c r="E196" s="164"/>
      <c r="F196" s="203"/>
      <c r="G196" s="206"/>
      <c r="H196" s="206"/>
      <c r="I196" s="73"/>
      <c r="J196" s="164"/>
      <c r="K196" s="203"/>
      <c r="L196" s="206"/>
      <c r="M196" s="73"/>
      <c r="N196" s="164"/>
      <c r="O196" s="203"/>
      <c r="P196" s="206"/>
      <c r="Q196" s="206"/>
      <c r="R196" s="206"/>
      <c r="S196" s="206"/>
      <c r="T196" s="73"/>
      <c r="U196" s="164"/>
      <c r="V196" s="203"/>
      <c r="W196" s="206"/>
      <c r="X196" s="73"/>
      <c r="Y196" s="164"/>
      <c r="Z196" s="203"/>
      <c r="AA196" s="206"/>
      <c r="AB196" s="206"/>
      <c r="AC196" s="203"/>
      <c r="AD196" s="206"/>
      <c r="AE196" s="203"/>
      <c r="AF196" s="206"/>
      <c r="AG196" s="203"/>
      <c r="AH196" s="206"/>
      <c r="AJ196" s="204"/>
      <c r="AK196" s="204"/>
      <c r="AL196" s="204"/>
      <c r="AM196" s="204"/>
      <c r="AN196" s="204"/>
      <c r="AO196" s="204"/>
    </row>
    <row r="197" spans="1:41" ht="13.5" thickBot="1" x14ac:dyDescent="0.25">
      <c r="A197" s="190">
        <f>(A45+A149+A195)</f>
        <v>170</v>
      </c>
      <c r="B197" s="191" t="s">
        <v>283</v>
      </c>
      <c r="C197" s="212">
        <f>(C45+C149+C195)</f>
        <v>2606163348</v>
      </c>
      <c r="D197" s="213">
        <f>IF(C197=0,0,IF(ISNONTEXT(E197),C197/$AJ197,C197/AK197))</f>
        <v>308.36290832599843</v>
      </c>
      <c r="E197" s="199"/>
      <c r="F197" s="214"/>
      <c r="G197" s="212">
        <f>(G45+G149+G195)</f>
        <v>644463723</v>
      </c>
      <c r="H197" s="212">
        <f>(H45+H149+H195)</f>
        <v>2594369516</v>
      </c>
      <c r="I197" s="213">
        <f>IF(H197=0,0,IF(ISNONTEXT(J197),H197/$AJ197,H197/AL197))</f>
        <v>306.96745460717489</v>
      </c>
      <c r="J197" s="196"/>
      <c r="K197" s="214"/>
      <c r="L197" s="212">
        <f>(L45+L149+L195)</f>
        <v>1264082697</v>
      </c>
      <c r="M197" s="213">
        <f>IF(L197=0,0,IF(ISNONTEXT(N197),L197/$AJ197,L197/AM197))</f>
        <v>154.94103273699648</v>
      </c>
      <c r="N197" s="524" t="s">
        <v>341</v>
      </c>
      <c r="O197" s="214"/>
      <c r="P197" s="212">
        <f>(P45+P149+P195)</f>
        <v>599959420</v>
      </c>
      <c r="Q197" s="212">
        <f>(Q45+Q149+Q195)</f>
        <v>527209283</v>
      </c>
      <c r="R197" s="212">
        <f>(R45+R149+R195)</f>
        <v>29077013</v>
      </c>
      <c r="S197" s="212">
        <f>(S45+S149+S195)</f>
        <v>191108286</v>
      </c>
      <c r="T197" s="213">
        <f>IF(S197=0,0,IF(ISNONTEXT(U197),S197/$AJ197,S197/AN197))</f>
        <v>23.204346880595558</v>
      </c>
      <c r="U197" s="524" t="s">
        <v>341</v>
      </c>
      <c r="V197" s="214"/>
      <c r="W197" s="212">
        <f>(W45+W149+W195)</f>
        <v>519593287</v>
      </c>
      <c r="X197" s="213">
        <f>IF(W197=0,0,IF(ISNONTEXT(Y197),W197/$AJ197,W197/AO197))</f>
        <v>63.134302223289325</v>
      </c>
      <c r="Y197" s="524" t="s">
        <v>341</v>
      </c>
      <c r="Z197" s="214"/>
      <c r="AA197" s="212">
        <f>(AA45+AA149+AA195)</f>
        <v>7175317134</v>
      </c>
      <c r="AB197" s="212">
        <f>(AB45+AB149+AB195)</f>
        <v>780493932</v>
      </c>
      <c r="AC197" s="214">
        <f>IF($AA197,AB197/$AA197*100,0)</f>
        <v>10.877483425807839</v>
      </c>
      <c r="AD197" s="212">
        <f>(AD45+AD149+AD195)</f>
        <v>78208679</v>
      </c>
      <c r="AE197" s="214">
        <f>IF($AA197,AD197/$AA197*100,0)</f>
        <v>1.089968255610763</v>
      </c>
      <c r="AF197" s="212">
        <f>(AF45+AF149+AF195)</f>
        <v>80642217</v>
      </c>
      <c r="AG197" s="214">
        <f>IF($AA197,AF197/$AA197*100,0)</f>
        <v>1.1238836624778514</v>
      </c>
      <c r="AH197" s="212">
        <f>(AH45+AH149+AH195)</f>
        <v>299309439</v>
      </c>
      <c r="AI197" s="190"/>
      <c r="AJ197" s="215">
        <f t="shared" ref="AJ197:AO197" si="72">AJ45+AJ149+AJ195</f>
        <v>8451611</v>
      </c>
      <c r="AK197" s="215">
        <f t="shared" si="72"/>
        <v>8451611</v>
      </c>
      <c r="AL197" s="215">
        <f t="shared" si="72"/>
        <v>8387193</v>
      </c>
      <c r="AM197" s="215">
        <f t="shared" si="72"/>
        <v>8158476</v>
      </c>
      <c r="AN197" s="215">
        <f t="shared" si="72"/>
        <v>8235883</v>
      </c>
      <c r="AO197" s="215">
        <f t="shared" si="72"/>
        <v>8229968</v>
      </c>
    </row>
    <row r="198" spans="1:41" ht="13.5" thickTop="1" x14ac:dyDescent="0.2"/>
    <row r="200" spans="1:41" customFormat="1" x14ac:dyDescent="0.2">
      <c r="C200" s="449" t="s">
        <v>481</v>
      </c>
    </row>
    <row r="201" spans="1:41" customFormat="1" x14ac:dyDescent="0.2">
      <c r="C201" s="468" t="s">
        <v>538</v>
      </c>
      <c r="D201" s="471"/>
      <c r="E201" s="471"/>
      <c r="F201" s="471"/>
      <c r="G201" s="471"/>
      <c r="H201" s="471"/>
      <c r="I201" s="471"/>
      <c r="J201" s="471"/>
      <c r="K201" s="471"/>
      <c r="L201" s="471"/>
      <c r="M201" s="471"/>
      <c r="N201" s="471"/>
      <c r="O201" s="471"/>
      <c r="P201" s="471"/>
      <c r="Q201" s="471"/>
      <c r="R201" s="471"/>
      <c r="S201" s="471"/>
      <c r="T201" s="472"/>
    </row>
    <row r="213" spans="1:35" x14ac:dyDescent="0.2">
      <c r="A213" s="95"/>
      <c r="AI213" s="232"/>
    </row>
  </sheetData>
  <mergeCells count="6">
    <mergeCell ref="P5:R5"/>
    <mergeCell ref="AB5:AH5"/>
    <mergeCell ref="P156:R156"/>
    <mergeCell ref="AB156:AH156"/>
    <mergeCell ref="P52:R52"/>
    <mergeCell ref="AB52:AH52"/>
  </mergeCells>
  <printOptions gridLinesSet="0"/>
  <pageMargins left="3.5" right="0.5" top="0.5" bottom="0.3" header="0.5" footer="0.5"/>
  <pageSetup paperSize="17" pageOrder="overThenDown"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BD4FD-74EB-4111-8347-EB89C871401A}">
  <sheetPr transitionEvaluation="1">
    <tabColor theme="4" tint="-0.249977111117893"/>
  </sheetPr>
  <dimension ref="A1:AB213"/>
  <sheetViews>
    <sheetView showGridLines="0" zoomScaleNormal="100" workbookViewId="0">
      <pane xSplit="2" ySplit="6" topLeftCell="C7" activePane="bottomRight" state="frozen"/>
      <selection activeCell="A2" sqref="A2"/>
      <selection pane="topRight" activeCell="A2" sqref="A2"/>
      <selection pane="bottomLeft" activeCell="A2" sqref="A2"/>
      <selection pane="bottomRight"/>
    </sheetView>
  </sheetViews>
  <sheetFormatPr defaultColWidth="12.7109375" defaultRowHeight="12.75" x14ac:dyDescent="0.2"/>
  <cols>
    <col min="1" max="1" width="5.28515625" style="66" customWidth="1"/>
    <col min="2" max="2" width="19.5703125" style="66" customWidth="1"/>
    <col min="3" max="3" width="16" style="66" customWidth="1"/>
    <col min="4" max="4" width="11.28515625" style="66" customWidth="1"/>
    <col min="5" max="5" width="3.7109375" style="159" customWidth="1"/>
    <col min="6" max="6" width="11.28515625" style="66" customWidth="1"/>
    <col min="7" max="7" width="14.42578125" style="66" customWidth="1"/>
    <col min="8" max="8" width="11.28515625" style="66" customWidth="1"/>
    <col min="9" max="9" width="3.7109375" style="159" customWidth="1"/>
    <col min="10" max="10" width="12.28515625" style="66" customWidth="1"/>
    <col min="11" max="11" width="15" style="66" customWidth="1"/>
    <col min="12" max="12" width="10.7109375" style="66" customWidth="1"/>
    <col min="13" max="13" width="3.7109375" style="159" customWidth="1"/>
    <col min="14" max="14" width="10.5703125" style="66" customWidth="1"/>
    <col min="15" max="15" width="17.28515625" style="66" customWidth="1"/>
    <col min="16" max="16" width="15" style="66" customWidth="1"/>
    <col min="17" max="17" width="12.7109375" style="66" customWidth="1"/>
    <col min="18" max="18" width="15.85546875" style="66" customWidth="1"/>
    <col min="19" max="19" width="12.7109375" style="66" customWidth="1"/>
    <col min="20" max="20" width="15.85546875" style="66" customWidth="1"/>
    <col min="21" max="21" width="12.7109375" style="66" customWidth="1"/>
    <col min="22" max="22" width="15.7109375" style="66" customWidth="1"/>
    <col min="23" max="23" width="17.85546875" style="66" customWidth="1"/>
    <col min="24" max="24" width="4.5703125" style="66" customWidth="1"/>
    <col min="25" max="25" width="10.85546875" style="66" hidden="1" customWidth="1"/>
    <col min="26" max="28" width="10.7109375" style="66" hidden="1" customWidth="1"/>
    <col min="29" max="16384" width="12.7109375" style="66"/>
  </cols>
  <sheetData>
    <row r="1" spans="1:28" s="300" customFormat="1" ht="15.75" x14ac:dyDescent="0.25">
      <c r="A1" s="325" t="s">
        <v>0</v>
      </c>
      <c r="B1" s="271"/>
      <c r="C1" s="271"/>
      <c r="D1" s="271"/>
      <c r="E1" s="271"/>
      <c r="F1" s="271"/>
      <c r="G1" s="271"/>
      <c r="H1" s="271"/>
      <c r="I1" s="271"/>
      <c r="J1" s="271"/>
      <c r="K1" s="271"/>
      <c r="L1" s="271"/>
      <c r="M1" s="271"/>
      <c r="N1" s="271"/>
      <c r="O1" s="271"/>
      <c r="P1" s="271"/>
      <c r="Q1" s="271"/>
      <c r="R1" s="271"/>
      <c r="S1" s="271"/>
      <c r="T1" s="271"/>
      <c r="U1" s="271"/>
      <c r="V1" s="271"/>
      <c r="W1" s="271"/>
      <c r="X1" s="271"/>
      <c r="Y1" s="271"/>
    </row>
    <row r="2" spans="1:28" s="300" customFormat="1" ht="15.75" x14ac:dyDescent="0.25">
      <c r="A2" s="323" t="s">
        <v>403</v>
      </c>
      <c r="B2" s="273"/>
      <c r="C2" s="273"/>
      <c r="D2" s="273"/>
      <c r="E2" s="273"/>
      <c r="F2" s="273"/>
      <c r="G2" s="273"/>
      <c r="H2" s="273"/>
      <c r="I2" s="273"/>
      <c r="J2" s="273"/>
      <c r="K2" s="273"/>
      <c r="L2" s="273"/>
      <c r="M2" s="273"/>
      <c r="N2" s="273"/>
      <c r="O2" s="273"/>
      <c r="P2" s="273"/>
      <c r="Q2" s="273"/>
      <c r="R2" s="273"/>
      <c r="S2" s="273"/>
      <c r="T2" s="273"/>
      <c r="U2" s="273"/>
      <c r="V2" s="273"/>
      <c r="W2" s="273"/>
      <c r="X2" s="273"/>
      <c r="Y2" s="273"/>
    </row>
    <row r="3" spans="1:28" s="300" customFormat="1" ht="15.75" x14ac:dyDescent="0.25">
      <c r="A3" s="323" t="s">
        <v>525</v>
      </c>
      <c r="B3" s="273"/>
      <c r="C3" s="273"/>
      <c r="D3" s="273"/>
      <c r="E3" s="273"/>
      <c r="F3" s="273"/>
      <c r="G3" s="273"/>
      <c r="H3" s="273"/>
      <c r="I3" s="273"/>
      <c r="J3" s="273"/>
      <c r="K3" s="273"/>
      <c r="L3" s="273"/>
      <c r="M3" s="273"/>
      <c r="N3" s="273"/>
      <c r="O3" s="273"/>
      <c r="P3" s="273"/>
      <c r="Q3" s="273"/>
      <c r="R3" s="273"/>
      <c r="S3" s="273"/>
      <c r="T3" s="273"/>
      <c r="U3" s="273"/>
      <c r="V3" s="273"/>
      <c r="W3" s="273"/>
      <c r="X3" s="273"/>
      <c r="Y3" s="273"/>
    </row>
    <row r="4" spans="1:28" s="90" customFormat="1" ht="13.5" thickBot="1" x14ac:dyDescent="0.25">
      <c r="E4" s="198"/>
      <c r="I4" s="198"/>
      <c r="M4" s="198"/>
    </row>
    <row r="5" spans="1:28" s="90" customFormat="1" ht="15" x14ac:dyDescent="0.2">
      <c r="E5" s="198"/>
      <c r="I5" s="198"/>
      <c r="M5" s="198"/>
      <c r="P5" s="408" t="s">
        <v>335</v>
      </c>
      <c r="Q5" s="409"/>
      <c r="R5" s="409"/>
      <c r="S5" s="409"/>
      <c r="T5" s="409"/>
      <c r="U5" s="409"/>
      <c r="V5" s="410"/>
      <c r="W5" s="231" t="s">
        <v>361</v>
      </c>
    </row>
    <row r="6" spans="1:28" s="86" customFormat="1" ht="62.45" customHeight="1" thickBot="1" x14ac:dyDescent="0.3">
      <c r="A6" s="318" t="s">
        <v>1</v>
      </c>
      <c r="B6" s="324" t="s">
        <v>328</v>
      </c>
      <c r="C6" s="320" t="s">
        <v>401</v>
      </c>
      <c r="D6" s="320" t="s">
        <v>346</v>
      </c>
      <c r="E6" s="348"/>
      <c r="F6" s="320" t="s">
        <v>347</v>
      </c>
      <c r="G6" s="320" t="s">
        <v>373</v>
      </c>
      <c r="H6" s="320" t="s">
        <v>346</v>
      </c>
      <c r="I6" s="348"/>
      <c r="J6" s="320" t="s">
        <v>347</v>
      </c>
      <c r="K6" s="320" t="s">
        <v>402</v>
      </c>
      <c r="L6" s="320" t="s">
        <v>346</v>
      </c>
      <c r="M6" s="348"/>
      <c r="N6" s="320" t="s">
        <v>347</v>
      </c>
      <c r="O6" s="320" t="s">
        <v>245</v>
      </c>
      <c r="P6" s="320" t="s">
        <v>338</v>
      </c>
      <c r="Q6" s="320" t="s">
        <v>348</v>
      </c>
      <c r="R6" s="320" t="s">
        <v>352</v>
      </c>
      <c r="S6" s="320" t="s">
        <v>348</v>
      </c>
      <c r="T6" s="320" t="s">
        <v>353</v>
      </c>
      <c r="U6" s="320" t="s">
        <v>348</v>
      </c>
      <c r="V6" s="320" t="s">
        <v>342</v>
      </c>
      <c r="W6" s="320" t="s">
        <v>367</v>
      </c>
      <c r="X6" s="353"/>
      <c r="Y6" s="332" t="s">
        <v>343</v>
      </c>
      <c r="Z6" s="332" t="s">
        <v>343</v>
      </c>
      <c r="AA6" s="332" t="s">
        <v>343</v>
      </c>
      <c r="AB6" s="332" t="s">
        <v>343</v>
      </c>
    </row>
    <row r="7" spans="1:28" x14ac:dyDescent="0.2">
      <c r="A7" s="134">
        <v>1</v>
      </c>
      <c r="B7" s="134" t="s">
        <v>5</v>
      </c>
      <c r="C7" s="216">
        <v>57327081</v>
      </c>
      <c r="D7" s="217">
        <f t="shared" ref="D7:D44" si="0">IFERROR((C7/$Y7),0)</f>
        <v>359.72641704787185</v>
      </c>
      <c r="E7" s="162"/>
      <c r="F7" s="218">
        <f t="shared" ref="F7:F45" si="1">IF(D$45,D7/D$45*100,0)</f>
        <v>114.75187065292796</v>
      </c>
      <c r="G7" s="216">
        <v>19352636</v>
      </c>
      <c r="H7" s="217">
        <f t="shared" ref="H7:H45" si="2">IFERROR((G7/$Y7),0)</f>
        <v>121.43744783920985</v>
      </c>
      <c r="I7" s="162"/>
      <c r="J7" s="218">
        <f t="shared" ref="J7:J45" si="3">IF(H$45,H7/H$45*100,0)</f>
        <v>82.187769783728982</v>
      </c>
      <c r="K7" s="216">
        <v>13388264</v>
      </c>
      <c r="L7" s="217">
        <f t="shared" ref="L7:L44" si="4">IFERROR((K7/$Y7),0)</f>
        <v>84.011119268588061</v>
      </c>
      <c r="M7" s="162"/>
      <c r="N7" s="218">
        <f t="shared" ref="N7:N45" si="5">IF(L$45,L7/L$45*100,0)</f>
        <v>117.15464905250616</v>
      </c>
      <c r="O7" s="216">
        <f t="shared" ref="O7:O45" si="6">(C7+G7+K7)</f>
        <v>90067981</v>
      </c>
      <c r="P7" s="216">
        <v>10899998</v>
      </c>
      <c r="Q7" s="218">
        <f t="shared" ref="Q7:Q45" si="7">IF($O7,P7/$O7*100,0)</f>
        <v>12.101967734793567</v>
      </c>
      <c r="R7" s="216">
        <v>2681304</v>
      </c>
      <c r="S7" s="218">
        <f t="shared" ref="S7:S45" si="8">IF($O7,R7/$O7*100,0)</f>
        <v>2.9769780228558691</v>
      </c>
      <c r="T7" s="216">
        <v>0</v>
      </c>
      <c r="U7" s="218">
        <f t="shared" ref="U7:U43" si="9">IF($O7,T7/$O7*100,0)</f>
        <v>0</v>
      </c>
      <c r="V7" s="216">
        <v>15182982</v>
      </c>
      <c r="W7" s="216">
        <v>3337.2</v>
      </c>
      <c r="X7" s="134"/>
      <c r="Y7" s="219">
        <v>159363</v>
      </c>
      <c r="Z7" s="219">
        <v>159363</v>
      </c>
      <c r="AA7" s="219">
        <v>159363</v>
      </c>
      <c r="AB7" s="219">
        <v>159363</v>
      </c>
    </row>
    <row r="8" spans="1:28" x14ac:dyDescent="0.2">
      <c r="A8" s="110">
        <v>2</v>
      </c>
      <c r="B8" s="110" t="s">
        <v>7</v>
      </c>
      <c r="C8" s="111">
        <v>8399393</v>
      </c>
      <c r="D8" s="112">
        <f t="shared" si="0"/>
        <v>508.6841690891473</v>
      </c>
      <c r="F8" s="112">
        <f t="shared" si="1"/>
        <v>162.26903893672576</v>
      </c>
      <c r="G8" s="111">
        <v>7286417</v>
      </c>
      <c r="H8" s="112">
        <f t="shared" si="2"/>
        <v>441.28009932170545</v>
      </c>
      <c r="J8" s="112">
        <f t="shared" si="3"/>
        <v>298.65439251666481</v>
      </c>
      <c r="K8" s="111">
        <v>488541</v>
      </c>
      <c r="L8" s="112">
        <f t="shared" si="4"/>
        <v>29.58702761627907</v>
      </c>
      <c r="N8" s="112">
        <f t="shared" si="5"/>
        <v>41.259512634395094</v>
      </c>
      <c r="O8" s="111">
        <f t="shared" si="6"/>
        <v>16174351</v>
      </c>
      <c r="P8" s="111">
        <v>22792723</v>
      </c>
      <c r="Q8" s="112">
        <f t="shared" si="7"/>
        <v>140.91893393435075</v>
      </c>
      <c r="R8" s="111">
        <v>2028837</v>
      </c>
      <c r="S8" s="112">
        <f t="shared" si="8"/>
        <v>12.543545023846706</v>
      </c>
      <c r="T8" s="111">
        <v>0</v>
      </c>
      <c r="U8" s="112">
        <f t="shared" si="9"/>
        <v>0</v>
      </c>
      <c r="V8" s="111">
        <v>2931739</v>
      </c>
      <c r="W8" s="111">
        <v>483031.32999999996</v>
      </c>
      <c r="X8" s="110"/>
      <c r="Y8" s="111">
        <v>16512</v>
      </c>
      <c r="Z8" s="111">
        <v>16512</v>
      </c>
      <c r="AA8" s="111">
        <v>16512</v>
      </c>
      <c r="AB8" s="111">
        <v>16512</v>
      </c>
    </row>
    <row r="9" spans="1:28" x14ac:dyDescent="0.2">
      <c r="A9" s="113">
        <v>3</v>
      </c>
      <c r="B9" s="113" t="s">
        <v>9</v>
      </c>
      <c r="C9" s="114">
        <v>1624557</v>
      </c>
      <c r="D9" s="115">
        <f t="shared" si="0"/>
        <v>244.95732810615198</v>
      </c>
      <c r="E9" s="160"/>
      <c r="F9" s="115">
        <f t="shared" si="1"/>
        <v>78.140804506395881</v>
      </c>
      <c r="G9" s="114">
        <v>804424</v>
      </c>
      <c r="H9" s="115">
        <f t="shared" si="2"/>
        <v>121.29433051869722</v>
      </c>
      <c r="I9" s="160"/>
      <c r="J9" s="115">
        <f t="shared" si="3"/>
        <v>82.090909271591656</v>
      </c>
      <c r="K9" s="114">
        <v>707377</v>
      </c>
      <c r="L9" s="115">
        <f t="shared" si="4"/>
        <v>106.66118817852835</v>
      </c>
      <c r="M9" s="160"/>
      <c r="N9" s="115">
        <f t="shared" si="5"/>
        <v>148.7404783720223</v>
      </c>
      <c r="O9" s="114">
        <f t="shared" si="6"/>
        <v>3136358</v>
      </c>
      <c r="P9" s="114">
        <v>1763983</v>
      </c>
      <c r="Q9" s="115">
        <f t="shared" si="7"/>
        <v>56.243037306327913</v>
      </c>
      <c r="R9" s="114">
        <v>0</v>
      </c>
      <c r="S9" s="115">
        <f t="shared" si="8"/>
        <v>0</v>
      </c>
      <c r="T9" s="114">
        <v>98638</v>
      </c>
      <c r="U9" s="115">
        <f t="shared" si="9"/>
        <v>3.1449853620026795</v>
      </c>
      <c r="V9" s="114">
        <v>674887</v>
      </c>
      <c r="W9" s="114">
        <v>-58.33</v>
      </c>
      <c r="X9" s="113"/>
      <c r="Y9" s="114">
        <v>6632</v>
      </c>
      <c r="Z9" s="114">
        <v>6632</v>
      </c>
      <c r="AA9" s="114">
        <v>6632</v>
      </c>
      <c r="AB9" s="114">
        <v>6632</v>
      </c>
    </row>
    <row r="10" spans="1:28" x14ac:dyDescent="0.2">
      <c r="A10" s="110">
        <v>4</v>
      </c>
      <c r="B10" s="110" t="s">
        <v>11</v>
      </c>
      <c r="C10" s="111">
        <v>8591772</v>
      </c>
      <c r="D10" s="112">
        <f t="shared" si="0"/>
        <v>166.04704017934793</v>
      </c>
      <c r="F10" s="112">
        <f t="shared" si="1"/>
        <v>52.968610516103297</v>
      </c>
      <c r="G10" s="111">
        <v>3845290</v>
      </c>
      <c r="H10" s="112">
        <f t="shared" si="2"/>
        <v>74.315173066888278</v>
      </c>
      <c r="J10" s="112">
        <f t="shared" si="3"/>
        <v>50.295839085373942</v>
      </c>
      <c r="K10" s="111">
        <v>4808395</v>
      </c>
      <c r="L10" s="112">
        <f t="shared" si="4"/>
        <v>92.928415437837003</v>
      </c>
      <c r="N10" s="112">
        <f t="shared" si="5"/>
        <v>129.58993990806121</v>
      </c>
      <c r="O10" s="111">
        <f t="shared" si="6"/>
        <v>17245457</v>
      </c>
      <c r="P10" s="111">
        <v>5629814</v>
      </c>
      <c r="Q10" s="112">
        <f t="shared" si="7"/>
        <v>32.645200414230828</v>
      </c>
      <c r="R10" s="111">
        <v>0</v>
      </c>
      <c r="S10" s="112">
        <f t="shared" si="8"/>
        <v>0</v>
      </c>
      <c r="T10" s="111">
        <v>87261</v>
      </c>
      <c r="U10" s="112">
        <f t="shared" si="9"/>
        <v>0.50599412935244337</v>
      </c>
      <c r="V10" s="111">
        <v>1361323</v>
      </c>
      <c r="W10" s="111">
        <v>12237.410000000002</v>
      </c>
      <c r="X10" s="110"/>
      <c r="Y10" s="111">
        <v>51743</v>
      </c>
      <c r="Z10" s="111">
        <v>51743</v>
      </c>
      <c r="AA10" s="111">
        <v>51743</v>
      </c>
      <c r="AB10" s="111">
        <v>51743</v>
      </c>
    </row>
    <row r="11" spans="1:28" x14ac:dyDescent="0.2">
      <c r="A11" s="113">
        <v>5</v>
      </c>
      <c r="B11" s="113" t="s">
        <v>13</v>
      </c>
      <c r="C11" s="114">
        <v>57429830</v>
      </c>
      <c r="D11" s="115">
        <f t="shared" si="0"/>
        <v>226.76144372801181</v>
      </c>
      <c r="E11" s="160"/>
      <c r="F11" s="115">
        <f t="shared" si="1"/>
        <v>72.33636070793527</v>
      </c>
      <c r="G11" s="114">
        <v>41767024</v>
      </c>
      <c r="H11" s="115">
        <f t="shared" si="2"/>
        <v>164.91691969944048</v>
      </c>
      <c r="I11" s="160"/>
      <c r="J11" s="115">
        <f t="shared" si="3"/>
        <v>111.61428431570639</v>
      </c>
      <c r="K11" s="114">
        <v>4139505</v>
      </c>
      <c r="L11" s="115">
        <f t="shared" si="4"/>
        <v>16.344818191509944</v>
      </c>
      <c r="M11" s="160"/>
      <c r="N11" s="115">
        <f t="shared" si="5"/>
        <v>22.793071390126578</v>
      </c>
      <c r="O11" s="114">
        <f t="shared" si="6"/>
        <v>103336359</v>
      </c>
      <c r="P11" s="114">
        <v>48569212</v>
      </c>
      <c r="Q11" s="115">
        <f t="shared" si="7"/>
        <v>47.001087003655698</v>
      </c>
      <c r="R11" s="114">
        <v>0</v>
      </c>
      <c r="S11" s="115">
        <f t="shared" si="8"/>
        <v>0</v>
      </c>
      <c r="T11" s="114">
        <v>0</v>
      </c>
      <c r="U11" s="115">
        <f t="shared" si="9"/>
        <v>0</v>
      </c>
      <c r="V11" s="114">
        <v>25975323</v>
      </c>
      <c r="W11" s="114">
        <v>14869190.029999997</v>
      </c>
      <c r="X11" s="113"/>
      <c r="Y11" s="114">
        <v>253261</v>
      </c>
      <c r="Z11" s="114">
        <v>253261</v>
      </c>
      <c r="AA11" s="114">
        <v>253261</v>
      </c>
      <c r="AB11" s="114">
        <v>253261</v>
      </c>
    </row>
    <row r="12" spans="1:28" x14ac:dyDescent="0.2">
      <c r="A12" s="110">
        <v>6</v>
      </c>
      <c r="B12" s="110" t="s">
        <v>15</v>
      </c>
      <c r="C12" s="111">
        <v>0</v>
      </c>
      <c r="D12" s="112">
        <f t="shared" si="0"/>
        <v>0</v>
      </c>
      <c r="F12" s="112">
        <f t="shared" si="1"/>
        <v>0</v>
      </c>
      <c r="G12" s="111">
        <v>0</v>
      </c>
      <c r="H12" s="112">
        <f t="shared" si="2"/>
        <v>0</v>
      </c>
      <c r="J12" s="112">
        <f t="shared" si="3"/>
        <v>0</v>
      </c>
      <c r="K12" s="111">
        <v>0</v>
      </c>
      <c r="L12" s="112">
        <f t="shared" si="4"/>
        <v>0</v>
      </c>
      <c r="N12" s="112">
        <f t="shared" si="5"/>
        <v>0</v>
      </c>
      <c r="O12" s="111">
        <f t="shared" si="6"/>
        <v>0</v>
      </c>
      <c r="P12" s="111">
        <v>0</v>
      </c>
      <c r="Q12" s="112">
        <f t="shared" si="7"/>
        <v>0</v>
      </c>
      <c r="R12" s="111">
        <v>0</v>
      </c>
      <c r="S12" s="112">
        <f t="shared" si="8"/>
        <v>0</v>
      </c>
      <c r="T12" s="111">
        <v>0</v>
      </c>
      <c r="U12" s="112">
        <f t="shared" si="9"/>
        <v>0</v>
      </c>
      <c r="V12" s="111">
        <v>0</v>
      </c>
      <c r="W12" s="111">
        <v>0</v>
      </c>
      <c r="X12" s="110"/>
      <c r="Y12" s="111">
        <v>0</v>
      </c>
      <c r="Z12" s="111">
        <v>0</v>
      </c>
      <c r="AA12" s="111">
        <v>0</v>
      </c>
      <c r="AB12" s="111">
        <v>0</v>
      </c>
    </row>
    <row r="13" spans="1:28" x14ac:dyDescent="0.2">
      <c r="A13" s="113">
        <v>7</v>
      </c>
      <c r="B13" s="113" t="s">
        <v>244</v>
      </c>
      <c r="C13" s="114">
        <v>3199952</v>
      </c>
      <c r="D13" s="115">
        <f t="shared" si="0"/>
        <v>579.17683257918554</v>
      </c>
      <c r="E13" s="160"/>
      <c r="F13" s="115">
        <f t="shared" si="1"/>
        <v>184.75603077116963</v>
      </c>
      <c r="G13" s="114">
        <v>3125294</v>
      </c>
      <c r="H13" s="115">
        <f t="shared" si="2"/>
        <v>565.66407239819</v>
      </c>
      <c r="I13" s="160"/>
      <c r="J13" s="115">
        <f t="shared" si="3"/>
        <v>382.83634401428924</v>
      </c>
      <c r="K13" s="114">
        <v>2460507</v>
      </c>
      <c r="L13" s="115">
        <f t="shared" si="4"/>
        <v>445.34063348416288</v>
      </c>
      <c r="M13" s="160"/>
      <c r="N13" s="115">
        <f t="shared" si="5"/>
        <v>621.03357363750479</v>
      </c>
      <c r="O13" s="114">
        <f t="shared" si="6"/>
        <v>8785753</v>
      </c>
      <c r="P13" s="114">
        <v>1570929</v>
      </c>
      <c r="Q13" s="115">
        <f t="shared" si="7"/>
        <v>17.880413892810328</v>
      </c>
      <c r="R13" s="114">
        <v>14482</v>
      </c>
      <c r="S13" s="115">
        <f t="shared" si="8"/>
        <v>0.16483504601142326</v>
      </c>
      <c r="T13" s="114">
        <v>0</v>
      </c>
      <c r="U13" s="115">
        <f t="shared" si="9"/>
        <v>0</v>
      </c>
      <c r="V13" s="114">
        <v>1520086</v>
      </c>
      <c r="W13" s="114">
        <v>2855.2</v>
      </c>
      <c r="X13" s="113"/>
      <c r="Y13" s="114">
        <v>5525</v>
      </c>
      <c r="Z13" s="114">
        <v>5525</v>
      </c>
      <c r="AA13" s="114">
        <v>5525</v>
      </c>
      <c r="AB13" s="114">
        <v>5525</v>
      </c>
    </row>
    <row r="14" spans="1:28" x14ac:dyDescent="0.2">
      <c r="A14" s="110">
        <v>8</v>
      </c>
      <c r="B14" s="110" t="s">
        <v>18</v>
      </c>
      <c r="C14" s="111">
        <v>16420543</v>
      </c>
      <c r="D14" s="112">
        <f t="shared" si="0"/>
        <v>384.55604215456674</v>
      </c>
      <c r="F14" s="112">
        <f t="shared" si="1"/>
        <v>122.67246195113381</v>
      </c>
      <c r="G14" s="111">
        <v>4789548</v>
      </c>
      <c r="H14" s="112">
        <f t="shared" si="2"/>
        <v>112.16740046838407</v>
      </c>
      <c r="J14" s="112">
        <f t="shared" si="3"/>
        <v>75.913885304482761</v>
      </c>
      <c r="K14" s="111">
        <v>5421065</v>
      </c>
      <c r="L14" s="112">
        <f t="shared" si="4"/>
        <v>126.95702576112413</v>
      </c>
      <c r="N14" s="112">
        <f t="shared" si="5"/>
        <v>177.04330006892022</v>
      </c>
      <c r="O14" s="111">
        <f t="shared" si="6"/>
        <v>26631156</v>
      </c>
      <c r="P14" s="111">
        <v>14880021</v>
      </c>
      <c r="Q14" s="112">
        <f t="shared" si="7"/>
        <v>55.874484006627426</v>
      </c>
      <c r="R14" s="111">
        <v>-830230</v>
      </c>
      <c r="S14" s="112">
        <f t="shared" si="8"/>
        <v>-3.1175139374347847</v>
      </c>
      <c r="T14" s="111">
        <v>0</v>
      </c>
      <c r="U14" s="112">
        <f t="shared" si="9"/>
        <v>0</v>
      </c>
      <c r="V14" s="111">
        <v>4469620</v>
      </c>
      <c r="W14" s="111">
        <v>319310.32</v>
      </c>
      <c r="X14" s="110"/>
      <c r="Y14" s="111">
        <v>42700</v>
      </c>
      <c r="Z14" s="111">
        <v>42700</v>
      </c>
      <c r="AA14" s="111">
        <v>42700</v>
      </c>
      <c r="AB14" s="111">
        <v>42700</v>
      </c>
    </row>
    <row r="15" spans="1:28" x14ac:dyDescent="0.2">
      <c r="A15" s="113">
        <v>9</v>
      </c>
      <c r="B15" s="113" t="s">
        <v>20</v>
      </c>
      <c r="C15" s="114">
        <v>0</v>
      </c>
      <c r="D15" s="115">
        <f t="shared" si="0"/>
        <v>0</v>
      </c>
      <c r="E15" s="160"/>
      <c r="F15" s="115">
        <f t="shared" si="1"/>
        <v>0</v>
      </c>
      <c r="G15" s="114">
        <v>0</v>
      </c>
      <c r="H15" s="115">
        <f t="shared" si="2"/>
        <v>0</v>
      </c>
      <c r="I15" s="160"/>
      <c r="J15" s="115">
        <f t="shared" si="3"/>
        <v>0</v>
      </c>
      <c r="K15" s="114">
        <v>0</v>
      </c>
      <c r="L15" s="115">
        <f t="shared" si="4"/>
        <v>0</v>
      </c>
      <c r="M15" s="160"/>
      <c r="N15" s="115">
        <f t="shared" si="5"/>
        <v>0</v>
      </c>
      <c r="O15" s="114">
        <f t="shared" si="6"/>
        <v>0</v>
      </c>
      <c r="P15" s="114">
        <v>0</v>
      </c>
      <c r="Q15" s="115">
        <f t="shared" si="7"/>
        <v>0</v>
      </c>
      <c r="R15" s="114">
        <v>0</v>
      </c>
      <c r="S15" s="115">
        <f t="shared" si="8"/>
        <v>0</v>
      </c>
      <c r="T15" s="114">
        <v>0</v>
      </c>
      <c r="U15" s="115">
        <f t="shared" si="9"/>
        <v>0</v>
      </c>
      <c r="V15" s="114">
        <v>0</v>
      </c>
      <c r="W15" s="114">
        <v>0</v>
      </c>
      <c r="X15" s="113"/>
      <c r="Y15" s="114">
        <v>0</v>
      </c>
      <c r="Z15" s="114">
        <v>0</v>
      </c>
      <c r="AA15" s="114">
        <v>0</v>
      </c>
      <c r="AB15" s="114">
        <v>0</v>
      </c>
    </row>
    <row r="16" spans="1:28" x14ac:dyDescent="0.2">
      <c r="A16" s="110">
        <v>10</v>
      </c>
      <c r="B16" s="110" t="s">
        <v>22</v>
      </c>
      <c r="C16" s="111">
        <v>23381771</v>
      </c>
      <c r="D16" s="112">
        <f t="shared" si="0"/>
        <v>972.49806596514577</v>
      </c>
      <c r="F16" s="112">
        <f t="shared" si="1"/>
        <v>310.22456785820094</v>
      </c>
      <c r="G16" s="111">
        <v>3700746</v>
      </c>
      <c r="H16" s="112">
        <f t="shared" si="2"/>
        <v>153.92197313147278</v>
      </c>
      <c r="J16" s="112">
        <f t="shared" si="3"/>
        <v>104.17300361200606</v>
      </c>
      <c r="K16" s="111">
        <v>4487401</v>
      </c>
      <c r="L16" s="112">
        <f t="shared" si="4"/>
        <v>186.6406438464418</v>
      </c>
      <c r="N16" s="112">
        <f t="shared" si="5"/>
        <v>260.2729176700704</v>
      </c>
      <c r="O16" s="111">
        <f t="shared" si="6"/>
        <v>31569918</v>
      </c>
      <c r="P16" s="111">
        <v>5596102</v>
      </c>
      <c r="Q16" s="112">
        <f t="shared" si="7"/>
        <v>17.72605807845304</v>
      </c>
      <c r="R16" s="111">
        <v>2160964</v>
      </c>
      <c r="S16" s="112">
        <f t="shared" si="8"/>
        <v>6.8450098603360319</v>
      </c>
      <c r="T16" s="111">
        <v>0</v>
      </c>
      <c r="U16" s="112">
        <f t="shared" si="9"/>
        <v>0</v>
      </c>
      <c r="V16" s="111">
        <v>3110876</v>
      </c>
      <c r="W16" s="111">
        <v>1829.9099999999999</v>
      </c>
      <c r="X16" s="110"/>
      <c r="Y16" s="111">
        <v>24043</v>
      </c>
      <c r="Z16" s="111">
        <v>24043</v>
      </c>
      <c r="AA16" s="111">
        <v>24043</v>
      </c>
      <c r="AB16" s="111">
        <v>24043</v>
      </c>
    </row>
    <row r="17" spans="1:28" x14ac:dyDescent="0.2">
      <c r="A17" s="113">
        <v>11</v>
      </c>
      <c r="B17" s="113" t="s">
        <v>24</v>
      </c>
      <c r="C17" s="114">
        <v>7596367</v>
      </c>
      <c r="D17" s="115">
        <f t="shared" si="0"/>
        <v>478.7223972775397</v>
      </c>
      <c r="E17" s="160"/>
      <c r="F17" s="115">
        <f t="shared" si="1"/>
        <v>152.71130505753558</v>
      </c>
      <c r="G17" s="114">
        <v>1485766</v>
      </c>
      <c r="H17" s="115">
        <f t="shared" si="2"/>
        <v>93.632845979329474</v>
      </c>
      <c r="I17" s="160"/>
      <c r="J17" s="115">
        <f t="shared" si="3"/>
        <v>63.369865938995481</v>
      </c>
      <c r="K17" s="114">
        <v>1536570</v>
      </c>
      <c r="L17" s="115">
        <f t="shared" si="4"/>
        <v>96.834509705066807</v>
      </c>
      <c r="M17" s="160"/>
      <c r="N17" s="115">
        <f t="shared" si="5"/>
        <v>135.03704151826935</v>
      </c>
      <c r="O17" s="114">
        <f t="shared" si="6"/>
        <v>10618703</v>
      </c>
      <c r="P17" s="114">
        <v>1552892</v>
      </c>
      <c r="Q17" s="115">
        <f t="shared" si="7"/>
        <v>14.624121232131646</v>
      </c>
      <c r="R17" s="114">
        <v>0</v>
      </c>
      <c r="S17" s="115">
        <f t="shared" si="8"/>
        <v>0</v>
      </c>
      <c r="T17" s="114">
        <v>0</v>
      </c>
      <c r="U17" s="115">
        <f t="shared" si="9"/>
        <v>0</v>
      </c>
      <c r="V17" s="114">
        <v>1967897</v>
      </c>
      <c r="W17" s="114">
        <v>0</v>
      </c>
      <c r="X17" s="113"/>
      <c r="Y17" s="114">
        <v>15868</v>
      </c>
      <c r="Z17" s="114">
        <v>15868</v>
      </c>
      <c r="AA17" s="114">
        <v>15868</v>
      </c>
      <c r="AB17" s="114">
        <v>15868</v>
      </c>
    </row>
    <row r="18" spans="1:28" x14ac:dyDescent="0.2">
      <c r="A18" s="110">
        <v>12</v>
      </c>
      <c r="B18" s="110" t="s">
        <v>26</v>
      </c>
      <c r="C18" s="111">
        <v>0</v>
      </c>
      <c r="D18" s="112">
        <f t="shared" si="0"/>
        <v>0</v>
      </c>
      <c r="F18" s="112">
        <f t="shared" si="1"/>
        <v>0</v>
      </c>
      <c r="G18" s="111">
        <v>0</v>
      </c>
      <c r="H18" s="112">
        <f t="shared" si="2"/>
        <v>0</v>
      </c>
      <c r="J18" s="112">
        <f t="shared" si="3"/>
        <v>0</v>
      </c>
      <c r="K18" s="111">
        <v>0</v>
      </c>
      <c r="L18" s="112">
        <f t="shared" si="4"/>
        <v>0</v>
      </c>
      <c r="N18" s="112">
        <f t="shared" si="5"/>
        <v>0</v>
      </c>
      <c r="O18" s="111">
        <f t="shared" si="6"/>
        <v>0</v>
      </c>
      <c r="P18" s="111">
        <v>0</v>
      </c>
      <c r="Q18" s="112">
        <f t="shared" si="7"/>
        <v>0</v>
      </c>
      <c r="R18" s="111">
        <v>0</v>
      </c>
      <c r="S18" s="112">
        <f t="shared" si="8"/>
        <v>0</v>
      </c>
      <c r="T18" s="111">
        <v>0</v>
      </c>
      <c r="U18" s="112">
        <f t="shared" si="9"/>
        <v>0</v>
      </c>
      <c r="V18" s="111">
        <v>0</v>
      </c>
      <c r="W18" s="111">
        <v>0</v>
      </c>
      <c r="X18" s="110"/>
      <c r="Y18" s="111">
        <v>0</v>
      </c>
      <c r="Z18" s="111">
        <v>0</v>
      </c>
      <c r="AA18" s="111">
        <v>0</v>
      </c>
      <c r="AB18" s="111">
        <v>0</v>
      </c>
    </row>
    <row r="19" spans="1:28" x14ac:dyDescent="0.2">
      <c r="A19" s="113">
        <v>13</v>
      </c>
      <c r="B19" s="113" t="s">
        <v>28</v>
      </c>
      <c r="C19" s="114">
        <v>6617044</v>
      </c>
      <c r="D19" s="115">
        <f t="shared" si="0"/>
        <v>236.07849013521709</v>
      </c>
      <c r="E19" s="160"/>
      <c r="F19" s="115">
        <f t="shared" si="1"/>
        <v>75.308476331138635</v>
      </c>
      <c r="G19" s="114">
        <v>9009112</v>
      </c>
      <c r="H19" s="115">
        <f t="shared" si="2"/>
        <v>321.42109957543971</v>
      </c>
      <c r="I19" s="160"/>
      <c r="J19" s="115">
        <f t="shared" si="3"/>
        <v>217.53490217051282</v>
      </c>
      <c r="K19" s="114">
        <v>5922985</v>
      </c>
      <c r="L19" s="115">
        <f t="shared" si="4"/>
        <v>211.31631524492491</v>
      </c>
      <c r="M19" s="160"/>
      <c r="N19" s="115">
        <f t="shared" si="5"/>
        <v>294.68347722447874</v>
      </c>
      <c r="O19" s="114">
        <f t="shared" si="6"/>
        <v>21549141</v>
      </c>
      <c r="P19" s="114">
        <v>4313282</v>
      </c>
      <c r="Q19" s="115">
        <f t="shared" si="7"/>
        <v>20.016027553024042</v>
      </c>
      <c r="R19" s="114">
        <v>291246</v>
      </c>
      <c r="S19" s="115">
        <f t="shared" si="8"/>
        <v>1.3515434327521454</v>
      </c>
      <c r="T19" s="114">
        <v>0</v>
      </c>
      <c r="U19" s="115">
        <f t="shared" si="9"/>
        <v>0</v>
      </c>
      <c r="V19" s="114">
        <v>11554664</v>
      </c>
      <c r="W19" s="114">
        <v>99773.700000000012</v>
      </c>
      <c r="X19" s="113"/>
      <c r="Y19" s="114">
        <v>28029</v>
      </c>
      <c r="Z19" s="114">
        <v>28029</v>
      </c>
      <c r="AA19" s="114">
        <v>28029</v>
      </c>
      <c r="AB19" s="114">
        <v>28029</v>
      </c>
    </row>
    <row r="20" spans="1:28" x14ac:dyDescent="0.2">
      <c r="A20" s="110">
        <v>14</v>
      </c>
      <c r="B20" s="110" t="s">
        <v>30</v>
      </c>
      <c r="C20" s="111">
        <v>2377336</v>
      </c>
      <c r="D20" s="112">
        <f t="shared" si="0"/>
        <v>349.76254229807267</v>
      </c>
      <c r="F20" s="112">
        <f t="shared" si="1"/>
        <v>111.57341832831381</v>
      </c>
      <c r="G20" s="111">
        <v>2457555</v>
      </c>
      <c r="H20" s="112">
        <f t="shared" si="2"/>
        <v>361.56466087979993</v>
      </c>
      <c r="J20" s="112">
        <f t="shared" si="3"/>
        <v>244.70370251577572</v>
      </c>
      <c r="K20" s="111">
        <v>1382374</v>
      </c>
      <c r="L20" s="112">
        <f t="shared" si="4"/>
        <v>203.38002059732236</v>
      </c>
      <c r="N20" s="112">
        <f t="shared" si="5"/>
        <v>283.61620634043516</v>
      </c>
      <c r="O20" s="111">
        <f t="shared" si="6"/>
        <v>6217265</v>
      </c>
      <c r="P20" s="111">
        <v>2663530</v>
      </c>
      <c r="Q20" s="112">
        <f t="shared" si="7"/>
        <v>42.840863305649677</v>
      </c>
      <c r="R20" s="111">
        <v>1952</v>
      </c>
      <c r="S20" s="112">
        <f t="shared" si="8"/>
        <v>3.1396442004643518E-2</v>
      </c>
      <c r="T20" s="111">
        <v>0</v>
      </c>
      <c r="U20" s="112">
        <f t="shared" si="9"/>
        <v>0</v>
      </c>
      <c r="V20" s="111">
        <v>1436440</v>
      </c>
      <c r="W20" s="111">
        <v>1757.95</v>
      </c>
      <c r="X20" s="110"/>
      <c r="Y20" s="111">
        <v>6797</v>
      </c>
      <c r="Z20" s="111">
        <v>6797</v>
      </c>
      <c r="AA20" s="111">
        <v>6797</v>
      </c>
      <c r="AB20" s="111">
        <v>6797</v>
      </c>
    </row>
    <row r="21" spans="1:28" x14ac:dyDescent="0.2">
      <c r="A21" s="113">
        <v>15</v>
      </c>
      <c r="B21" s="113" t="s">
        <v>32</v>
      </c>
      <c r="C21" s="114">
        <v>35006366</v>
      </c>
      <c r="D21" s="115">
        <f t="shared" si="0"/>
        <v>255.9075829903577</v>
      </c>
      <c r="E21" s="160"/>
      <c r="F21" s="115">
        <f t="shared" si="1"/>
        <v>81.633909745652588</v>
      </c>
      <c r="G21" s="114">
        <v>29350636</v>
      </c>
      <c r="H21" s="115">
        <f t="shared" si="2"/>
        <v>214.56241181931824</v>
      </c>
      <c r="I21" s="160"/>
      <c r="J21" s="115">
        <f t="shared" si="3"/>
        <v>145.21390576485717</v>
      </c>
      <c r="K21" s="114">
        <v>16568371</v>
      </c>
      <c r="L21" s="115">
        <f t="shared" si="4"/>
        <v>121.12002076129626</v>
      </c>
      <c r="M21" s="160"/>
      <c r="N21" s="115">
        <f t="shared" si="5"/>
        <v>168.90351716606057</v>
      </c>
      <c r="O21" s="114">
        <f t="shared" si="6"/>
        <v>80925373</v>
      </c>
      <c r="P21" s="114">
        <v>22706974</v>
      </c>
      <c r="Q21" s="115">
        <f t="shared" si="7"/>
        <v>28.059152720865434</v>
      </c>
      <c r="R21" s="114">
        <v>0</v>
      </c>
      <c r="S21" s="115">
        <f t="shared" si="8"/>
        <v>0</v>
      </c>
      <c r="T21" s="114">
        <v>0</v>
      </c>
      <c r="U21" s="115">
        <f t="shared" si="9"/>
        <v>0</v>
      </c>
      <c r="V21" s="114">
        <v>32497999</v>
      </c>
      <c r="W21" s="114">
        <v>16769959.180000002</v>
      </c>
      <c r="X21" s="113"/>
      <c r="Y21" s="114">
        <v>136793</v>
      </c>
      <c r="Z21" s="114">
        <v>136793</v>
      </c>
      <c r="AA21" s="114">
        <v>136793</v>
      </c>
      <c r="AB21" s="114">
        <v>136793</v>
      </c>
    </row>
    <row r="22" spans="1:28" x14ac:dyDescent="0.2">
      <c r="A22" s="110">
        <v>16</v>
      </c>
      <c r="B22" s="110" t="s">
        <v>34</v>
      </c>
      <c r="C22" s="111">
        <v>16039758</v>
      </c>
      <c r="D22" s="112">
        <f t="shared" si="0"/>
        <v>281.99789025826755</v>
      </c>
      <c r="F22" s="112">
        <f t="shared" si="1"/>
        <v>89.956655652033746</v>
      </c>
      <c r="G22" s="111">
        <v>4993785</v>
      </c>
      <c r="H22" s="112">
        <f t="shared" si="2"/>
        <v>87.796638478172966</v>
      </c>
      <c r="J22" s="112">
        <f t="shared" si="3"/>
        <v>59.419973323084882</v>
      </c>
      <c r="K22" s="111">
        <v>777580</v>
      </c>
      <c r="L22" s="112">
        <f t="shared" si="4"/>
        <v>13.670774802651241</v>
      </c>
      <c r="N22" s="112">
        <f t="shared" si="5"/>
        <v>19.064081495689468</v>
      </c>
      <c r="O22" s="111">
        <f t="shared" si="6"/>
        <v>21811123</v>
      </c>
      <c r="P22" s="111">
        <v>7439076</v>
      </c>
      <c r="Q22" s="112">
        <f t="shared" si="7"/>
        <v>34.106799544434281</v>
      </c>
      <c r="R22" s="111">
        <v>1410664</v>
      </c>
      <c r="S22" s="112">
        <f t="shared" si="8"/>
        <v>6.4676358021547076</v>
      </c>
      <c r="T22" s="111">
        <v>78216</v>
      </c>
      <c r="U22" s="112">
        <f t="shared" si="9"/>
        <v>0.35860601950665266</v>
      </c>
      <c r="V22" s="111">
        <v>6026631</v>
      </c>
      <c r="W22" s="111">
        <v>30438.519999999997</v>
      </c>
      <c r="X22" s="110"/>
      <c r="Y22" s="111">
        <v>56879</v>
      </c>
      <c r="Z22" s="111">
        <v>56879</v>
      </c>
      <c r="AA22" s="111">
        <v>56879</v>
      </c>
      <c r="AB22" s="111">
        <v>56879</v>
      </c>
    </row>
    <row r="23" spans="1:28" x14ac:dyDescent="0.2">
      <c r="A23" s="113">
        <v>17</v>
      </c>
      <c r="B23" s="113" t="s">
        <v>36</v>
      </c>
      <c r="C23" s="114">
        <v>0</v>
      </c>
      <c r="D23" s="115">
        <f t="shared" si="0"/>
        <v>0</v>
      </c>
      <c r="E23" s="160"/>
      <c r="F23" s="115">
        <f t="shared" si="1"/>
        <v>0</v>
      </c>
      <c r="G23" s="114">
        <v>0</v>
      </c>
      <c r="H23" s="115">
        <f t="shared" si="2"/>
        <v>0</v>
      </c>
      <c r="I23" s="160"/>
      <c r="J23" s="115">
        <f t="shared" si="3"/>
        <v>0</v>
      </c>
      <c r="K23" s="114">
        <v>0</v>
      </c>
      <c r="L23" s="115">
        <f t="shared" si="4"/>
        <v>0</v>
      </c>
      <c r="M23" s="160"/>
      <c r="N23" s="115">
        <f t="shared" si="5"/>
        <v>0</v>
      </c>
      <c r="O23" s="114">
        <f t="shared" si="6"/>
        <v>0</v>
      </c>
      <c r="P23" s="114">
        <v>0</v>
      </c>
      <c r="Q23" s="115">
        <f t="shared" si="7"/>
        <v>0</v>
      </c>
      <c r="R23" s="114">
        <v>0</v>
      </c>
      <c r="S23" s="115">
        <f t="shared" si="8"/>
        <v>0</v>
      </c>
      <c r="T23" s="114">
        <v>0</v>
      </c>
      <c r="U23" s="115">
        <f t="shared" si="9"/>
        <v>0</v>
      </c>
      <c r="V23" s="114">
        <v>0</v>
      </c>
      <c r="W23" s="114">
        <v>0</v>
      </c>
      <c r="X23" s="113"/>
      <c r="Y23" s="114">
        <v>0</v>
      </c>
      <c r="Z23" s="114">
        <v>0</v>
      </c>
      <c r="AA23" s="114">
        <v>0</v>
      </c>
      <c r="AB23" s="114">
        <v>0</v>
      </c>
    </row>
    <row r="24" spans="1:28" x14ac:dyDescent="0.2">
      <c r="A24" s="110">
        <v>18</v>
      </c>
      <c r="B24" s="110" t="s">
        <v>38</v>
      </c>
      <c r="C24" s="111">
        <v>3284012</v>
      </c>
      <c r="D24" s="112">
        <f t="shared" si="0"/>
        <v>447.41307901907356</v>
      </c>
      <c r="F24" s="112">
        <f t="shared" si="1"/>
        <v>142.7237070698439</v>
      </c>
      <c r="G24" s="111">
        <v>984922</v>
      </c>
      <c r="H24" s="112">
        <f t="shared" si="2"/>
        <v>134.18555858310626</v>
      </c>
      <c r="J24" s="112">
        <f t="shared" si="3"/>
        <v>90.815576194681441</v>
      </c>
      <c r="K24" s="111">
        <v>676879</v>
      </c>
      <c r="L24" s="112">
        <f t="shared" si="4"/>
        <v>92.21784741144414</v>
      </c>
      <c r="N24" s="112">
        <f t="shared" si="5"/>
        <v>128.5990431257693</v>
      </c>
      <c r="O24" s="111">
        <f t="shared" si="6"/>
        <v>4945813</v>
      </c>
      <c r="P24" s="111">
        <v>1267259</v>
      </c>
      <c r="Q24" s="112">
        <f t="shared" si="7"/>
        <v>25.62286523974926</v>
      </c>
      <c r="R24" s="111">
        <v>0</v>
      </c>
      <c r="S24" s="112">
        <f t="shared" si="8"/>
        <v>0</v>
      </c>
      <c r="T24" s="111">
        <v>0</v>
      </c>
      <c r="U24" s="112">
        <f t="shared" si="9"/>
        <v>0</v>
      </c>
      <c r="V24" s="111">
        <v>242497</v>
      </c>
      <c r="W24" s="111">
        <v>0</v>
      </c>
      <c r="X24" s="110"/>
      <c r="Y24" s="111">
        <v>7340</v>
      </c>
      <c r="Z24" s="111">
        <v>7340</v>
      </c>
      <c r="AA24" s="111">
        <v>7340</v>
      </c>
      <c r="AB24" s="111">
        <v>7340</v>
      </c>
    </row>
    <row r="25" spans="1:28" x14ac:dyDescent="0.2">
      <c r="A25" s="113">
        <v>19</v>
      </c>
      <c r="B25" s="113" t="s">
        <v>40</v>
      </c>
      <c r="C25" s="114">
        <v>18348105</v>
      </c>
      <c r="D25" s="115">
        <f t="shared" si="0"/>
        <v>224.35383091633855</v>
      </c>
      <c r="E25" s="160"/>
      <c r="F25" s="115">
        <f t="shared" si="1"/>
        <v>71.568337952712668</v>
      </c>
      <c r="G25" s="114">
        <v>9096596</v>
      </c>
      <c r="H25" s="115">
        <f t="shared" si="2"/>
        <v>111.22980606979532</v>
      </c>
      <c r="I25" s="160"/>
      <c r="J25" s="115">
        <f t="shared" si="3"/>
        <v>75.279329869130095</v>
      </c>
      <c r="K25" s="114">
        <v>6392346</v>
      </c>
      <c r="L25" s="115">
        <f t="shared" si="4"/>
        <v>78.163238854515669</v>
      </c>
      <c r="M25" s="160"/>
      <c r="N25" s="115">
        <f t="shared" si="5"/>
        <v>108.99970023648868</v>
      </c>
      <c r="O25" s="114">
        <f t="shared" si="6"/>
        <v>33837047</v>
      </c>
      <c r="P25" s="114">
        <v>16551758</v>
      </c>
      <c r="Q25" s="115">
        <f t="shared" si="7"/>
        <v>48.916083013981684</v>
      </c>
      <c r="R25" s="114">
        <v>0</v>
      </c>
      <c r="S25" s="115">
        <f t="shared" si="8"/>
        <v>0</v>
      </c>
      <c r="T25" s="114">
        <v>0</v>
      </c>
      <c r="U25" s="115">
        <f t="shared" si="9"/>
        <v>0</v>
      </c>
      <c r="V25" s="114">
        <v>8582697</v>
      </c>
      <c r="W25" s="114">
        <v>761046.2</v>
      </c>
      <c r="X25" s="113"/>
      <c r="Y25" s="114">
        <v>81782</v>
      </c>
      <c r="Z25" s="114">
        <v>81782</v>
      </c>
      <c r="AA25" s="114">
        <v>81782</v>
      </c>
      <c r="AB25" s="114">
        <v>81782</v>
      </c>
    </row>
    <row r="26" spans="1:28" x14ac:dyDescent="0.2">
      <c r="A26" s="110">
        <v>20</v>
      </c>
      <c r="B26" s="110" t="s">
        <v>42</v>
      </c>
      <c r="C26" s="111">
        <v>13993279</v>
      </c>
      <c r="D26" s="112">
        <f t="shared" si="0"/>
        <v>326.08484608393729</v>
      </c>
      <c r="F26" s="112">
        <f t="shared" si="1"/>
        <v>104.02028960448644</v>
      </c>
      <c r="G26" s="111">
        <v>7224904</v>
      </c>
      <c r="H26" s="112">
        <f t="shared" si="2"/>
        <v>168.36166196723605</v>
      </c>
      <c r="J26" s="112">
        <f t="shared" si="3"/>
        <v>113.94565482379484</v>
      </c>
      <c r="K26" s="111">
        <v>894523</v>
      </c>
      <c r="L26" s="112">
        <f t="shared" si="4"/>
        <v>20.845035303987135</v>
      </c>
      <c r="N26" s="112">
        <f t="shared" si="5"/>
        <v>29.068685392920575</v>
      </c>
      <c r="O26" s="111">
        <f t="shared" si="6"/>
        <v>22112706</v>
      </c>
      <c r="P26" s="111">
        <v>6615865</v>
      </c>
      <c r="Q26" s="112">
        <f t="shared" si="7"/>
        <v>29.918839422004705</v>
      </c>
      <c r="R26" s="111">
        <v>4312720</v>
      </c>
      <c r="S26" s="112">
        <f t="shared" si="8"/>
        <v>19.503357029212072</v>
      </c>
      <c r="T26" s="111">
        <v>9119</v>
      </c>
      <c r="U26" s="112">
        <f t="shared" si="9"/>
        <v>4.1238733965892727E-2</v>
      </c>
      <c r="V26" s="111">
        <v>7144415</v>
      </c>
      <c r="W26" s="111">
        <v>0</v>
      </c>
      <c r="X26" s="110"/>
      <c r="Y26" s="111">
        <v>42913</v>
      </c>
      <c r="Z26" s="111">
        <v>42913</v>
      </c>
      <c r="AA26" s="111">
        <v>42913</v>
      </c>
      <c r="AB26" s="111">
        <v>42913</v>
      </c>
    </row>
    <row r="27" spans="1:28" x14ac:dyDescent="0.2">
      <c r="A27" s="113">
        <v>21</v>
      </c>
      <c r="B27" s="113" t="s">
        <v>44</v>
      </c>
      <c r="C27" s="114">
        <v>0</v>
      </c>
      <c r="D27" s="115">
        <f t="shared" si="0"/>
        <v>0</v>
      </c>
      <c r="E27" s="160"/>
      <c r="F27" s="115">
        <f t="shared" si="1"/>
        <v>0</v>
      </c>
      <c r="G27" s="114">
        <v>0</v>
      </c>
      <c r="H27" s="115">
        <f t="shared" si="2"/>
        <v>0</v>
      </c>
      <c r="I27" s="160"/>
      <c r="J27" s="115">
        <f t="shared" si="3"/>
        <v>0</v>
      </c>
      <c r="K27" s="114">
        <v>0</v>
      </c>
      <c r="L27" s="115">
        <f t="shared" si="4"/>
        <v>0</v>
      </c>
      <c r="M27" s="160"/>
      <c r="N27" s="115">
        <f t="shared" si="5"/>
        <v>0</v>
      </c>
      <c r="O27" s="114">
        <f t="shared" si="6"/>
        <v>0</v>
      </c>
      <c r="P27" s="114">
        <v>0</v>
      </c>
      <c r="Q27" s="115">
        <f t="shared" si="7"/>
        <v>0</v>
      </c>
      <c r="R27" s="114">
        <v>0</v>
      </c>
      <c r="S27" s="115">
        <f t="shared" si="8"/>
        <v>0</v>
      </c>
      <c r="T27" s="114">
        <v>0</v>
      </c>
      <c r="U27" s="115">
        <f t="shared" si="9"/>
        <v>0</v>
      </c>
      <c r="V27" s="114">
        <v>0</v>
      </c>
      <c r="W27" s="114">
        <v>0</v>
      </c>
      <c r="X27" s="113"/>
      <c r="Y27" s="114">
        <v>0</v>
      </c>
      <c r="Z27" s="114">
        <v>0</v>
      </c>
      <c r="AA27" s="114">
        <v>0</v>
      </c>
      <c r="AB27" s="114">
        <v>0</v>
      </c>
    </row>
    <row r="28" spans="1:28" x14ac:dyDescent="0.2">
      <c r="A28" s="110">
        <v>22</v>
      </c>
      <c r="B28" s="110" t="s">
        <v>46</v>
      </c>
      <c r="C28" s="111">
        <v>0</v>
      </c>
      <c r="D28" s="112">
        <f t="shared" si="0"/>
        <v>0</v>
      </c>
      <c r="F28" s="112">
        <f t="shared" si="1"/>
        <v>0</v>
      </c>
      <c r="G28" s="111">
        <v>0</v>
      </c>
      <c r="H28" s="112">
        <f t="shared" si="2"/>
        <v>0</v>
      </c>
      <c r="J28" s="112">
        <f t="shared" si="3"/>
        <v>0</v>
      </c>
      <c r="K28" s="111">
        <v>0</v>
      </c>
      <c r="L28" s="112">
        <f t="shared" si="4"/>
        <v>0</v>
      </c>
      <c r="N28" s="112">
        <f t="shared" si="5"/>
        <v>0</v>
      </c>
      <c r="O28" s="111">
        <f t="shared" si="6"/>
        <v>0</v>
      </c>
      <c r="P28" s="111">
        <v>0</v>
      </c>
      <c r="Q28" s="112">
        <f t="shared" si="7"/>
        <v>0</v>
      </c>
      <c r="R28" s="111">
        <v>0</v>
      </c>
      <c r="S28" s="112">
        <f t="shared" si="8"/>
        <v>0</v>
      </c>
      <c r="T28" s="111">
        <v>0</v>
      </c>
      <c r="U28" s="112">
        <f t="shared" si="9"/>
        <v>0</v>
      </c>
      <c r="V28" s="111">
        <v>0</v>
      </c>
      <c r="W28" s="111">
        <v>0</v>
      </c>
      <c r="X28" s="110"/>
      <c r="Y28" s="111">
        <v>0</v>
      </c>
      <c r="Z28" s="111">
        <v>0</v>
      </c>
      <c r="AA28" s="111">
        <v>0</v>
      </c>
      <c r="AB28" s="111">
        <v>0</v>
      </c>
    </row>
    <row r="29" spans="1:28" x14ac:dyDescent="0.2">
      <c r="A29" s="113">
        <v>23</v>
      </c>
      <c r="B29" s="113" t="s">
        <v>48</v>
      </c>
      <c r="C29" s="114">
        <v>47247123</v>
      </c>
      <c r="D29" s="115">
        <f t="shared" si="0"/>
        <v>258.71681241478251</v>
      </c>
      <c r="E29" s="160"/>
      <c r="F29" s="115">
        <f t="shared" si="1"/>
        <v>82.530047244231397</v>
      </c>
      <c r="G29" s="114">
        <v>36221709</v>
      </c>
      <c r="H29" s="115">
        <f t="shared" si="2"/>
        <v>198.34361327558167</v>
      </c>
      <c r="I29" s="160"/>
      <c r="J29" s="115">
        <f t="shared" si="3"/>
        <v>134.23716914366065</v>
      </c>
      <c r="K29" s="114">
        <v>11474937</v>
      </c>
      <c r="L29" s="115">
        <f t="shared" si="4"/>
        <v>62.834706851895454</v>
      </c>
      <c r="M29" s="160"/>
      <c r="N29" s="115">
        <f t="shared" si="5"/>
        <v>87.623853766501966</v>
      </c>
      <c r="O29" s="114">
        <f t="shared" si="6"/>
        <v>94943769</v>
      </c>
      <c r="P29" s="114">
        <v>23753493</v>
      </c>
      <c r="Q29" s="115">
        <f t="shared" si="7"/>
        <v>25.018485415298819</v>
      </c>
      <c r="R29" s="114">
        <v>8097</v>
      </c>
      <c r="S29" s="115">
        <f t="shared" si="8"/>
        <v>8.5282057846260573E-3</v>
      </c>
      <c r="T29" s="114">
        <v>0</v>
      </c>
      <c r="U29" s="115">
        <f t="shared" si="9"/>
        <v>0</v>
      </c>
      <c r="V29" s="114">
        <v>36858668</v>
      </c>
      <c r="W29" s="114">
        <v>17925625.649999999</v>
      </c>
      <c r="X29" s="113"/>
      <c r="Y29" s="114">
        <v>182621</v>
      </c>
      <c r="Z29" s="114">
        <v>182621</v>
      </c>
      <c r="AA29" s="114">
        <v>182621</v>
      </c>
      <c r="AB29" s="114">
        <v>182621</v>
      </c>
    </row>
    <row r="30" spans="1:28" x14ac:dyDescent="0.2">
      <c r="A30" s="110">
        <v>24</v>
      </c>
      <c r="B30" s="110" t="s">
        <v>50</v>
      </c>
      <c r="C30" s="111">
        <v>60086315</v>
      </c>
      <c r="D30" s="112">
        <f t="shared" si="0"/>
        <v>244.84452295379901</v>
      </c>
      <c r="F30" s="112">
        <f t="shared" si="1"/>
        <v>78.104819931345688</v>
      </c>
      <c r="G30" s="111">
        <v>39942919</v>
      </c>
      <c r="H30" s="112">
        <f t="shared" si="2"/>
        <v>162.76260156638386</v>
      </c>
      <c r="J30" s="112">
        <f t="shared" si="3"/>
        <v>110.15626122718591</v>
      </c>
      <c r="K30" s="111">
        <v>32193146</v>
      </c>
      <c r="L30" s="112">
        <f t="shared" si="4"/>
        <v>131.1832066045655</v>
      </c>
      <c r="N30" s="112">
        <f t="shared" si="5"/>
        <v>182.93676676542839</v>
      </c>
      <c r="O30" s="111">
        <f t="shared" si="6"/>
        <v>132222380</v>
      </c>
      <c r="P30" s="111">
        <v>39002246</v>
      </c>
      <c r="Q30" s="112">
        <f t="shared" si="7"/>
        <v>29.497461776138049</v>
      </c>
      <c r="R30" s="111">
        <v>3117691</v>
      </c>
      <c r="S30" s="112">
        <f t="shared" si="8"/>
        <v>2.3579147493790384</v>
      </c>
      <c r="T30" s="111">
        <v>3427617</v>
      </c>
      <c r="U30" s="112">
        <f t="shared" si="9"/>
        <v>2.5923122848038282</v>
      </c>
      <c r="V30" s="111">
        <v>51279639</v>
      </c>
      <c r="W30" s="111">
        <v>6597610.3600000022</v>
      </c>
      <c r="X30" s="110"/>
      <c r="Y30" s="111">
        <v>245406</v>
      </c>
      <c r="Z30" s="111">
        <v>245406</v>
      </c>
      <c r="AA30" s="111">
        <v>245406</v>
      </c>
      <c r="AB30" s="111">
        <v>245406</v>
      </c>
    </row>
    <row r="31" spans="1:28" x14ac:dyDescent="0.2">
      <c r="A31" s="113">
        <v>25</v>
      </c>
      <c r="B31" s="113" t="s">
        <v>52</v>
      </c>
      <c r="C31" s="114">
        <v>0</v>
      </c>
      <c r="D31" s="115">
        <f t="shared" si="0"/>
        <v>0</v>
      </c>
      <c r="E31" s="160"/>
      <c r="F31" s="115">
        <f t="shared" si="1"/>
        <v>0</v>
      </c>
      <c r="G31" s="114">
        <v>0</v>
      </c>
      <c r="H31" s="115">
        <f t="shared" si="2"/>
        <v>0</v>
      </c>
      <c r="I31" s="160"/>
      <c r="J31" s="115">
        <f t="shared" si="3"/>
        <v>0</v>
      </c>
      <c r="K31" s="114">
        <v>0</v>
      </c>
      <c r="L31" s="115">
        <f t="shared" si="4"/>
        <v>0</v>
      </c>
      <c r="M31" s="160"/>
      <c r="N31" s="115">
        <f t="shared" si="5"/>
        <v>0</v>
      </c>
      <c r="O31" s="114">
        <f t="shared" si="6"/>
        <v>0</v>
      </c>
      <c r="P31" s="114">
        <v>0</v>
      </c>
      <c r="Q31" s="115">
        <f t="shared" si="7"/>
        <v>0</v>
      </c>
      <c r="R31" s="114">
        <v>0</v>
      </c>
      <c r="S31" s="115">
        <f t="shared" si="8"/>
        <v>0</v>
      </c>
      <c r="T31" s="114">
        <v>0</v>
      </c>
      <c r="U31" s="115">
        <f t="shared" si="9"/>
        <v>0</v>
      </c>
      <c r="V31" s="114">
        <v>0</v>
      </c>
      <c r="W31" s="114">
        <v>0</v>
      </c>
      <c r="X31" s="113"/>
      <c r="Y31" s="114">
        <v>0</v>
      </c>
      <c r="Z31" s="114">
        <v>0</v>
      </c>
      <c r="AA31" s="114">
        <v>0</v>
      </c>
      <c r="AB31" s="114">
        <v>0</v>
      </c>
    </row>
    <row r="32" spans="1:28" x14ac:dyDescent="0.2">
      <c r="A32" s="110">
        <v>26</v>
      </c>
      <c r="B32" s="110" t="s">
        <v>54</v>
      </c>
      <c r="C32" s="111">
        <v>9123205</v>
      </c>
      <c r="D32" s="112">
        <f t="shared" si="0"/>
        <v>264.63248730964466</v>
      </c>
      <c r="F32" s="112">
        <f t="shared" si="1"/>
        <v>84.417133452497424</v>
      </c>
      <c r="G32" s="111">
        <v>2595346</v>
      </c>
      <c r="H32" s="112">
        <f t="shared" si="2"/>
        <v>75.281972443799859</v>
      </c>
      <c r="J32" s="112">
        <f t="shared" si="3"/>
        <v>50.950160186735282</v>
      </c>
      <c r="K32" s="111">
        <v>2751758</v>
      </c>
      <c r="L32" s="112">
        <f t="shared" si="4"/>
        <v>79.818941261783905</v>
      </c>
      <c r="N32" s="112">
        <f t="shared" si="5"/>
        <v>111.30859977440291</v>
      </c>
      <c r="O32" s="111">
        <f t="shared" si="6"/>
        <v>14470309</v>
      </c>
      <c r="P32" s="111">
        <v>8034291</v>
      </c>
      <c r="Q32" s="112">
        <f t="shared" si="7"/>
        <v>55.522594576245744</v>
      </c>
      <c r="R32" s="111">
        <v>0</v>
      </c>
      <c r="S32" s="112">
        <f t="shared" si="8"/>
        <v>0</v>
      </c>
      <c r="T32" s="111">
        <v>0</v>
      </c>
      <c r="U32" s="112">
        <f t="shared" si="9"/>
        <v>0</v>
      </c>
      <c r="V32" s="111">
        <v>4390334</v>
      </c>
      <c r="W32" s="111">
        <v>1884409.1799999997</v>
      </c>
      <c r="X32" s="110"/>
      <c r="Y32" s="111">
        <v>34475</v>
      </c>
      <c r="Z32" s="111">
        <v>34475</v>
      </c>
      <c r="AA32" s="111">
        <v>34475</v>
      </c>
      <c r="AB32" s="111">
        <v>34475</v>
      </c>
    </row>
    <row r="33" spans="1:28" x14ac:dyDescent="0.2">
      <c r="A33" s="113">
        <v>27</v>
      </c>
      <c r="B33" s="113" t="s">
        <v>56</v>
      </c>
      <c r="C33" s="114">
        <v>3182977</v>
      </c>
      <c r="D33" s="115">
        <f t="shared" si="0"/>
        <v>245.48642603732839</v>
      </c>
      <c r="E33" s="160"/>
      <c r="F33" s="115">
        <f t="shared" si="1"/>
        <v>78.309585486840263</v>
      </c>
      <c r="G33" s="114">
        <v>1233586</v>
      </c>
      <c r="H33" s="115">
        <f t="shared" si="2"/>
        <v>95.140058614838807</v>
      </c>
      <c r="I33" s="160"/>
      <c r="J33" s="115">
        <f t="shared" si="3"/>
        <v>64.389933861259337</v>
      </c>
      <c r="K33" s="114">
        <v>577002</v>
      </c>
      <c r="L33" s="115">
        <f t="shared" si="4"/>
        <v>44.501156871818601</v>
      </c>
      <c r="M33" s="160"/>
      <c r="N33" s="115">
        <f t="shared" si="5"/>
        <v>62.057468834340078</v>
      </c>
      <c r="O33" s="114">
        <f t="shared" si="6"/>
        <v>4993565</v>
      </c>
      <c r="P33" s="114">
        <v>1982640</v>
      </c>
      <c r="Q33" s="115">
        <f t="shared" si="7"/>
        <v>39.703898917907345</v>
      </c>
      <c r="R33" s="114">
        <v>0</v>
      </c>
      <c r="S33" s="115">
        <f t="shared" si="8"/>
        <v>0</v>
      </c>
      <c r="T33" s="114">
        <v>0</v>
      </c>
      <c r="U33" s="115">
        <f t="shared" si="9"/>
        <v>0</v>
      </c>
      <c r="V33" s="114">
        <v>1921240</v>
      </c>
      <c r="W33" s="114">
        <v>0</v>
      </c>
      <c r="X33" s="113"/>
      <c r="Y33" s="114">
        <v>12966</v>
      </c>
      <c r="Z33" s="114">
        <v>12966</v>
      </c>
      <c r="AA33" s="114">
        <v>12966</v>
      </c>
      <c r="AB33" s="114">
        <v>12966</v>
      </c>
    </row>
    <row r="34" spans="1:28" x14ac:dyDescent="0.2">
      <c r="A34" s="110">
        <v>28</v>
      </c>
      <c r="B34" s="110" t="s">
        <v>58</v>
      </c>
      <c r="C34" s="111">
        <v>0</v>
      </c>
      <c r="D34" s="112">
        <f t="shared" si="0"/>
        <v>0</v>
      </c>
      <c r="F34" s="112">
        <f t="shared" si="1"/>
        <v>0</v>
      </c>
      <c r="G34" s="111">
        <v>0</v>
      </c>
      <c r="H34" s="112">
        <f t="shared" si="2"/>
        <v>0</v>
      </c>
      <c r="J34" s="112">
        <f t="shared" si="3"/>
        <v>0</v>
      </c>
      <c r="K34" s="111">
        <v>0</v>
      </c>
      <c r="L34" s="112">
        <f t="shared" si="4"/>
        <v>0</v>
      </c>
      <c r="N34" s="112">
        <f t="shared" si="5"/>
        <v>0</v>
      </c>
      <c r="O34" s="111">
        <f t="shared" si="6"/>
        <v>0</v>
      </c>
      <c r="P34" s="111">
        <v>0</v>
      </c>
      <c r="Q34" s="112">
        <f t="shared" si="7"/>
        <v>0</v>
      </c>
      <c r="R34" s="111">
        <v>0</v>
      </c>
      <c r="S34" s="112">
        <f t="shared" si="8"/>
        <v>0</v>
      </c>
      <c r="T34" s="111">
        <v>0</v>
      </c>
      <c r="U34" s="112">
        <f t="shared" si="9"/>
        <v>0</v>
      </c>
      <c r="V34" s="111">
        <v>0</v>
      </c>
      <c r="W34" s="111">
        <v>0</v>
      </c>
      <c r="X34" s="110"/>
      <c r="Y34" s="111">
        <v>0</v>
      </c>
      <c r="Z34" s="111">
        <v>0</v>
      </c>
      <c r="AA34" s="111">
        <v>0</v>
      </c>
      <c r="AB34" s="111">
        <v>0</v>
      </c>
    </row>
    <row r="35" spans="1:28" x14ac:dyDescent="0.2">
      <c r="A35" s="113">
        <v>29</v>
      </c>
      <c r="B35" s="113" t="s">
        <v>60</v>
      </c>
      <c r="C35" s="114">
        <v>0</v>
      </c>
      <c r="D35" s="115">
        <f t="shared" si="0"/>
        <v>0</v>
      </c>
      <c r="E35" s="160"/>
      <c r="F35" s="115">
        <f t="shared" si="1"/>
        <v>0</v>
      </c>
      <c r="G35" s="114">
        <v>0</v>
      </c>
      <c r="H35" s="115">
        <f t="shared" si="2"/>
        <v>0</v>
      </c>
      <c r="I35" s="160"/>
      <c r="J35" s="115">
        <f t="shared" si="3"/>
        <v>0</v>
      </c>
      <c r="K35" s="114">
        <v>0</v>
      </c>
      <c r="L35" s="115">
        <f t="shared" si="4"/>
        <v>0</v>
      </c>
      <c r="M35" s="160"/>
      <c r="N35" s="115">
        <f t="shared" si="5"/>
        <v>0</v>
      </c>
      <c r="O35" s="114">
        <f t="shared" si="6"/>
        <v>0</v>
      </c>
      <c r="P35" s="114">
        <v>0</v>
      </c>
      <c r="Q35" s="115">
        <f t="shared" si="7"/>
        <v>0</v>
      </c>
      <c r="R35" s="114">
        <v>0</v>
      </c>
      <c r="S35" s="115">
        <f t="shared" si="8"/>
        <v>0</v>
      </c>
      <c r="T35" s="114">
        <v>0</v>
      </c>
      <c r="U35" s="115">
        <f t="shared" si="9"/>
        <v>0</v>
      </c>
      <c r="V35" s="114">
        <v>0</v>
      </c>
      <c r="W35" s="114">
        <v>0</v>
      </c>
      <c r="X35" s="113"/>
      <c r="Y35" s="114">
        <v>0</v>
      </c>
      <c r="Z35" s="114">
        <v>0</v>
      </c>
      <c r="AA35" s="114">
        <v>0</v>
      </c>
      <c r="AB35" s="114">
        <v>0</v>
      </c>
    </row>
    <row r="36" spans="1:28" x14ac:dyDescent="0.2">
      <c r="A36" s="110">
        <v>30</v>
      </c>
      <c r="B36" s="110" t="s">
        <v>62</v>
      </c>
      <c r="C36" s="111">
        <v>139298829</v>
      </c>
      <c r="D36" s="112">
        <f t="shared" si="0"/>
        <v>597.74899909457213</v>
      </c>
      <c r="F36" s="112">
        <f t="shared" si="1"/>
        <v>190.680507675613</v>
      </c>
      <c r="G36" s="111">
        <v>41415154</v>
      </c>
      <c r="H36" s="112">
        <f t="shared" si="2"/>
        <v>177.71769532138399</v>
      </c>
      <c r="J36" s="112">
        <f t="shared" si="3"/>
        <v>120.27773384127994</v>
      </c>
      <c r="K36" s="111">
        <v>21220654</v>
      </c>
      <c r="L36" s="112">
        <f t="shared" si="4"/>
        <v>91.060526349666787</v>
      </c>
      <c r="N36" s="112">
        <f t="shared" si="5"/>
        <v>126.98514315616971</v>
      </c>
      <c r="O36" s="111">
        <f t="shared" si="6"/>
        <v>201934637</v>
      </c>
      <c r="P36" s="111">
        <v>58724731</v>
      </c>
      <c r="Q36" s="112">
        <f t="shared" si="7"/>
        <v>29.081059035949341</v>
      </c>
      <c r="R36" s="111">
        <v>0</v>
      </c>
      <c r="S36" s="112">
        <f t="shared" si="8"/>
        <v>0</v>
      </c>
      <c r="T36" s="111">
        <v>54997</v>
      </c>
      <c r="U36" s="112">
        <f t="shared" si="9"/>
        <v>2.7235050319772532E-2</v>
      </c>
      <c r="V36" s="111">
        <v>38827655</v>
      </c>
      <c r="W36" s="111">
        <v>5805248.5899999999</v>
      </c>
      <c r="X36" s="110"/>
      <c r="Y36" s="111">
        <v>233039</v>
      </c>
      <c r="Z36" s="111">
        <v>233039</v>
      </c>
      <c r="AA36" s="111">
        <v>233039</v>
      </c>
      <c r="AB36" s="111">
        <v>233039</v>
      </c>
    </row>
    <row r="37" spans="1:28" x14ac:dyDescent="0.2">
      <c r="A37" s="113">
        <v>31</v>
      </c>
      <c r="B37" s="113" t="s">
        <v>64</v>
      </c>
      <c r="C37" s="114">
        <v>0</v>
      </c>
      <c r="D37" s="115">
        <f t="shared" si="0"/>
        <v>0</v>
      </c>
      <c r="E37" s="160"/>
      <c r="F37" s="115">
        <f t="shared" si="1"/>
        <v>0</v>
      </c>
      <c r="G37" s="114">
        <v>0</v>
      </c>
      <c r="H37" s="115">
        <f t="shared" si="2"/>
        <v>0</v>
      </c>
      <c r="I37" s="160"/>
      <c r="J37" s="115">
        <f t="shared" si="3"/>
        <v>0</v>
      </c>
      <c r="K37" s="114">
        <v>0</v>
      </c>
      <c r="L37" s="115">
        <f t="shared" si="4"/>
        <v>0</v>
      </c>
      <c r="M37" s="160"/>
      <c r="N37" s="115">
        <f t="shared" si="5"/>
        <v>0</v>
      </c>
      <c r="O37" s="114">
        <f t="shared" si="6"/>
        <v>0</v>
      </c>
      <c r="P37" s="114">
        <v>0</v>
      </c>
      <c r="Q37" s="115">
        <f t="shared" si="7"/>
        <v>0</v>
      </c>
      <c r="R37" s="114">
        <v>0</v>
      </c>
      <c r="S37" s="115">
        <f t="shared" si="8"/>
        <v>0</v>
      </c>
      <c r="T37" s="114">
        <v>0</v>
      </c>
      <c r="U37" s="115">
        <f t="shared" si="9"/>
        <v>0</v>
      </c>
      <c r="V37" s="114">
        <v>0</v>
      </c>
      <c r="W37" s="114">
        <v>20067.120000000003</v>
      </c>
      <c r="X37" s="113"/>
      <c r="Y37" s="114">
        <v>0</v>
      </c>
      <c r="Z37" s="114">
        <v>0</v>
      </c>
      <c r="AA37" s="114">
        <v>0</v>
      </c>
      <c r="AB37" s="114">
        <v>0</v>
      </c>
    </row>
    <row r="38" spans="1:28" x14ac:dyDescent="0.2">
      <c r="A38" s="110">
        <v>32</v>
      </c>
      <c r="B38" s="110" t="s">
        <v>66</v>
      </c>
      <c r="C38" s="111">
        <v>10015095</v>
      </c>
      <c r="D38" s="112">
        <f t="shared" si="0"/>
        <v>399.02366628152515</v>
      </c>
      <c r="F38" s="112">
        <f t="shared" si="1"/>
        <v>127.28759960517766</v>
      </c>
      <c r="G38" s="111">
        <v>5750165</v>
      </c>
      <c r="H38" s="112">
        <f t="shared" si="2"/>
        <v>229.09936650862585</v>
      </c>
      <c r="J38" s="112">
        <f t="shared" si="3"/>
        <v>155.05238562934875</v>
      </c>
      <c r="K38" s="111">
        <v>1477963</v>
      </c>
      <c r="L38" s="112">
        <f t="shared" si="4"/>
        <v>58.885334077054864</v>
      </c>
      <c r="N38" s="112">
        <f t="shared" si="5"/>
        <v>82.116399688491953</v>
      </c>
      <c r="O38" s="111">
        <f t="shared" si="6"/>
        <v>17243223</v>
      </c>
      <c r="P38" s="111">
        <v>5747810</v>
      </c>
      <c r="Q38" s="112">
        <f t="shared" si="7"/>
        <v>33.333733490542919</v>
      </c>
      <c r="R38" s="111">
        <v>0</v>
      </c>
      <c r="S38" s="112">
        <f t="shared" si="8"/>
        <v>0</v>
      </c>
      <c r="T38" s="111">
        <v>0</v>
      </c>
      <c r="U38" s="112">
        <f t="shared" si="9"/>
        <v>0</v>
      </c>
      <c r="V38" s="111">
        <v>3723759</v>
      </c>
      <c r="W38" s="111">
        <v>68705.39</v>
      </c>
      <c r="X38" s="110"/>
      <c r="Y38" s="111">
        <v>25099</v>
      </c>
      <c r="Z38" s="111">
        <v>25099</v>
      </c>
      <c r="AA38" s="111">
        <v>25099</v>
      </c>
      <c r="AB38" s="111">
        <v>25099</v>
      </c>
    </row>
    <row r="39" spans="1:28" x14ac:dyDescent="0.2">
      <c r="A39" s="113">
        <v>33</v>
      </c>
      <c r="B39" s="113" t="s">
        <v>68</v>
      </c>
      <c r="C39" s="114">
        <v>8654095</v>
      </c>
      <c r="D39" s="115">
        <f t="shared" si="0"/>
        <v>333.22147780216397</v>
      </c>
      <c r="E39" s="160"/>
      <c r="F39" s="115">
        <f t="shared" si="1"/>
        <v>106.29685813272589</v>
      </c>
      <c r="G39" s="114">
        <v>3668466</v>
      </c>
      <c r="H39" s="115">
        <f t="shared" si="2"/>
        <v>141.25239690423933</v>
      </c>
      <c r="I39" s="160"/>
      <c r="J39" s="115">
        <f t="shared" si="3"/>
        <v>95.59834865384201</v>
      </c>
      <c r="K39" s="114">
        <v>2890402</v>
      </c>
      <c r="L39" s="115">
        <f t="shared" si="4"/>
        <v>111.29344268607292</v>
      </c>
      <c r="M39" s="160"/>
      <c r="N39" s="115">
        <f t="shared" si="5"/>
        <v>155.20022031901701</v>
      </c>
      <c r="O39" s="114">
        <f t="shared" si="6"/>
        <v>15212963</v>
      </c>
      <c r="P39" s="114">
        <v>7035408</v>
      </c>
      <c r="Q39" s="115">
        <f t="shared" si="7"/>
        <v>46.246138901409282</v>
      </c>
      <c r="R39" s="114">
        <v>0</v>
      </c>
      <c r="S39" s="115">
        <f t="shared" si="8"/>
        <v>0</v>
      </c>
      <c r="T39" s="114">
        <v>1580845</v>
      </c>
      <c r="U39" s="115">
        <f t="shared" si="9"/>
        <v>10.391433936965468</v>
      </c>
      <c r="V39" s="114">
        <v>5070859</v>
      </c>
      <c r="W39" s="114">
        <v>1526.34</v>
      </c>
      <c r="X39" s="113"/>
      <c r="Y39" s="114">
        <v>25971</v>
      </c>
      <c r="Z39" s="114">
        <v>25971</v>
      </c>
      <c r="AA39" s="114">
        <v>25971</v>
      </c>
      <c r="AB39" s="114">
        <v>25971</v>
      </c>
    </row>
    <row r="40" spans="1:28" x14ac:dyDescent="0.2">
      <c r="A40" s="110">
        <v>34</v>
      </c>
      <c r="B40" s="110" t="s">
        <v>70</v>
      </c>
      <c r="C40" s="111">
        <v>33487310</v>
      </c>
      <c r="D40" s="112">
        <f t="shared" si="0"/>
        <v>326.47613383769448</v>
      </c>
      <c r="F40" s="112">
        <f t="shared" si="1"/>
        <v>104.14510946641289</v>
      </c>
      <c r="G40" s="111">
        <v>10484916</v>
      </c>
      <c r="H40" s="112">
        <f t="shared" si="2"/>
        <v>102.22006005537574</v>
      </c>
      <c r="J40" s="112">
        <f t="shared" si="3"/>
        <v>69.181615000950075</v>
      </c>
      <c r="K40" s="111">
        <v>5869206</v>
      </c>
      <c r="L40" s="112">
        <f t="shared" si="4"/>
        <v>57.220352532854967</v>
      </c>
      <c r="N40" s="112">
        <f t="shared" si="5"/>
        <v>79.794560267855019</v>
      </c>
      <c r="O40" s="111">
        <f t="shared" si="6"/>
        <v>49841432</v>
      </c>
      <c r="P40" s="111">
        <v>33250654</v>
      </c>
      <c r="Q40" s="112">
        <f t="shared" si="7"/>
        <v>66.712878554532708</v>
      </c>
      <c r="R40" s="111">
        <v>0</v>
      </c>
      <c r="S40" s="112">
        <f t="shared" si="8"/>
        <v>0</v>
      </c>
      <c r="T40" s="111">
        <v>0</v>
      </c>
      <c r="U40" s="112">
        <f t="shared" si="9"/>
        <v>0</v>
      </c>
      <c r="V40" s="111">
        <v>21104676</v>
      </c>
      <c r="W40" s="111">
        <v>4568060.4800000014</v>
      </c>
      <c r="X40" s="110"/>
      <c r="Y40" s="111">
        <v>102572</v>
      </c>
      <c r="Z40" s="111">
        <v>102572</v>
      </c>
      <c r="AA40" s="111">
        <v>102572</v>
      </c>
      <c r="AB40" s="111">
        <v>102572</v>
      </c>
    </row>
    <row r="41" spans="1:28" x14ac:dyDescent="0.2">
      <c r="A41" s="113">
        <v>35</v>
      </c>
      <c r="B41" s="113" t="s">
        <v>72</v>
      </c>
      <c r="C41" s="114">
        <v>109686989</v>
      </c>
      <c r="D41" s="115">
        <f t="shared" si="0"/>
        <v>242.15334297351893</v>
      </c>
      <c r="E41" s="160"/>
      <c r="F41" s="115">
        <f t="shared" si="1"/>
        <v>77.246339924413775</v>
      </c>
      <c r="G41" s="114">
        <v>43819745</v>
      </c>
      <c r="H41" s="115">
        <f t="shared" si="2"/>
        <v>96.739803296060401</v>
      </c>
      <c r="I41" s="160"/>
      <c r="J41" s="115">
        <f t="shared" si="3"/>
        <v>65.472626637766567</v>
      </c>
      <c r="K41" s="114">
        <v>12350508</v>
      </c>
      <c r="L41" s="115">
        <f t="shared" si="4"/>
        <v>27.265921208040357</v>
      </c>
      <c r="M41" s="160"/>
      <c r="N41" s="115">
        <f t="shared" si="5"/>
        <v>38.022698162237432</v>
      </c>
      <c r="O41" s="114">
        <f t="shared" si="6"/>
        <v>165857242</v>
      </c>
      <c r="P41" s="114">
        <v>68487306</v>
      </c>
      <c r="Q41" s="115">
        <f t="shared" si="7"/>
        <v>41.29292467072375</v>
      </c>
      <c r="R41" s="114">
        <v>20000</v>
      </c>
      <c r="S41" s="115">
        <f t="shared" si="8"/>
        <v>1.2058562989971822E-2</v>
      </c>
      <c r="T41" s="114">
        <v>2014775</v>
      </c>
      <c r="U41" s="115">
        <f t="shared" si="9"/>
        <v>1.2147645624060237</v>
      </c>
      <c r="V41" s="114">
        <v>92714796</v>
      </c>
      <c r="W41" s="114">
        <v>1600378.14</v>
      </c>
      <c r="X41" s="113"/>
      <c r="Y41" s="114">
        <v>452965</v>
      </c>
      <c r="Z41" s="114">
        <v>452965</v>
      </c>
      <c r="AA41" s="114">
        <v>452965</v>
      </c>
      <c r="AB41" s="114">
        <v>452965</v>
      </c>
    </row>
    <row r="42" spans="1:28" x14ac:dyDescent="0.2">
      <c r="A42" s="110">
        <v>36</v>
      </c>
      <c r="B42" s="110" t="s">
        <v>74</v>
      </c>
      <c r="C42" s="111">
        <v>17200287</v>
      </c>
      <c r="D42" s="112">
        <f t="shared" si="0"/>
        <v>749.85992675908972</v>
      </c>
      <c r="F42" s="112">
        <f t="shared" si="1"/>
        <v>239.20353147659429</v>
      </c>
      <c r="G42" s="111">
        <v>3107871</v>
      </c>
      <c r="H42" s="112">
        <f t="shared" si="2"/>
        <v>135.49006016217629</v>
      </c>
      <c r="J42" s="112">
        <f t="shared" si="3"/>
        <v>91.698451101646526</v>
      </c>
      <c r="K42" s="111">
        <v>125991</v>
      </c>
      <c r="L42" s="112">
        <f t="shared" si="4"/>
        <v>5.4926759089720116</v>
      </c>
      <c r="N42" s="112">
        <f t="shared" si="5"/>
        <v>7.6596112999934114</v>
      </c>
      <c r="O42" s="111">
        <f t="shared" si="6"/>
        <v>20434149</v>
      </c>
      <c r="P42" s="111">
        <v>7995058</v>
      </c>
      <c r="Q42" s="112">
        <f t="shared" si="7"/>
        <v>39.125965069550979</v>
      </c>
      <c r="R42" s="111">
        <v>15338</v>
      </c>
      <c r="S42" s="112">
        <f t="shared" si="8"/>
        <v>7.5060625230832956E-2</v>
      </c>
      <c r="T42" s="111">
        <v>4947177</v>
      </c>
      <c r="U42" s="112">
        <f t="shared" si="9"/>
        <v>24.210340249549908</v>
      </c>
      <c r="V42" s="111">
        <v>4978822</v>
      </c>
      <c r="W42" s="111">
        <v>0</v>
      </c>
      <c r="X42" s="110"/>
      <c r="Y42" s="111">
        <v>22938</v>
      </c>
      <c r="Z42" s="111">
        <v>22938</v>
      </c>
      <c r="AA42" s="111">
        <v>22938</v>
      </c>
      <c r="AB42" s="111">
        <v>22938</v>
      </c>
    </row>
    <row r="43" spans="1:28" x14ac:dyDescent="0.2">
      <c r="A43" s="113">
        <v>37</v>
      </c>
      <c r="B43" s="113" t="s">
        <v>76</v>
      </c>
      <c r="C43" s="114">
        <v>1862884</v>
      </c>
      <c r="D43" s="115">
        <f t="shared" si="0"/>
        <v>118.73065646908859</v>
      </c>
      <c r="E43" s="160"/>
      <c r="F43" s="115">
        <f t="shared" si="1"/>
        <v>37.874796756627802</v>
      </c>
      <c r="G43" s="114">
        <v>963545</v>
      </c>
      <c r="H43" s="115">
        <f t="shared" si="2"/>
        <v>61.411408540471641</v>
      </c>
      <c r="I43" s="160"/>
      <c r="J43" s="115">
        <f t="shared" si="3"/>
        <v>41.562687597829637</v>
      </c>
      <c r="K43" s="114">
        <v>2511111</v>
      </c>
      <c r="L43" s="115">
        <f t="shared" si="4"/>
        <v>160.04531548757171</v>
      </c>
      <c r="M43" s="160"/>
      <c r="N43" s="115">
        <f t="shared" si="5"/>
        <v>223.18537036150138</v>
      </c>
      <c r="O43" s="114">
        <f t="shared" si="6"/>
        <v>5337540</v>
      </c>
      <c r="P43" s="114">
        <v>2594540</v>
      </c>
      <c r="Q43" s="115">
        <f t="shared" si="7"/>
        <v>48.609284426908275</v>
      </c>
      <c r="R43" s="114">
        <v>0</v>
      </c>
      <c r="S43" s="115">
        <f t="shared" si="8"/>
        <v>0</v>
      </c>
      <c r="T43" s="114">
        <v>0</v>
      </c>
      <c r="U43" s="115">
        <f t="shared" si="9"/>
        <v>0</v>
      </c>
      <c r="V43" s="114">
        <v>609738</v>
      </c>
      <c r="W43" s="114">
        <v>991991.76</v>
      </c>
      <c r="X43" s="113"/>
      <c r="Y43" s="114">
        <v>15690</v>
      </c>
      <c r="Z43" s="114">
        <v>15690</v>
      </c>
      <c r="AA43" s="114">
        <v>15690</v>
      </c>
      <c r="AB43" s="114">
        <v>15690</v>
      </c>
    </row>
    <row r="44" spans="1:28" x14ac:dyDescent="0.2">
      <c r="A44" s="110">
        <v>38</v>
      </c>
      <c r="B44" s="110" t="s">
        <v>78</v>
      </c>
      <c r="C44" s="116">
        <v>7550110</v>
      </c>
      <c r="D44" s="112">
        <f t="shared" si="0"/>
        <v>257.73571379804736</v>
      </c>
      <c r="F44" s="112">
        <f t="shared" si="1"/>
        <v>82.217079121152523</v>
      </c>
      <c r="G44" s="116">
        <v>4200247</v>
      </c>
      <c r="H44" s="112">
        <f t="shared" si="2"/>
        <v>143.38250153615076</v>
      </c>
      <c r="J44" s="112">
        <f t="shared" si="3"/>
        <v>97.039984263103079</v>
      </c>
      <c r="K44" s="116">
        <v>2814669</v>
      </c>
      <c r="L44" s="112">
        <f t="shared" si="4"/>
        <v>96.083464190619239</v>
      </c>
      <c r="N44" s="112">
        <f t="shared" si="5"/>
        <v>133.98969832806307</v>
      </c>
      <c r="O44" s="116">
        <f t="shared" si="6"/>
        <v>14565026</v>
      </c>
      <c r="P44" s="116">
        <v>5023294</v>
      </c>
      <c r="Q44" s="112">
        <f t="shared" si="7"/>
        <v>34.488740356522534</v>
      </c>
      <c r="R44" s="116">
        <v>146133</v>
      </c>
      <c r="S44" s="112">
        <f t="shared" si="8"/>
        <v>1.0033143778802729</v>
      </c>
      <c r="T44" s="116">
        <v>918168</v>
      </c>
      <c r="U44" s="112">
        <f>IF($O44,T44/$O44*100,0)</f>
        <v>6.3039228354278265</v>
      </c>
      <c r="V44" s="116">
        <v>5538783</v>
      </c>
      <c r="W44" s="116">
        <v>3049.3</v>
      </c>
      <c r="X44" s="110"/>
      <c r="Y44" s="116">
        <v>29294</v>
      </c>
      <c r="Z44" s="111">
        <v>29294</v>
      </c>
      <c r="AA44" s="111">
        <v>29294</v>
      </c>
      <c r="AB44" s="111">
        <v>29294</v>
      </c>
    </row>
    <row r="45" spans="1:28" ht="13.5" thickBot="1" x14ac:dyDescent="0.25">
      <c r="A45" s="124">
        <f>A44</f>
        <v>38</v>
      </c>
      <c r="B45" s="131" t="s">
        <v>245</v>
      </c>
      <c r="C45" s="126">
        <f>SUM(C7:C44)</f>
        <v>727032385</v>
      </c>
      <c r="D45" s="224">
        <f>IF(C45=0,0,IF(ISNONTEXT($E45),C45/$Y45,C45/$Z45))</f>
        <v>313.48196330139149</v>
      </c>
      <c r="E45" s="161"/>
      <c r="F45" s="225">
        <f t="shared" si="1"/>
        <v>100</v>
      </c>
      <c r="G45" s="126">
        <f>SUM(G7:G44)</f>
        <v>342678324</v>
      </c>
      <c r="H45" s="224">
        <f t="shared" si="2"/>
        <v>147.75610551151769</v>
      </c>
      <c r="I45" s="161"/>
      <c r="J45" s="225">
        <f t="shared" si="3"/>
        <v>100</v>
      </c>
      <c r="K45" s="126">
        <f>SUM(K7:K44)</f>
        <v>166310030</v>
      </c>
      <c r="L45" s="224">
        <f>IF(K45=0,0,IF(ISNONTEXT($M45),K45/$Y45,K45/$AB45))</f>
        <v>71.709590654772995</v>
      </c>
      <c r="M45" s="161"/>
      <c r="N45" s="225">
        <f t="shared" si="5"/>
        <v>100</v>
      </c>
      <c r="O45" s="126">
        <f t="shared" si="6"/>
        <v>1236020739</v>
      </c>
      <c r="P45" s="126">
        <f>SUM(P7:P44)</f>
        <v>436444889</v>
      </c>
      <c r="Q45" s="225">
        <f t="shared" si="7"/>
        <v>35.310482682766704</v>
      </c>
      <c r="R45" s="126">
        <f>SUM(R7:R44)</f>
        <v>15379198</v>
      </c>
      <c r="S45" s="225">
        <f t="shared" si="8"/>
        <v>1.2442508054065911</v>
      </c>
      <c r="T45" s="126">
        <f>SUM(T7:T44)</f>
        <v>13216813</v>
      </c>
      <c r="U45" s="225">
        <f>IF($O45,T45/$O45*100,0)</f>
        <v>1.0693034981510938</v>
      </c>
      <c r="V45" s="126">
        <f>SUM(V7:V44)</f>
        <v>391699045</v>
      </c>
      <c r="W45" s="126">
        <f>SUM(W7:W44)</f>
        <v>72821380.929999992</v>
      </c>
      <c r="X45" s="124"/>
      <c r="Y45" s="127">
        <f>SUM(Y7:Y44)</f>
        <v>2319216</v>
      </c>
      <c r="Z45" s="127">
        <f>SUM(Z7:Z44)</f>
        <v>2319216</v>
      </c>
      <c r="AA45" s="127">
        <f>SUM(AA7:AA44)</f>
        <v>2319216</v>
      </c>
      <c r="AB45" s="127">
        <f>SUM(AB7:AB44)</f>
        <v>2319216</v>
      </c>
    </row>
    <row r="46" spans="1:28" s="90" customFormat="1" ht="15" x14ac:dyDescent="0.2">
      <c r="A46" s="60"/>
      <c r="B46" s="60"/>
      <c r="C46" s="60"/>
      <c r="D46" s="60"/>
      <c r="E46" s="60"/>
      <c r="F46" s="60"/>
      <c r="G46" s="60"/>
      <c r="H46" s="60"/>
      <c r="I46" s="60"/>
      <c r="J46" s="60"/>
      <c r="K46" s="60"/>
      <c r="L46" s="60"/>
      <c r="M46" s="60"/>
      <c r="N46" s="60"/>
      <c r="O46" s="60"/>
      <c r="P46" s="60"/>
      <c r="Q46" s="60"/>
      <c r="R46" s="60"/>
      <c r="S46" s="60"/>
      <c r="T46" s="60"/>
      <c r="U46" s="60"/>
      <c r="V46" s="60"/>
      <c r="W46" s="60"/>
      <c r="X46" s="60"/>
      <c r="Y46" s="60"/>
    </row>
    <row r="47" spans="1:28" s="90" customFormat="1" ht="15" x14ac:dyDescent="0.2">
      <c r="A47" s="60"/>
      <c r="B47" s="60"/>
      <c r="C47" s="60"/>
      <c r="D47" s="60"/>
      <c r="E47" s="60"/>
      <c r="F47" s="60"/>
      <c r="G47" s="60"/>
      <c r="H47" s="60"/>
      <c r="I47" s="60"/>
      <c r="J47" s="60"/>
      <c r="K47" s="60"/>
      <c r="L47" s="60"/>
      <c r="M47" s="60"/>
      <c r="N47" s="60"/>
      <c r="O47" s="60"/>
      <c r="P47" s="60"/>
      <c r="Q47" s="60"/>
      <c r="R47" s="60"/>
      <c r="S47" s="60"/>
      <c r="T47" s="60"/>
      <c r="U47" s="60"/>
      <c r="V47" s="60"/>
      <c r="W47" s="60"/>
      <c r="X47" s="60"/>
      <c r="Y47" s="60"/>
    </row>
    <row r="48" spans="1:28" s="300" customFormat="1" ht="15.75" x14ac:dyDescent="0.25">
      <c r="A48" s="325" t="s">
        <v>0</v>
      </c>
      <c r="B48" s="271"/>
      <c r="C48" s="271"/>
      <c r="D48" s="271"/>
      <c r="E48" s="271"/>
      <c r="F48" s="271"/>
      <c r="G48" s="271"/>
      <c r="H48" s="271"/>
      <c r="I48" s="271"/>
      <c r="J48" s="271"/>
      <c r="K48" s="271"/>
      <c r="L48" s="271"/>
      <c r="M48" s="271"/>
      <c r="N48" s="271"/>
      <c r="O48" s="271"/>
      <c r="P48" s="271"/>
      <c r="Q48" s="271"/>
      <c r="R48" s="271"/>
      <c r="S48" s="271"/>
      <c r="T48" s="271"/>
      <c r="U48" s="271"/>
      <c r="V48" s="271"/>
      <c r="W48" s="271"/>
      <c r="X48" s="271"/>
      <c r="Y48" s="271"/>
    </row>
    <row r="49" spans="1:28" s="300" customFormat="1" ht="15.75" x14ac:dyDescent="0.25">
      <c r="A49" s="323" t="s">
        <v>403</v>
      </c>
      <c r="B49" s="273"/>
      <c r="C49" s="273"/>
      <c r="D49" s="273"/>
      <c r="E49" s="273"/>
      <c r="F49" s="273"/>
      <c r="G49" s="273"/>
      <c r="H49" s="273"/>
      <c r="I49" s="273"/>
      <c r="J49" s="273"/>
      <c r="K49" s="273"/>
      <c r="L49" s="273"/>
      <c r="M49" s="273"/>
      <c r="N49" s="273"/>
      <c r="O49" s="273"/>
      <c r="P49" s="273"/>
      <c r="Q49" s="273"/>
      <c r="R49" s="273"/>
      <c r="S49" s="273"/>
      <c r="T49" s="273"/>
      <c r="U49" s="273"/>
      <c r="V49" s="273"/>
      <c r="W49" s="273"/>
      <c r="X49" s="273"/>
      <c r="Y49" s="273"/>
    </row>
    <row r="50" spans="1:28" s="300" customFormat="1" ht="15.75" x14ac:dyDescent="0.25">
      <c r="A50" s="323" t="str">
        <f>A3</f>
        <v>FOR THE YEAR ENDED JUNE 30, 2025</v>
      </c>
      <c r="B50" s="273"/>
      <c r="C50" s="273"/>
      <c r="D50" s="273"/>
      <c r="E50" s="273"/>
      <c r="F50" s="273"/>
      <c r="G50" s="273"/>
      <c r="H50" s="273"/>
      <c r="I50" s="273"/>
      <c r="J50" s="273"/>
      <c r="K50" s="273"/>
      <c r="L50" s="273"/>
      <c r="M50" s="273"/>
      <c r="N50" s="273"/>
      <c r="O50" s="273"/>
      <c r="P50" s="273"/>
      <c r="Q50" s="273"/>
      <c r="R50" s="273"/>
      <c r="S50" s="273"/>
      <c r="T50" s="273"/>
      <c r="U50" s="273"/>
      <c r="V50" s="273"/>
      <c r="W50" s="273"/>
      <c r="X50" s="273"/>
      <c r="Y50" s="273"/>
    </row>
    <row r="51" spans="1:28" s="90" customFormat="1" ht="13.5" thickBot="1" x14ac:dyDescent="0.25">
      <c r="E51" s="198"/>
      <c r="I51" s="198"/>
      <c r="M51" s="198"/>
    </row>
    <row r="52" spans="1:28" s="90" customFormat="1" ht="15" x14ac:dyDescent="0.2">
      <c r="E52" s="198"/>
      <c r="I52" s="198"/>
      <c r="M52" s="198"/>
      <c r="P52" s="408" t="s">
        <v>335</v>
      </c>
      <c r="Q52" s="409"/>
      <c r="R52" s="409"/>
      <c r="S52" s="409"/>
      <c r="T52" s="409"/>
      <c r="U52" s="409"/>
      <c r="V52" s="410"/>
      <c r="W52" s="231" t="s">
        <v>361</v>
      </c>
    </row>
    <row r="53" spans="1:28" s="86" customFormat="1" ht="62.45" customHeight="1" x14ac:dyDescent="0.25">
      <c r="A53" s="318" t="s">
        <v>1</v>
      </c>
      <c r="B53" s="324" t="s">
        <v>330</v>
      </c>
      <c r="C53" s="320" t="s">
        <v>401</v>
      </c>
      <c r="D53" s="320" t="s">
        <v>346</v>
      </c>
      <c r="E53" s="348"/>
      <c r="F53" s="320" t="s">
        <v>347</v>
      </c>
      <c r="G53" s="320" t="s">
        <v>373</v>
      </c>
      <c r="H53" s="320" t="s">
        <v>346</v>
      </c>
      <c r="I53" s="348"/>
      <c r="J53" s="320" t="s">
        <v>347</v>
      </c>
      <c r="K53" s="320" t="s">
        <v>402</v>
      </c>
      <c r="L53" s="320" t="s">
        <v>346</v>
      </c>
      <c r="M53" s="348"/>
      <c r="N53" s="320" t="s">
        <v>347</v>
      </c>
      <c r="O53" s="320" t="s">
        <v>245</v>
      </c>
      <c r="P53" s="320" t="s">
        <v>338</v>
      </c>
      <c r="Q53" s="320" t="s">
        <v>348</v>
      </c>
      <c r="R53" s="320" t="s">
        <v>352</v>
      </c>
      <c r="S53" s="320" t="s">
        <v>348</v>
      </c>
      <c r="T53" s="320" t="s">
        <v>353</v>
      </c>
      <c r="U53" s="320" t="s">
        <v>348</v>
      </c>
      <c r="V53" s="320" t="s">
        <v>342</v>
      </c>
      <c r="W53" s="320" t="s">
        <v>367</v>
      </c>
      <c r="X53" s="353"/>
      <c r="Y53" s="332" t="s">
        <v>343</v>
      </c>
      <c r="Z53" s="332" t="s">
        <v>343</v>
      </c>
      <c r="AA53" s="332" t="s">
        <v>343</v>
      </c>
      <c r="AB53" s="332" t="s">
        <v>343</v>
      </c>
    </row>
    <row r="54" spans="1:28" x14ac:dyDescent="0.2">
      <c r="A54" s="113">
        <v>1</v>
      </c>
      <c r="B54" s="113" t="s">
        <v>80</v>
      </c>
      <c r="C54" s="233">
        <v>94014</v>
      </c>
      <c r="D54" s="236">
        <f t="shared" ref="D54:D85" si="10">IFERROR((C54/$Y54),0)</f>
        <v>2.8065556152606126</v>
      </c>
      <c r="E54" s="160"/>
      <c r="F54" s="115">
        <f t="shared" ref="F54:F85" si="11">IF(D$149,D54/D$149*100,0)</f>
        <v>4.155603465452586</v>
      </c>
      <c r="G54" s="233">
        <v>8707831</v>
      </c>
      <c r="H54" s="236">
        <f t="shared" ref="H54:H85" si="12">IFERROR((G54/$Y54),0)</f>
        <v>259.9507731804884</v>
      </c>
      <c r="I54" s="160"/>
      <c r="J54" s="115">
        <f t="shared" ref="J54:J85" si="13">IF(H$149,H54/H$149*100,0)</f>
        <v>273.38687397193689</v>
      </c>
      <c r="K54" s="233">
        <v>1774416</v>
      </c>
      <c r="L54" s="236">
        <f t="shared" ref="L54:L85" si="14">IFERROR((K54/$Y54),0)</f>
        <v>52.970804227118037</v>
      </c>
      <c r="M54" s="160"/>
      <c r="N54" s="115">
        <f t="shared" ref="N54:N85" si="15">IF(L$149,L54/L$149*100,0)</f>
        <v>80.77807493577555</v>
      </c>
      <c r="O54" s="233">
        <f t="shared" ref="O54:O85" si="16">(C54+G54+K54)</f>
        <v>10576261</v>
      </c>
      <c r="P54" s="233">
        <v>21390</v>
      </c>
      <c r="Q54" s="115">
        <f t="shared" ref="Q54:Q85" si="17">IF($O54,P54/$O54*100,0)</f>
        <v>0.20224538709852188</v>
      </c>
      <c r="R54" s="233">
        <v>0</v>
      </c>
      <c r="S54" s="115">
        <f t="shared" ref="S54:S85" si="18">IF($O54,R54/$O54*100,0)</f>
        <v>0</v>
      </c>
      <c r="T54" s="233">
        <v>0</v>
      </c>
      <c r="U54" s="115">
        <f t="shared" ref="U54:U85" si="19">IF($O54,T54/$O54*100,0)</f>
        <v>0</v>
      </c>
      <c r="V54" s="233">
        <v>3866396</v>
      </c>
      <c r="W54" s="233">
        <v>10707209.219999999</v>
      </c>
      <c r="X54" s="113"/>
      <c r="Y54" s="234">
        <v>33498</v>
      </c>
      <c r="Z54" s="114">
        <v>33498</v>
      </c>
      <c r="AA54" s="114">
        <v>33498</v>
      </c>
      <c r="AB54" s="114">
        <v>33498</v>
      </c>
    </row>
    <row r="55" spans="1:28" x14ac:dyDescent="0.2">
      <c r="A55" s="110">
        <v>2</v>
      </c>
      <c r="B55" s="110" t="s">
        <v>81</v>
      </c>
      <c r="C55" s="111">
        <v>8945407</v>
      </c>
      <c r="D55" s="112">
        <f t="shared" si="10"/>
        <v>75.943687919178203</v>
      </c>
      <c r="F55" s="112">
        <f t="shared" si="11"/>
        <v>112.44810221474313</v>
      </c>
      <c r="G55" s="111">
        <v>2603053</v>
      </c>
      <c r="H55" s="112">
        <f t="shared" si="12"/>
        <v>22.099100093386536</v>
      </c>
      <c r="J55" s="112">
        <f t="shared" si="13"/>
        <v>23.241338420367349</v>
      </c>
      <c r="K55" s="111">
        <v>144446</v>
      </c>
      <c r="L55" s="112">
        <f t="shared" si="14"/>
        <v>1.226301044231259</v>
      </c>
      <c r="N55" s="112">
        <f t="shared" si="15"/>
        <v>1.8700534962620081</v>
      </c>
      <c r="O55" s="111">
        <f t="shared" si="16"/>
        <v>11692906</v>
      </c>
      <c r="P55" s="111">
        <v>0</v>
      </c>
      <c r="Q55" s="112">
        <f t="shared" si="17"/>
        <v>0</v>
      </c>
      <c r="R55" s="111">
        <v>0</v>
      </c>
      <c r="S55" s="112">
        <f t="shared" si="18"/>
        <v>0</v>
      </c>
      <c r="T55" s="111">
        <v>0</v>
      </c>
      <c r="U55" s="112">
        <f t="shared" si="19"/>
        <v>0</v>
      </c>
      <c r="V55" s="111">
        <v>48137</v>
      </c>
      <c r="W55" s="111">
        <v>19585897.59</v>
      </c>
      <c r="X55" s="110"/>
      <c r="Y55" s="111">
        <v>117790</v>
      </c>
      <c r="Z55" s="111">
        <v>117790</v>
      </c>
      <c r="AA55" s="111">
        <v>117790</v>
      </c>
      <c r="AB55" s="111">
        <v>117790</v>
      </c>
    </row>
    <row r="56" spans="1:28" x14ac:dyDescent="0.2">
      <c r="A56" s="113">
        <v>3</v>
      </c>
      <c r="B56" s="113" t="s">
        <v>246</v>
      </c>
      <c r="C56" s="114">
        <v>0</v>
      </c>
      <c r="D56" s="115">
        <f t="shared" si="10"/>
        <v>0</v>
      </c>
      <c r="E56" s="160"/>
      <c r="F56" s="115">
        <f t="shared" si="11"/>
        <v>0</v>
      </c>
      <c r="G56" s="114">
        <v>3874140</v>
      </c>
      <c r="H56" s="115">
        <f t="shared" si="12"/>
        <v>258.55178857447942</v>
      </c>
      <c r="I56" s="160"/>
      <c r="J56" s="115">
        <f t="shared" si="13"/>
        <v>271.9155799130956</v>
      </c>
      <c r="K56" s="114">
        <v>2353652</v>
      </c>
      <c r="L56" s="115">
        <f t="shared" si="14"/>
        <v>157.07768286171915</v>
      </c>
      <c r="M56" s="160"/>
      <c r="N56" s="115">
        <f t="shared" si="15"/>
        <v>239.53634501260188</v>
      </c>
      <c r="O56" s="114">
        <f t="shared" si="16"/>
        <v>6227792</v>
      </c>
      <c r="P56" s="114">
        <v>27501</v>
      </c>
      <c r="Q56" s="115">
        <f t="shared" si="17"/>
        <v>0.44158507541677688</v>
      </c>
      <c r="R56" s="114">
        <v>0</v>
      </c>
      <c r="S56" s="115">
        <f t="shared" si="18"/>
        <v>0</v>
      </c>
      <c r="T56" s="114">
        <v>0</v>
      </c>
      <c r="U56" s="115">
        <f t="shared" si="19"/>
        <v>0</v>
      </c>
      <c r="V56" s="114">
        <v>1491833</v>
      </c>
      <c r="W56" s="114">
        <v>6690708.4400000004</v>
      </c>
      <c r="X56" s="113"/>
      <c r="Y56" s="114">
        <v>14984</v>
      </c>
      <c r="Z56" s="114">
        <v>0</v>
      </c>
      <c r="AA56" s="114">
        <v>14984</v>
      </c>
      <c r="AB56" s="114">
        <v>14984</v>
      </c>
    </row>
    <row r="57" spans="1:28" x14ac:dyDescent="0.2">
      <c r="A57" s="110">
        <v>4</v>
      </c>
      <c r="B57" s="110" t="s">
        <v>82</v>
      </c>
      <c r="C57" s="111">
        <v>0</v>
      </c>
      <c r="D57" s="112">
        <f t="shared" si="10"/>
        <v>0</v>
      </c>
      <c r="F57" s="112">
        <f t="shared" si="11"/>
        <v>0</v>
      </c>
      <c r="G57" s="111">
        <v>351153</v>
      </c>
      <c r="H57" s="112">
        <f t="shared" si="12"/>
        <v>25.765133171912833</v>
      </c>
      <c r="J57" s="112">
        <f t="shared" si="13"/>
        <v>27.096858105704634</v>
      </c>
      <c r="K57" s="111">
        <v>1232854</v>
      </c>
      <c r="L57" s="112">
        <f t="shared" si="14"/>
        <v>90.45814072932717</v>
      </c>
      <c r="N57" s="112">
        <f t="shared" si="15"/>
        <v>137.94456355721582</v>
      </c>
      <c r="O57" s="111">
        <f t="shared" si="16"/>
        <v>1584007</v>
      </c>
      <c r="P57" s="111">
        <v>0</v>
      </c>
      <c r="Q57" s="112">
        <f t="shared" si="17"/>
        <v>0</v>
      </c>
      <c r="R57" s="111">
        <v>0</v>
      </c>
      <c r="S57" s="112">
        <f t="shared" si="18"/>
        <v>0</v>
      </c>
      <c r="T57" s="111">
        <v>0</v>
      </c>
      <c r="U57" s="112">
        <f t="shared" si="19"/>
        <v>0</v>
      </c>
      <c r="V57" s="111">
        <v>2812088</v>
      </c>
      <c r="W57" s="111">
        <v>2690377.77</v>
      </c>
      <c r="X57" s="110"/>
      <c r="Y57" s="111">
        <v>13629</v>
      </c>
      <c r="Z57" s="111">
        <v>0</v>
      </c>
      <c r="AA57" s="111">
        <v>13629</v>
      </c>
      <c r="AB57" s="111">
        <v>13629</v>
      </c>
    </row>
    <row r="58" spans="1:28" x14ac:dyDescent="0.2">
      <c r="A58" s="113">
        <v>5</v>
      </c>
      <c r="B58" s="113" t="s">
        <v>83</v>
      </c>
      <c r="C58" s="114">
        <v>0</v>
      </c>
      <c r="D58" s="115">
        <f t="shared" si="10"/>
        <v>0</v>
      </c>
      <c r="E58" s="160"/>
      <c r="F58" s="115">
        <f t="shared" si="11"/>
        <v>0</v>
      </c>
      <c r="G58" s="114">
        <v>0</v>
      </c>
      <c r="H58" s="115">
        <f t="shared" si="12"/>
        <v>0</v>
      </c>
      <c r="I58" s="160"/>
      <c r="J58" s="115">
        <f t="shared" si="13"/>
        <v>0</v>
      </c>
      <c r="K58" s="114">
        <v>0</v>
      </c>
      <c r="L58" s="115">
        <f t="shared" si="14"/>
        <v>0</v>
      </c>
      <c r="M58" s="160"/>
      <c r="N58" s="115">
        <f t="shared" si="15"/>
        <v>0</v>
      </c>
      <c r="O58" s="114">
        <f t="shared" si="16"/>
        <v>0</v>
      </c>
      <c r="P58" s="114">
        <v>0</v>
      </c>
      <c r="Q58" s="118">
        <f t="shared" si="17"/>
        <v>0</v>
      </c>
      <c r="R58" s="114">
        <v>0</v>
      </c>
      <c r="S58" s="118">
        <f t="shared" si="18"/>
        <v>0</v>
      </c>
      <c r="T58" s="114">
        <v>0</v>
      </c>
      <c r="U58" s="118">
        <f t="shared" si="19"/>
        <v>0</v>
      </c>
      <c r="V58" s="114">
        <v>0</v>
      </c>
      <c r="W58" s="114">
        <v>0</v>
      </c>
      <c r="X58" s="113"/>
      <c r="Y58" s="114">
        <v>0</v>
      </c>
      <c r="Z58" s="114">
        <v>0</v>
      </c>
      <c r="AA58" s="114">
        <v>0</v>
      </c>
      <c r="AB58" s="114">
        <v>0</v>
      </c>
    </row>
    <row r="59" spans="1:28" x14ac:dyDescent="0.2">
      <c r="A59" s="110">
        <v>6</v>
      </c>
      <c r="B59" s="110" t="s">
        <v>84</v>
      </c>
      <c r="C59" s="111">
        <v>0</v>
      </c>
      <c r="D59" s="112">
        <f t="shared" si="10"/>
        <v>0</v>
      </c>
      <c r="F59" s="112">
        <f t="shared" si="11"/>
        <v>0</v>
      </c>
      <c r="G59" s="111">
        <v>1859974</v>
      </c>
      <c r="H59" s="112">
        <f t="shared" si="12"/>
        <v>109.46174670433145</v>
      </c>
      <c r="J59" s="112">
        <f t="shared" si="13"/>
        <v>115.1195066083816</v>
      </c>
      <c r="K59" s="111">
        <v>895468</v>
      </c>
      <c r="L59" s="112">
        <f t="shared" si="14"/>
        <v>52.699387947269301</v>
      </c>
      <c r="N59" s="112">
        <f t="shared" si="15"/>
        <v>80.364177414068934</v>
      </c>
      <c r="O59" s="111">
        <f t="shared" si="16"/>
        <v>2755442</v>
      </c>
      <c r="P59" s="111">
        <v>32631</v>
      </c>
      <c r="Q59" s="220">
        <f t="shared" si="17"/>
        <v>1.1842383182081133</v>
      </c>
      <c r="R59" s="111">
        <v>0</v>
      </c>
      <c r="S59" s="220">
        <f t="shared" si="18"/>
        <v>0</v>
      </c>
      <c r="T59" s="111">
        <v>0</v>
      </c>
      <c r="U59" s="220">
        <f t="shared" si="19"/>
        <v>0</v>
      </c>
      <c r="V59" s="111">
        <v>765652</v>
      </c>
      <c r="W59" s="111">
        <v>4079579.6</v>
      </c>
      <c r="X59" s="110"/>
      <c r="Y59" s="111">
        <v>16992</v>
      </c>
      <c r="Z59" s="111">
        <v>0</v>
      </c>
      <c r="AA59" s="111">
        <v>16992</v>
      </c>
      <c r="AB59" s="111">
        <v>16992</v>
      </c>
    </row>
    <row r="60" spans="1:28" x14ac:dyDescent="0.2">
      <c r="A60" s="113">
        <v>7</v>
      </c>
      <c r="B60" s="113" t="s">
        <v>85</v>
      </c>
      <c r="C60" s="114">
        <v>104060940</v>
      </c>
      <c r="D60" s="115">
        <f t="shared" si="10"/>
        <v>424.73159621883724</v>
      </c>
      <c r="E60" s="160"/>
      <c r="F60" s="115">
        <f t="shared" si="11"/>
        <v>628.89047469323418</v>
      </c>
      <c r="G60" s="114">
        <v>20318121</v>
      </c>
      <c r="H60" s="115">
        <f t="shared" si="12"/>
        <v>82.929752167311548</v>
      </c>
      <c r="I60" s="160"/>
      <c r="J60" s="115">
        <f t="shared" si="13"/>
        <v>87.216150299915668</v>
      </c>
      <c r="K60" s="114">
        <v>16990222</v>
      </c>
      <c r="L60" s="115">
        <f t="shared" si="14"/>
        <v>69.346712706731324</v>
      </c>
      <c r="M60" s="160"/>
      <c r="N60" s="115">
        <f t="shared" si="15"/>
        <v>105.75059294089957</v>
      </c>
      <c r="O60" s="114">
        <f t="shared" si="16"/>
        <v>141369283</v>
      </c>
      <c r="P60" s="114">
        <v>12969345</v>
      </c>
      <c r="Q60" s="118">
        <f t="shared" si="17"/>
        <v>9.1740898197807237</v>
      </c>
      <c r="R60" s="114">
        <v>6039610</v>
      </c>
      <c r="S60" s="118">
        <f t="shared" si="18"/>
        <v>4.2722222761786233</v>
      </c>
      <c r="T60" s="114">
        <v>20896378</v>
      </c>
      <c r="U60" s="118">
        <f t="shared" si="19"/>
        <v>14.781413300370208</v>
      </c>
      <c r="V60" s="114">
        <v>27030211</v>
      </c>
      <c r="W60" s="114">
        <v>5137759.03</v>
      </c>
      <c r="X60" s="113"/>
      <c r="Y60" s="114">
        <v>245004</v>
      </c>
      <c r="Z60" s="114">
        <v>245004</v>
      </c>
      <c r="AA60" s="114">
        <v>245004</v>
      </c>
      <c r="AB60" s="114">
        <v>245004</v>
      </c>
    </row>
    <row r="61" spans="1:28" x14ac:dyDescent="0.2">
      <c r="A61" s="110">
        <v>8</v>
      </c>
      <c r="B61" s="110" t="s">
        <v>86</v>
      </c>
      <c r="C61" s="111">
        <v>142211</v>
      </c>
      <c r="D61" s="112">
        <f t="shared" si="10"/>
        <v>1.8255349738771005</v>
      </c>
      <c r="F61" s="112">
        <f t="shared" si="11"/>
        <v>2.7030283748872486</v>
      </c>
      <c r="G61" s="111">
        <v>3308444</v>
      </c>
      <c r="H61" s="112">
        <f t="shared" si="12"/>
        <v>42.469852761838744</v>
      </c>
      <c r="J61" s="112">
        <f t="shared" si="13"/>
        <v>44.664996155045131</v>
      </c>
      <c r="K61" s="111">
        <v>2225033</v>
      </c>
      <c r="L61" s="112">
        <f t="shared" si="14"/>
        <v>28.562316273218574</v>
      </c>
      <c r="N61" s="112">
        <f t="shared" si="15"/>
        <v>43.556237401361024</v>
      </c>
      <c r="O61" s="111">
        <f t="shared" si="16"/>
        <v>5675688</v>
      </c>
      <c r="P61" s="111">
        <v>57198</v>
      </c>
      <c r="Q61" s="220">
        <f t="shared" si="17"/>
        <v>1.00777209740916</v>
      </c>
      <c r="R61" s="111">
        <v>0</v>
      </c>
      <c r="S61" s="220">
        <f t="shared" si="18"/>
        <v>0</v>
      </c>
      <c r="T61" s="111">
        <v>0</v>
      </c>
      <c r="U61" s="220">
        <f t="shared" si="19"/>
        <v>0</v>
      </c>
      <c r="V61" s="111">
        <v>2435202</v>
      </c>
      <c r="W61" s="111">
        <v>28769033.089999996</v>
      </c>
      <c r="X61" s="110"/>
      <c r="Y61" s="111">
        <v>77901</v>
      </c>
      <c r="Z61" s="111">
        <v>77901</v>
      </c>
      <c r="AA61" s="111">
        <v>77901</v>
      </c>
      <c r="AB61" s="111">
        <v>77901</v>
      </c>
    </row>
    <row r="62" spans="1:28" x14ac:dyDescent="0.2">
      <c r="A62" s="113">
        <v>9</v>
      </c>
      <c r="B62" s="113" t="s">
        <v>87</v>
      </c>
      <c r="C62" s="114">
        <v>0</v>
      </c>
      <c r="D62" s="115">
        <f t="shared" si="10"/>
        <v>0</v>
      </c>
      <c r="E62" s="160"/>
      <c r="F62" s="115">
        <f t="shared" si="11"/>
        <v>0</v>
      </c>
      <c r="G62" s="114">
        <v>1491259</v>
      </c>
      <c r="H62" s="115">
        <f t="shared" si="12"/>
        <v>350.47215041128084</v>
      </c>
      <c r="I62" s="160"/>
      <c r="J62" s="115">
        <f t="shared" si="13"/>
        <v>368.5870383952921</v>
      </c>
      <c r="K62" s="114">
        <v>1571117</v>
      </c>
      <c r="L62" s="115">
        <f t="shared" si="14"/>
        <v>369.24018801410108</v>
      </c>
      <c r="M62" s="160"/>
      <c r="N62" s="115">
        <f t="shared" si="15"/>
        <v>563.07454666571653</v>
      </c>
      <c r="O62" s="114">
        <f t="shared" si="16"/>
        <v>3062376</v>
      </c>
      <c r="P62" s="114">
        <v>11033</v>
      </c>
      <c r="Q62" s="118">
        <f t="shared" si="17"/>
        <v>0.36027581198389746</v>
      </c>
      <c r="R62" s="114">
        <v>0</v>
      </c>
      <c r="S62" s="118">
        <f t="shared" si="18"/>
        <v>0</v>
      </c>
      <c r="T62" s="114">
        <v>0</v>
      </c>
      <c r="U62" s="118">
        <f t="shared" si="19"/>
        <v>0</v>
      </c>
      <c r="V62" s="114">
        <v>129348</v>
      </c>
      <c r="W62" s="114">
        <v>3127169.5100000002</v>
      </c>
      <c r="X62" s="113"/>
      <c r="Y62" s="114">
        <v>4255</v>
      </c>
      <c r="Z62" s="114">
        <v>0</v>
      </c>
      <c r="AA62" s="114">
        <v>4255</v>
      </c>
      <c r="AB62" s="114">
        <v>4255</v>
      </c>
    </row>
    <row r="63" spans="1:28" x14ac:dyDescent="0.2">
      <c r="A63" s="110">
        <v>10</v>
      </c>
      <c r="B63" s="110" t="s">
        <v>88</v>
      </c>
      <c r="C63" s="111">
        <v>0</v>
      </c>
      <c r="D63" s="112">
        <f t="shared" si="10"/>
        <v>0</v>
      </c>
      <c r="F63" s="112">
        <f t="shared" si="11"/>
        <v>0</v>
      </c>
      <c r="G63" s="111">
        <v>11685126</v>
      </c>
      <c r="H63" s="112">
        <f t="shared" si="12"/>
        <v>144.47485163204749</v>
      </c>
      <c r="J63" s="112">
        <f t="shared" si="13"/>
        <v>151.94233728176303</v>
      </c>
      <c r="K63" s="111">
        <v>2255351</v>
      </c>
      <c r="L63" s="112">
        <f t="shared" si="14"/>
        <v>27.885150840751731</v>
      </c>
      <c r="N63" s="112">
        <f t="shared" si="15"/>
        <v>42.523590817156062</v>
      </c>
      <c r="O63" s="111">
        <f t="shared" si="16"/>
        <v>13940477</v>
      </c>
      <c r="P63" s="111">
        <v>56500</v>
      </c>
      <c r="Q63" s="220">
        <f t="shared" si="17"/>
        <v>0.40529459644745292</v>
      </c>
      <c r="R63" s="111">
        <v>0</v>
      </c>
      <c r="S63" s="220">
        <f t="shared" si="18"/>
        <v>0</v>
      </c>
      <c r="T63" s="111">
        <v>0</v>
      </c>
      <c r="U63" s="220">
        <f t="shared" si="19"/>
        <v>0</v>
      </c>
      <c r="V63" s="111">
        <v>2727942</v>
      </c>
      <c r="W63" s="111">
        <v>11294624.380000001</v>
      </c>
      <c r="X63" s="110"/>
      <c r="Y63" s="111">
        <v>80880</v>
      </c>
      <c r="Z63" s="111">
        <v>0</v>
      </c>
      <c r="AA63" s="111">
        <v>80880</v>
      </c>
      <c r="AB63" s="111">
        <v>80880</v>
      </c>
    </row>
    <row r="64" spans="1:28" x14ac:dyDescent="0.2">
      <c r="A64" s="113">
        <v>11</v>
      </c>
      <c r="B64" s="113" t="s">
        <v>247</v>
      </c>
      <c r="C64" s="114">
        <v>11212</v>
      </c>
      <c r="D64" s="115">
        <f t="shared" si="10"/>
        <v>1.7956438180653427</v>
      </c>
      <c r="E64" s="160"/>
      <c r="F64" s="115">
        <f t="shared" si="11"/>
        <v>2.6587692160798113</v>
      </c>
      <c r="G64" s="114">
        <v>1593513</v>
      </c>
      <c r="H64" s="115">
        <f t="shared" si="12"/>
        <v>255.20707879564381</v>
      </c>
      <c r="I64" s="160"/>
      <c r="J64" s="115">
        <f t="shared" si="13"/>
        <v>268.39799179596253</v>
      </c>
      <c r="K64" s="114">
        <v>801407</v>
      </c>
      <c r="L64" s="115">
        <f t="shared" si="14"/>
        <v>128.34833440102497</v>
      </c>
      <c r="M64" s="160"/>
      <c r="N64" s="115">
        <f t="shared" si="15"/>
        <v>195.72539109799442</v>
      </c>
      <c r="O64" s="114">
        <f t="shared" si="16"/>
        <v>2406132</v>
      </c>
      <c r="P64" s="114">
        <v>11033</v>
      </c>
      <c r="Q64" s="118">
        <f t="shared" si="17"/>
        <v>0.45853677188117697</v>
      </c>
      <c r="R64" s="114">
        <v>0</v>
      </c>
      <c r="S64" s="118">
        <f t="shared" si="18"/>
        <v>0</v>
      </c>
      <c r="T64" s="114">
        <v>0</v>
      </c>
      <c r="U64" s="118">
        <f t="shared" si="19"/>
        <v>0</v>
      </c>
      <c r="V64" s="114">
        <v>1484420</v>
      </c>
      <c r="W64" s="114">
        <v>13240440.24</v>
      </c>
      <c r="X64" s="113"/>
      <c r="Y64" s="114">
        <v>6244</v>
      </c>
      <c r="Z64" s="114">
        <v>6244</v>
      </c>
      <c r="AA64" s="114">
        <v>6244</v>
      </c>
      <c r="AB64" s="114">
        <v>6244</v>
      </c>
    </row>
    <row r="65" spans="1:28" x14ac:dyDescent="0.2">
      <c r="A65" s="110">
        <v>12</v>
      </c>
      <c r="B65" s="110" t="s">
        <v>90</v>
      </c>
      <c r="C65" s="111">
        <v>0</v>
      </c>
      <c r="D65" s="112">
        <f t="shared" si="10"/>
        <v>0</v>
      </c>
      <c r="F65" s="112">
        <f t="shared" si="11"/>
        <v>0</v>
      </c>
      <c r="G65" s="111">
        <v>931068</v>
      </c>
      <c r="H65" s="112">
        <f t="shared" si="12"/>
        <v>27.862939909025616</v>
      </c>
      <c r="J65" s="112">
        <f t="shared" si="13"/>
        <v>29.303094382825968</v>
      </c>
      <c r="K65" s="111">
        <v>2472364</v>
      </c>
      <c r="L65" s="112">
        <f t="shared" si="14"/>
        <v>73.987431170696667</v>
      </c>
      <c r="N65" s="112">
        <f t="shared" si="15"/>
        <v>112.82747820453916</v>
      </c>
      <c r="O65" s="111">
        <f t="shared" si="16"/>
        <v>3403432</v>
      </c>
      <c r="P65" s="111">
        <v>0</v>
      </c>
      <c r="Q65" s="220">
        <f t="shared" si="17"/>
        <v>0</v>
      </c>
      <c r="R65" s="111">
        <v>0</v>
      </c>
      <c r="S65" s="220">
        <f t="shared" si="18"/>
        <v>0</v>
      </c>
      <c r="T65" s="111">
        <v>0</v>
      </c>
      <c r="U65" s="220">
        <f t="shared" si="19"/>
        <v>0</v>
      </c>
      <c r="V65" s="111">
        <v>330777</v>
      </c>
      <c r="W65" s="111">
        <v>12574672.09</v>
      </c>
      <c r="X65" s="110"/>
      <c r="Y65" s="111">
        <v>33416</v>
      </c>
      <c r="Z65" s="111">
        <v>0</v>
      </c>
      <c r="AA65" s="111">
        <v>33416</v>
      </c>
      <c r="AB65" s="111">
        <v>33416</v>
      </c>
    </row>
    <row r="66" spans="1:28" x14ac:dyDescent="0.2">
      <c r="A66" s="113">
        <v>13</v>
      </c>
      <c r="B66" s="113" t="s">
        <v>91</v>
      </c>
      <c r="C66" s="114">
        <v>0</v>
      </c>
      <c r="D66" s="115">
        <f t="shared" si="10"/>
        <v>0</v>
      </c>
      <c r="E66" s="160"/>
      <c r="F66" s="115">
        <f t="shared" si="11"/>
        <v>0</v>
      </c>
      <c r="G66" s="114">
        <v>0</v>
      </c>
      <c r="H66" s="115">
        <f t="shared" si="12"/>
        <v>0</v>
      </c>
      <c r="I66" s="160"/>
      <c r="J66" s="115">
        <f t="shared" si="13"/>
        <v>0</v>
      </c>
      <c r="K66" s="114">
        <v>0</v>
      </c>
      <c r="L66" s="115">
        <f t="shared" si="14"/>
        <v>0</v>
      </c>
      <c r="M66" s="160"/>
      <c r="N66" s="115">
        <f t="shared" si="15"/>
        <v>0</v>
      </c>
      <c r="O66" s="114">
        <f t="shared" si="16"/>
        <v>0</v>
      </c>
      <c r="P66" s="114">
        <v>0</v>
      </c>
      <c r="Q66" s="118">
        <f t="shared" si="17"/>
        <v>0</v>
      </c>
      <c r="R66" s="114">
        <v>0</v>
      </c>
      <c r="S66" s="118">
        <f t="shared" si="18"/>
        <v>0</v>
      </c>
      <c r="T66" s="114">
        <v>0</v>
      </c>
      <c r="U66" s="118">
        <f t="shared" si="19"/>
        <v>0</v>
      </c>
      <c r="V66" s="114">
        <v>0</v>
      </c>
      <c r="W66" s="114">
        <v>0</v>
      </c>
      <c r="X66" s="113"/>
      <c r="Y66" s="114">
        <v>0</v>
      </c>
      <c r="Z66" s="114">
        <v>0</v>
      </c>
      <c r="AA66" s="114">
        <v>0</v>
      </c>
      <c r="AB66" s="114">
        <v>0</v>
      </c>
    </row>
    <row r="67" spans="1:28" x14ac:dyDescent="0.2">
      <c r="A67" s="110">
        <v>14</v>
      </c>
      <c r="B67" s="110" t="s">
        <v>92</v>
      </c>
      <c r="C67" s="111">
        <v>7409392</v>
      </c>
      <c r="D67" s="112">
        <f t="shared" si="10"/>
        <v>388.82199832073889</v>
      </c>
      <c r="F67" s="112">
        <f t="shared" si="11"/>
        <v>575.71994471801065</v>
      </c>
      <c r="G67" s="111">
        <v>4273175</v>
      </c>
      <c r="H67" s="112">
        <f t="shared" si="12"/>
        <v>224.24302057094877</v>
      </c>
      <c r="J67" s="112">
        <f t="shared" si="13"/>
        <v>235.83349129471992</v>
      </c>
      <c r="K67" s="111">
        <v>3515382</v>
      </c>
      <c r="L67" s="112">
        <f t="shared" si="14"/>
        <v>184.47638539042822</v>
      </c>
      <c r="N67" s="112">
        <f t="shared" si="15"/>
        <v>281.31812420775418</v>
      </c>
      <c r="O67" s="111">
        <f t="shared" si="16"/>
        <v>15197949</v>
      </c>
      <c r="P67" s="111">
        <v>164282</v>
      </c>
      <c r="Q67" s="220">
        <f t="shared" si="17"/>
        <v>1.0809484885098641</v>
      </c>
      <c r="R67" s="111">
        <v>0</v>
      </c>
      <c r="S67" s="220">
        <f t="shared" si="18"/>
        <v>0</v>
      </c>
      <c r="T67" s="111">
        <v>0</v>
      </c>
      <c r="U67" s="220">
        <f t="shared" si="19"/>
        <v>0</v>
      </c>
      <c r="V67" s="111">
        <v>1267829</v>
      </c>
      <c r="W67" s="111">
        <v>16289166.920000002</v>
      </c>
      <c r="X67" s="110"/>
      <c r="Y67" s="111">
        <v>19056</v>
      </c>
      <c r="Z67" s="111">
        <v>19056</v>
      </c>
      <c r="AA67" s="111">
        <v>19056</v>
      </c>
      <c r="AB67" s="111">
        <v>19056</v>
      </c>
    </row>
    <row r="68" spans="1:28" x14ac:dyDescent="0.2">
      <c r="A68" s="113">
        <v>15</v>
      </c>
      <c r="B68" s="113" t="s">
        <v>93</v>
      </c>
      <c r="C68" s="114">
        <v>0</v>
      </c>
      <c r="D68" s="115">
        <f t="shared" si="10"/>
        <v>0</v>
      </c>
      <c r="E68" s="160"/>
      <c r="F68" s="115">
        <f t="shared" si="11"/>
        <v>0</v>
      </c>
      <c r="G68" s="114">
        <v>0</v>
      </c>
      <c r="H68" s="115">
        <f t="shared" si="12"/>
        <v>0</v>
      </c>
      <c r="I68" s="160"/>
      <c r="J68" s="115">
        <f t="shared" si="13"/>
        <v>0</v>
      </c>
      <c r="K68" s="114">
        <v>0</v>
      </c>
      <c r="L68" s="115">
        <f t="shared" si="14"/>
        <v>0</v>
      </c>
      <c r="M68" s="160"/>
      <c r="N68" s="115">
        <f t="shared" si="15"/>
        <v>0</v>
      </c>
      <c r="O68" s="114">
        <f t="shared" si="16"/>
        <v>0</v>
      </c>
      <c r="P68" s="114">
        <v>0</v>
      </c>
      <c r="Q68" s="118">
        <f t="shared" si="17"/>
        <v>0</v>
      </c>
      <c r="R68" s="114">
        <v>0</v>
      </c>
      <c r="S68" s="118">
        <f t="shared" si="18"/>
        <v>0</v>
      </c>
      <c r="T68" s="114">
        <v>0</v>
      </c>
      <c r="U68" s="118">
        <f t="shared" si="19"/>
        <v>0</v>
      </c>
      <c r="V68" s="114">
        <v>0</v>
      </c>
      <c r="W68" s="114">
        <v>0</v>
      </c>
      <c r="X68" s="113"/>
      <c r="Y68" s="114">
        <v>0</v>
      </c>
      <c r="Z68" s="114">
        <v>0</v>
      </c>
      <c r="AA68" s="114">
        <v>0</v>
      </c>
      <c r="AB68" s="114">
        <v>0</v>
      </c>
    </row>
    <row r="69" spans="1:28" x14ac:dyDescent="0.2">
      <c r="A69" s="110">
        <v>16</v>
      </c>
      <c r="B69" s="110" t="s">
        <v>94</v>
      </c>
      <c r="C69" s="111">
        <v>30216</v>
      </c>
      <c r="D69" s="112">
        <f t="shared" si="10"/>
        <v>0.53506162345941355</v>
      </c>
      <c r="F69" s="112">
        <f t="shared" si="11"/>
        <v>0.79225365233753076</v>
      </c>
      <c r="G69" s="111">
        <v>4679686</v>
      </c>
      <c r="H69" s="112">
        <f t="shared" si="12"/>
        <v>82.867367899135857</v>
      </c>
      <c r="J69" s="112">
        <f t="shared" si="13"/>
        <v>87.150541570028423</v>
      </c>
      <c r="K69" s="111">
        <v>2210675</v>
      </c>
      <c r="L69" s="112">
        <f t="shared" si="14"/>
        <v>39.146391131888372</v>
      </c>
      <c r="N69" s="112">
        <f t="shared" si="15"/>
        <v>59.696471715979861</v>
      </c>
      <c r="O69" s="111">
        <f t="shared" si="16"/>
        <v>6920577</v>
      </c>
      <c r="P69" s="111">
        <v>29628</v>
      </c>
      <c r="Q69" s="220">
        <f t="shared" si="17"/>
        <v>0.42811459217923598</v>
      </c>
      <c r="R69" s="111">
        <v>0</v>
      </c>
      <c r="S69" s="220">
        <f t="shared" si="18"/>
        <v>0</v>
      </c>
      <c r="T69" s="111">
        <v>0</v>
      </c>
      <c r="U69" s="220">
        <f t="shared" si="19"/>
        <v>0</v>
      </c>
      <c r="V69" s="111">
        <v>2052292</v>
      </c>
      <c r="W69" s="111">
        <v>13561740.399999999</v>
      </c>
      <c r="X69" s="110"/>
      <c r="Y69" s="111">
        <v>56472</v>
      </c>
      <c r="Z69" s="111">
        <v>56472</v>
      </c>
      <c r="AA69" s="111">
        <v>56472</v>
      </c>
      <c r="AB69" s="111">
        <v>56472</v>
      </c>
    </row>
    <row r="70" spans="1:28" x14ac:dyDescent="0.2">
      <c r="A70" s="113">
        <v>17</v>
      </c>
      <c r="B70" s="113" t="s">
        <v>95</v>
      </c>
      <c r="C70" s="114">
        <v>0</v>
      </c>
      <c r="D70" s="115">
        <f t="shared" si="10"/>
        <v>0</v>
      </c>
      <c r="E70" s="160"/>
      <c r="F70" s="115">
        <f t="shared" si="11"/>
        <v>0</v>
      </c>
      <c r="G70" s="114">
        <v>0</v>
      </c>
      <c r="H70" s="115">
        <f t="shared" si="12"/>
        <v>0</v>
      </c>
      <c r="I70" s="160"/>
      <c r="J70" s="115">
        <f t="shared" si="13"/>
        <v>0</v>
      </c>
      <c r="K70" s="114">
        <v>0</v>
      </c>
      <c r="L70" s="115">
        <f t="shared" si="14"/>
        <v>0</v>
      </c>
      <c r="M70" s="160"/>
      <c r="N70" s="115">
        <f t="shared" si="15"/>
        <v>0</v>
      </c>
      <c r="O70" s="114">
        <f t="shared" si="16"/>
        <v>0</v>
      </c>
      <c r="P70" s="114">
        <v>0</v>
      </c>
      <c r="Q70" s="118">
        <f t="shared" si="17"/>
        <v>0</v>
      </c>
      <c r="R70" s="114">
        <v>0</v>
      </c>
      <c r="S70" s="118">
        <f t="shared" si="18"/>
        <v>0</v>
      </c>
      <c r="T70" s="114">
        <v>0</v>
      </c>
      <c r="U70" s="118">
        <f t="shared" si="19"/>
        <v>0</v>
      </c>
      <c r="V70" s="114">
        <v>0</v>
      </c>
      <c r="W70" s="114">
        <v>0</v>
      </c>
      <c r="X70" s="113"/>
      <c r="Y70" s="114">
        <v>0</v>
      </c>
      <c r="Z70" s="114">
        <v>0</v>
      </c>
      <c r="AA70" s="114">
        <v>0</v>
      </c>
      <c r="AB70" s="114">
        <v>0</v>
      </c>
    </row>
    <row r="71" spans="1:28" x14ac:dyDescent="0.2">
      <c r="A71" s="110">
        <v>18</v>
      </c>
      <c r="B71" s="110" t="s">
        <v>96</v>
      </c>
      <c r="C71" s="111">
        <v>0</v>
      </c>
      <c r="D71" s="112">
        <f t="shared" si="10"/>
        <v>0</v>
      </c>
      <c r="F71" s="112">
        <f t="shared" si="11"/>
        <v>0</v>
      </c>
      <c r="G71" s="111">
        <v>1838653</v>
      </c>
      <c r="H71" s="112">
        <f t="shared" si="12"/>
        <v>63.904247184762966</v>
      </c>
      <c r="J71" s="112">
        <f t="shared" si="13"/>
        <v>67.207272198579545</v>
      </c>
      <c r="K71" s="111">
        <v>840930</v>
      </c>
      <c r="L71" s="112">
        <f t="shared" si="14"/>
        <v>29.227373835673571</v>
      </c>
      <c r="N71" s="112">
        <f t="shared" si="15"/>
        <v>44.570420032726311</v>
      </c>
      <c r="O71" s="111">
        <f t="shared" si="16"/>
        <v>2679583</v>
      </c>
      <c r="P71" s="111">
        <v>17898</v>
      </c>
      <c r="Q71" s="220">
        <f t="shared" si="17"/>
        <v>0.66793975032682329</v>
      </c>
      <c r="R71" s="111">
        <v>0</v>
      </c>
      <c r="S71" s="220">
        <f t="shared" si="18"/>
        <v>0</v>
      </c>
      <c r="T71" s="111">
        <v>0</v>
      </c>
      <c r="U71" s="220">
        <f t="shared" si="19"/>
        <v>0</v>
      </c>
      <c r="V71" s="111">
        <v>1017661</v>
      </c>
      <c r="W71" s="111">
        <v>16624553.059999999</v>
      </c>
      <c r="X71" s="110"/>
      <c r="Y71" s="111">
        <v>28772</v>
      </c>
      <c r="Z71" s="111">
        <v>0</v>
      </c>
      <c r="AA71" s="111">
        <v>28772</v>
      </c>
      <c r="AB71" s="111">
        <v>28772</v>
      </c>
    </row>
    <row r="72" spans="1:28" x14ac:dyDescent="0.2">
      <c r="A72" s="113">
        <v>19</v>
      </c>
      <c r="B72" s="113" t="s">
        <v>97</v>
      </c>
      <c r="C72" s="114">
        <v>0</v>
      </c>
      <c r="D72" s="115">
        <f t="shared" si="10"/>
        <v>0</v>
      </c>
      <c r="E72" s="160"/>
      <c r="F72" s="115">
        <f t="shared" si="11"/>
        <v>0</v>
      </c>
      <c r="G72" s="114">
        <v>442993</v>
      </c>
      <c r="H72" s="115">
        <f t="shared" si="12"/>
        <v>68.278822441430336</v>
      </c>
      <c r="I72" s="160"/>
      <c r="J72" s="115">
        <f t="shared" si="13"/>
        <v>71.8079565502468</v>
      </c>
      <c r="K72" s="114">
        <v>1553938</v>
      </c>
      <c r="L72" s="115">
        <f t="shared" si="14"/>
        <v>239.50955610357585</v>
      </c>
      <c r="M72" s="160"/>
      <c r="N72" s="115">
        <f t="shared" si="15"/>
        <v>365.24121453425778</v>
      </c>
      <c r="O72" s="114">
        <f t="shared" si="16"/>
        <v>1996931</v>
      </c>
      <c r="P72" s="114">
        <v>0</v>
      </c>
      <c r="Q72" s="118">
        <f t="shared" si="17"/>
        <v>0</v>
      </c>
      <c r="R72" s="114">
        <v>0</v>
      </c>
      <c r="S72" s="118">
        <f t="shared" si="18"/>
        <v>0</v>
      </c>
      <c r="T72" s="114">
        <v>0</v>
      </c>
      <c r="U72" s="118">
        <f t="shared" si="19"/>
        <v>0</v>
      </c>
      <c r="V72" s="114">
        <v>4496238</v>
      </c>
      <c r="W72" s="114">
        <v>2282147.62</v>
      </c>
      <c r="X72" s="113"/>
      <c r="Y72" s="114">
        <v>6488</v>
      </c>
      <c r="Z72" s="114">
        <v>0</v>
      </c>
      <c r="AA72" s="114">
        <v>6488</v>
      </c>
      <c r="AB72" s="114">
        <v>6488</v>
      </c>
    </row>
    <row r="73" spans="1:28" x14ac:dyDescent="0.2">
      <c r="A73" s="110">
        <v>20</v>
      </c>
      <c r="B73" s="110" t="s">
        <v>98</v>
      </c>
      <c r="C73" s="111">
        <v>0</v>
      </c>
      <c r="D73" s="112">
        <f t="shared" si="10"/>
        <v>0</v>
      </c>
      <c r="F73" s="112">
        <f t="shared" si="11"/>
        <v>0</v>
      </c>
      <c r="G73" s="111">
        <v>920909</v>
      </c>
      <c r="H73" s="112">
        <f t="shared" si="12"/>
        <v>80.470901782593501</v>
      </c>
      <c r="J73" s="112">
        <f t="shared" si="13"/>
        <v>84.630209077205663</v>
      </c>
      <c r="K73" s="111">
        <v>1009279</v>
      </c>
      <c r="L73" s="112">
        <f t="shared" si="14"/>
        <v>88.192852149598039</v>
      </c>
      <c r="N73" s="112">
        <f t="shared" si="15"/>
        <v>134.49010117337235</v>
      </c>
      <c r="O73" s="111">
        <f t="shared" si="16"/>
        <v>1930188</v>
      </c>
      <c r="P73" s="111">
        <v>18385</v>
      </c>
      <c r="Q73" s="220">
        <f t="shared" si="17"/>
        <v>0.95249789139710739</v>
      </c>
      <c r="R73" s="111">
        <v>0</v>
      </c>
      <c r="S73" s="220">
        <f t="shared" si="18"/>
        <v>0</v>
      </c>
      <c r="T73" s="111">
        <v>0</v>
      </c>
      <c r="U73" s="220">
        <f t="shared" si="19"/>
        <v>0</v>
      </c>
      <c r="V73" s="111">
        <v>11588</v>
      </c>
      <c r="W73" s="111">
        <v>4770013.8500000015</v>
      </c>
      <c r="X73" s="110"/>
      <c r="Y73" s="111">
        <v>11444</v>
      </c>
      <c r="Z73" s="111">
        <v>0</v>
      </c>
      <c r="AA73" s="111">
        <v>11444</v>
      </c>
      <c r="AB73" s="111">
        <v>11444</v>
      </c>
    </row>
    <row r="74" spans="1:28" x14ac:dyDescent="0.2">
      <c r="A74" s="113">
        <v>21</v>
      </c>
      <c r="B74" s="113" t="s">
        <v>99</v>
      </c>
      <c r="C74" s="114">
        <v>18652774</v>
      </c>
      <c r="D74" s="115">
        <f t="shared" si="10"/>
        <v>47.243143164693215</v>
      </c>
      <c r="E74" s="160"/>
      <c r="F74" s="115">
        <f t="shared" si="11"/>
        <v>69.951854289494094</v>
      </c>
      <c r="G74" s="114">
        <v>16023951</v>
      </c>
      <c r="H74" s="115">
        <f t="shared" si="12"/>
        <v>40.584945228898881</v>
      </c>
      <c r="I74" s="160"/>
      <c r="J74" s="115">
        <f t="shared" si="13"/>
        <v>42.682663223883601</v>
      </c>
      <c r="K74" s="114">
        <v>20026981</v>
      </c>
      <c r="L74" s="115">
        <f t="shared" si="14"/>
        <v>50.723690242512504</v>
      </c>
      <c r="M74" s="160"/>
      <c r="N74" s="115">
        <f t="shared" si="15"/>
        <v>77.351327985523127</v>
      </c>
      <c r="O74" s="114">
        <f t="shared" si="16"/>
        <v>54703706</v>
      </c>
      <c r="P74" s="114">
        <v>4819517</v>
      </c>
      <c r="Q74" s="118">
        <f t="shared" si="17"/>
        <v>8.8102202801397045</v>
      </c>
      <c r="R74" s="114">
        <v>2983052</v>
      </c>
      <c r="S74" s="118">
        <f t="shared" si="18"/>
        <v>5.4531076925574293</v>
      </c>
      <c r="T74" s="114">
        <v>247730</v>
      </c>
      <c r="U74" s="118">
        <f t="shared" si="19"/>
        <v>0.45285780089561023</v>
      </c>
      <c r="V74" s="114">
        <v>8470840</v>
      </c>
      <c r="W74" s="114">
        <v>38075658.06000001</v>
      </c>
      <c r="X74" s="113"/>
      <c r="Y74" s="114">
        <v>394825</v>
      </c>
      <c r="Z74" s="114">
        <v>394825</v>
      </c>
      <c r="AA74" s="114">
        <v>394825</v>
      </c>
      <c r="AB74" s="114">
        <v>394825</v>
      </c>
    </row>
    <row r="75" spans="1:28" x14ac:dyDescent="0.2">
      <c r="A75" s="110">
        <v>22</v>
      </c>
      <c r="B75" s="110" t="s">
        <v>100</v>
      </c>
      <c r="C75" s="111">
        <v>0</v>
      </c>
      <c r="D75" s="112">
        <f t="shared" si="10"/>
        <v>0</v>
      </c>
      <c r="F75" s="112">
        <f t="shared" si="11"/>
        <v>0</v>
      </c>
      <c r="G75" s="111">
        <v>68457</v>
      </c>
      <c r="H75" s="112">
        <f t="shared" si="12"/>
        <v>4.3981368454866692</v>
      </c>
      <c r="J75" s="112">
        <f t="shared" si="13"/>
        <v>4.6254637706099588</v>
      </c>
      <c r="K75" s="111">
        <v>996952</v>
      </c>
      <c r="L75" s="112">
        <f t="shared" si="14"/>
        <v>64.050883392226154</v>
      </c>
      <c r="N75" s="112">
        <f t="shared" si="15"/>
        <v>97.674693330616265</v>
      </c>
      <c r="O75" s="111">
        <f t="shared" si="16"/>
        <v>1065409</v>
      </c>
      <c r="P75" s="111">
        <v>14185</v>
      </c>
      <c r="Q75" s="220">
        <f t="shared" si="17"/>
        <v>1.3314135698121567</v>
      </c>
      <c r="R75" s="111">
        <v>0</v>
      </c>
      <c r="S75" s="220">
        <f t="shared" si="18"/>
        <v>0</v>
      </c>
      <c r="T75" s="111">
        <v>0</v>
      </c>
      <c r="U75" s="220">
        <f t="shared" si="19"/>
        <v>0</v>
      </c>
      <c r="V75" s="111">
        <v>0</v>
      </c>
      <c r="W75" s="111">
        <v>5147477.9800000004</v>
      </c>
      <c r="X75" s="110"/>
      <c r="Y75" s="111">
        <v>15565</v>
      </c>
      <c r="Z75" s="111">
        <v>0</v>
      </c>
      <c r="AA75" s="111">
        <v>15565</v>
      </c>
      <c r="AB75" s="111">
        <v>15565</v>
      </c>
    </row>
    <row r="76" spans="1:28" x14ac:dyDescent="0.2">
      <c r="A76" s="113">
        <v>23</v>
      </c>
      <c r="B76" s="113" t="s">
        <v>101</v>
      </c>
      <c r="C76" s="114">
        <v>0</v>
      </c>
      <c r="D76" s="115">
        <f t="shared" si="10"/>
        <v>0</v>
      </c>
      <c r="E76" s="160"/>
      <c r="F76" s="115">
        <f t="shared" si="11"/>
        <v>0</v>
      </c>
      <c r="G76" s="114">
        <v>494223</v>
      </c>
      <c r="H76" s="115">
        <f t="shared" si="12"/>
        <v>103.69765002098195</v>
      </c>
      <c r="I76" s="160"/>
      <c r="J76" s="115">
        <f t="shared" si="13"/>
        <v>109.05748050146633</v>
      </c>
      <c r="K76" s="114">
        <v>209201</v>
      </c>
      <c r="L76" s="115">
        <f t="shared" si="14"/>
        <v>43.894460763743183</v>
      </c>
      <c r="M76" s="160"/>
      <c r="N76" s="115">
        <f t="shared" si="15"/>
        <v>66.937062643725255</v>
      </c>
      <c r="O76" s="114">
        <f t="shared" si="16"/>
        <v>703424</v>
      </c>
      <c r="P76" s="114">
        <v>12871</v>
      </c>
      <c r="Q76" s="118">
        <f t="shared" si="17"/>
        <v>1.8297641251933401</v>
      </c>
      <c r="R76" s="114">
        <v>0</v>
      </c>
      <c r="S76" s="118">
        <f t="shared" si="18"/>
        <v>0</v>
      </c>
      <c r="T76" s="114">
        <v>0</v>
      </c>
      <c r="U76" s="118">
        <f t="shared" si="19"/>
        <v>0</v>
      </c>
      <c r="V76" s="114">
        <v>17532</v>
      </c>
      <c r="W76" s="114">
        <v>2580189.5700000003</v>
      </c>
      <c r="X76" s="113"/>
      <c r="Y76" s="114">
        <v>4766</v>
      </c>
      <c r="Z76" s="114">
        <v>0</v>
      </c>
      <c r="AA76" s="114">
        <v>4766</v>
      </c>
      <c r="AB76" s="114">
        <v>4766</v>
      </c>
    </row>
    <row r="77" spans="1:28" x14ac:dyDescent="0.2">
      <c r="A77" s="110">
        <v>24</v>
      </c>
      <c r="B77" s="110" t="s">
        <v>102</v>
      </c>
      <c r="C77" s="111">
        <v>0</v>
      </c>
      <c r="D77" s="112">
        <f t="shared" si="10"/>
        <v>0</v>
      </c>
      <c r="F77" s="112">
        <f t="shared" si="11"/>
        <v>0</v>
      </c>
      <c r="G77" s="111">
        <v>5328030</v>
      </c>
      <c r="H77" s="112">
        <f t="shared" si="12"/>
        <v>95.535771920387305</v>
      </c>
      <c r="J77" s="112">
        <f t="shared" si="13"/>
        <v>100.4737386169507</v>
      </c>
      <c r="K77" s="111">
        <v>1679326</v>
      </c>
      <c r="L77" s="112">
        <f t="shared" si="14"/>
        <v>30.111637080867851</v>
      </c>
      <c r="N77" s="112">
        <f t="shared" si="15"/>
        <v>45.918881392251755</v>
      </c>
      <c r="O77" s="111">
        <f t="shared" si="16"/>
        <v>7007356</v>
      </c>
      <c r="P77" s="111">
        <v>0</v>
      </c>
      <c r="Q77" s="220">
        <f t="shared" si="17"/>
        <v>0</v>
      </c>
      <c r="R77" s="111">
        <v>0</v>
      </c>
      <c r="S77" s="220">
        <f t="shared" si="18"/>
        <v>0</v>
      </c>
      <c r="T77" s="111">
        <v>0</v>
      </c>
      <c r="U77" s="220">
        <f t="shared" si="19"/>
        <v>0</v>
      </c>
      <c r="V77" s="111">
        <v>2499197</v>
      </c>
      <c r="W77" s="111">
        <v>10062824.969999999</v>
      </c>
      <c r="X77" s="110"/>
      <c r="Y77" s="111">
        <v>55770</v>
      </c>
      <c r="Z77" s="111">
        <v>0</v>
      </c>
      <c r="AA77" s="111">
        <v>55770</v>
      </c>
      <c r="AB77" s="111">
        <v>55770</v>
      </c>
    </row>
    <row r="78" spans="1:28" x14ac:dyDescent="0.2">
      <c r="A78" s="113">
        <v>25</v>
      </c>
      <c r="B78" s="113" t="s">
        <v>103</v>
      </c>
      <c r="C78" s="114">
        <v>0</v>
      </c>
      <c r="D78" s="115">
        <f t="shared" si="10"/>
        <v>0</v>
      </c>
      <c r="E78" s="160"/>
      <c r="F78" s="115">
        <f t="shared" si="11"/>
        <v>0</v>
      </c>
      <c r="G78" s="114">
        <v>1070786</v>
      </c>
      <c r="H78" s="115">
        <f t="shared" si="12"/>
        <v>107.27168904027249</v>
      </c>
      <c r="I78" s="160"/>
      <c r="J78" s="115">
        <f t="shared" si="13"/>
        <v>112.81625122171788</v>
      </c>
      <c r="K78" s="114">
        <v>1296096</v>
      </c>
      <c r="L78" s="115">
        <f t="shared" si="14"/>
        <v>129.84331797235023</v>
      </c>
      <c r="M78" s="160"/>
      <c r="N78" s="115">
        <f t="shared" si="15"/>
        <v>198.00517326695083</v>
      </c>
      <c r="O78" s="114">
        <f t="shared" si="16"/>
        <v>2366882</v>
      </c>
      <c r="P78" s="114">
        <v>0</v>
      </c>
      <c r="Q78" s="118">
        <f t="shared" si="17"/>
        <v>0</v>
      </c>
      <c r="R78" s="114">
        <v>0</v>
      </c>
      <c r="S78" s="118">
        <f t="shared" si="18"/>
        <v>0</v>
      </c>
      <c r="T78" s="114">
        <v>0</v>
      </c>
      <c r="U78" s="118">
        <f t="shared" si="19"/>
        <v>0</v>
      </c>
      <c r="V78" s="114">
        <v>3033</v>
      </c>
      <c r="W78" s="114">
        <v>3145428.3000000003</v>
      </c>
      <c r="X78" s="113"/>
      <c r="Y78" s="114">
        <v>9982</v>
      </c>
      <c r="Z78" s="114">
        <v>0</v>
      </c>
      <c r="AA78" s="114">
        <v>9982</v>
      </c>
      <c r="AB78" s="114">
        <v>9982</v>
      </c>
    </row>
    <row r="79" spans="1:28" x14ac:dyDescent="0.2">
      <c r="A79" s="110">
        <v>26</v>
      </c>
      <c r="B79" s="110" t="s">
        <v>104</v>
      </c>
      <c r="C79" s="111">
        <v>1283542</v>
      </c>
      <c r="D79" s="112">
        <f t="shared" si="10"/>
        <v>95.558516974389519</v>
      </c>
      <c r="F79" s="112">
        <f t="shared" si="11"/>
        <v>141.49133626037496</v>
      </c>
      <c r="G79" s="111">
        <v>2204401</v>
      </c>
      <c r="H79" s="112">
        <f t="shared" si="12"/>
        <v>164.11561941631925</v>
      </c>
      <c r="J79" s="112">
        <f t="shared" si="13"/>
        <v>172.59827933284754</v>
      </c>
      <c r="K79" s="111">
        <v>726031</v>
      </c>
      <c r="L79" s="112">
        <f t="shared" si="14"/>
        <v>54.052337701012505</v>
      </c>
      <c r="N79" s="112">
        <f t="shared" si="15"/>
        <v>82.427364450528117</v>
      </c>
      <c r="O79" s="111">
        <f t="shared" si="16"/>
        <v>4213974</v>
      </c>
      <c r="P79" s="111">
        <v>14709</v>
      </c>
      <c r="Q79" s="220">
        <f t="shared" si="17"/>
        <v>0.34905293672908277</v>
      </c>
      <c r="R79" s="111">
        <v>0</v>
      </c>
      <c r="S79" s="220">
        <f t="shared" si="18"/>
        <v>0</v>
      </c>
      <c r="T79" s="111">
        <v>0</v>
      </c>
      <c r="U79" s="220">
        <f t="shared" si="19"/>
        <v>0</v>
      </c>
      <c r="V79" s="111">
        <v>290597</v>
      </c>
      <c r="W79" s="111">
        <v>10080382.389999999</v>
      </c>
      <c r="X79" s="110"/>
      <c r="Y79" s="111">
        <v>13432</v>
      </c>
      <c r="Z79" s="111">
        <v>13432</v>
      </c>
      <c r="AA79" s="111">
        <v>13432</v>
      </c>
      <c r="AB79" s="111">
        <v>13432</v>
      </c>
    </row>
    <row r="80" spans="1:28" x14ac:dyDescent="0.2">
      <c r="A80" s="113">
        <v>27</v>
      </c>
      <c r="B80" s="113" t="s">
        <v>105</v>
      </c>
      <c r="C80" s="114">
        <v>47309</v>
      </c>
      <c r="D80" s="115">
        <f t="shared" si="10"/>
        <v>1.6651649009186582</v>
      </c>
      <c r="E80" s="160"/>
      <c r="F80" s="115">
        <f t="shared" si="11"/>
        <v>2.4655720325588595</v>
      </c>
      <c r="G80" s="114">
        <v>2030503</v>
      </c>
      <c r="H80" s="115">
        <f t="shared" si="12"/>
        <v>71.468902889725811</v>
      </c>
      <c r="I80" s="160"/>
      <c r="J80" s="115">
        <f t="shared" si="13"/>
        <v>75.162922995655151</v>
      </c>
      <c r="K80" s="114">
        <v>4578651</v>
      </c>
      <c r="L80" s="115">
        <f t="shared" si="14"/>
        <v>161.15768540354088</v>
      </c>
      <c r="M80" s="160"/>
      <c r="N80" s="115">
        <f t="shared" si="15"/>
        <v>245.75816391586685</v>
      </c>
      <c r="O80" s="114">
        <f t="shared" si="16"/>
        <v>6656463</v>
      </c>
      <c r="P80" s="114">
        <v>18161</v>
      </c>
      <c r="Q80" s="118">
        <f t="shared" si="17"/>
        <v>0.27283258391130544</v>
      </c>
      <c r="R80" s="114">
        <v>0</v>
      </c>
      <c r="S80" s="118">
        <f t="shared" si="18"/>
        <v>0</v>
      </c>
      <c r="T80" s="114">
        <v>0</v>
      </c>
      <c r="U80" s="118">
        <f t="shared" si="19"/>
        <v>0</v>
      </c>
      <c r="V80" s="114">
        <v>828713</v>
      </c>
      <c r="W80" s="114">
        <v>11506019.18</v>
      </c>
      <c r="X80" s="113"/>
      <c r="Y80" s="114">
        <v>28411</v>
      </c>
      <c r="Z80" s="114">
        <v>28411</v>
      </c>
      <c r="AA80" s="114">
        <v>28411</v>
      </c>
      <c r="AB80" s="114">
        <v>28411</v>
      </c>
    </row>
    <row r="81" spans="1:28" x14ac:dyDescent="0.2">
      <c r="A81" s="110">
        <v>28</v>
      </c>
      <c r="B81" s="110" t="s">
        <v>106</v>
      </c>
      <c r="C81" s="111">
        <v>0</v>
      </c>
      <c r="D81" s="112">
        <f t="shared" si="10"/>
        <v>0</v>
      </c>
      <c r="F81" s="112">
        <f t="shared" si="11"/>
        <v>0</v>
      </c>
      <c r="G81" s="111">
        <v>1158530</v>
      </c>
      <c r="H81" s="112">
        <f t="shared" si="12"/>
        <v>111.27941600230525</v>
      </c>
      <c r="J81" s="112">
        <f t="shared" si="13"/>
        <v>117.0311259554139</v>
      </c>
      <c r="K81" s="111">
        <v>1601041</v>
      </c>
      <c r="L81" s="112">
        <f t="shared" si="14"/>
        <v>153.78359427528576</v>
      </c>
      <c r="N81" s="112">
        <f t="shared" si="15"/>
        <v>234.51300926072034</v>
      </c>
      <c r="O81" s="111">
        <f t="shared" si="16"/>
        <v>2759571</v>
      </c>
      <c r="P81" s="111">
        <v>0</v>
      </c>
      <c r="Q81" s="220">
        <f t="shared" si="17"/>
        <v>0</v>
      </c>
      <c r="R81" s="111">
        <v>0</v>
      </c>
      <c r="S81" s="220">
        <f t="shared" si="18"/>
        <v>0</v>
      </c>
      <c r="T81" s="111">
        <v>0</v>
      </c>
      <c r="U81" s="220">
        <f t="shared" si="19"/>
        <v>0</v>
      </c>
      <c r="V81" s="111">
        <v>1142709</v>
      </c>
      <c r="W81" s="111">
        <v>4599691.9200000009</v>
      </c>
      <c r="X81" s="110"/>
      <c r="Y81" s="111">
        <v>10411</v>
      </c>
      <c r="Z81" s="111">
        <v>0</v>
      </c>
      <c r="AA81" s="111">
        <v>10411</v>
      </c>
      <c r="AB81" s="111">
        <v>10411</v>
      </c>
    </row>
    <row r="82" spans="1:28" x14ac:dyDescent="0.2">
      <c r="A82" s="113">
        <v>29</v>
      </c>
      <c r="B82" s="113" t="s">
        <v>22</v>
      </c>
      <c r="C82" s="114">
        <v>21008609</v>
      </c>
      <c r="D82" s="115">
        <f t="shared" si="10"/>
        <v>18.274791557026607</v>
      </c>
      <c r="E82" s="160"/>
      <c r="F82" s="115">
        <f t="shared" si="11"/>
        <v>27.059070809737545</v>
      </c>
      <c r="G82" s="114">
        <v>204742342</v>
      </c>
      <c r="H82" s="115">
        <f t="shared" si="12"/>
        <v>178.09954114275027</v>
      </c>
      <c r="I82" s="160"/>
      <c r="J82" s="115">
        <f t="shared" si="13"/>
        <v>187.30498937599421</v>
      </c>
      <c r="K82" s="114">
        <v>69538865</v>
      </c>
      <c r="L82" s="115">
        <f t="shared" si="14"/>
        <v>60.489881219038011</v>
      </c>
      <c r="M82" s="160"/>
      <c r="N82" s="115">
        <f t="shared" si="15"/>
        <v>92.244326459860119</v>
      </c>
      <c r="O82" s="114">
        <f t="shared" si="16"/>
        <v>295289816</v>
      </c>
      <c r="P82" s="114">
        <v>9789111</v>
      </c>
      <c r="Q82" s="118">
        <f t="shared" si="17"/>
        <v>3.3150858815936948</v>
      </c>
      <c r="R82" s="114">
        <v>0</v>
      </c>
      <c r="S82" s="118">
        <f t="shared" si="18"/>
        <v>0</v>
      </c>
      <c r="T82" s="114">
        <v>0</v>
      </c>
      <c r="U82" s="118">
        <f t="shared" si="19"/>
        <v>0</v>
      </c>
      <c r="V82" s="114">
        <v>200392159</v>
      </c>
      <c r="W82" s="114">
        <v>121186130.10999998</v>
      </c>
      <c r="X82" s="113"/>
      <c r="Y82" s="114">
        <v>1149595</v>
      </c>
      <c r="Z82" s="114">
        <v>1149595</v>
      </c>
      <c r="AA82" s="114">
        <v>1149595</v>
      </c>
      <c r="AB82" s="114">
        <v>1149595</v>
      </c>
    </row>
    <row r="83" spans="1:28" x14ac:dyDescent="0.2">
      <c r="A83" s="110">
        <v>30</v>
      </c>
      <c r="B83" s="110" t="s">
        <v>107</v>
      </c>
      <c r="C83" s="111">
        <v>0</v>
      </c>
      <c r="D83" s="112">
        <f t="shared" si="10"/>
        <v>0</v>
      </c>
      <c r="F83" s="112">
        <f t="shared" si="11"/>
        <v>0</v>
      </c>
      <c r="G83" s="111">
        <v>10477678</v>
      </c>
      <c r="H83" s="112">
        <f t="shared" si="12"/>
        <v>140.52114319434571</v>
      </c>
      <c r="J83" s="112">
        <f t="shared" si="13"/>
        <v>147.78427313309717</v>
      </c>
      <c r="K83" s="111">
        <v>11048184</v>
      </c>
      <c r="L83" s="112">
        <f t="shared" si="14"/>
        <v>148.17247160119629</v>
      </c>
      <c r="N83" s="112">
        <f t="shared" si="15"/>
        <v>225.95630157136668</v>
      </c>
      <c r="O83" s="111">
        <f t="shared" si="16"/>
        <v>21525862</v>
      </c>
      <c r="P83" s="111">
        <v>40425</v>
      </c>
      <c r="Q83" s="220">
        <f t="shared" si="17"/>
        <v>0.18779735742986739</v>
      </c>
      <c r="R83" s="111">
        <v>0</v>
      </c>
      <c r="S83" s="220">
        <f t="shared" si="18"/>
        <v>0</v>
      </c>
      <c r="T83" s="111">
        <v>0</v>
      </c>
      <c r="U83" s="220">
        <f t="shared" si="19"/>
        <v>0</v>
      </c>
      <c r="V83" s="111">
        <v>2867999</v>
      </c>
      <c r="W83" s="111">
        <v>17134501.610000003</v>
      </c>
      <c r="X83" s="110"/>
      <c r="Y83" s="111">
        <v>74563</v>
      </c>
      <c r="Z83" s="111">
        <v>0</v>
      </c>
      <c r="AA83" s="111">
        <v>74563</v>
      </c>
      <c r="AB83" s="111">
        <v>74563</v>
      </c>
    </row>
    <row r="84" spans="1:28" x14ac:dyDescent="0.2">
      <c r="A84" s="113">
        <v>31</v>
      </c>
      <c r="B84" s="113" t="s">
        <v>108</v>
      </c>
      <c r="C84" s="114">
        <v>0</v>
      </c>
      <c r="D84" s="115">
        <f t="shared" si="10"/>
        <v>0</v>
      </c>
      <c r="E84" s="160"/>
      <c r="F84" s="115">
        <f t="shared" si="11"/>
        <v>0</v>
      </c>
      <c r="G84" s="114">
        <v>0</v>
      </c>
      <c r="H84" s="115">
        <f t="shared" si="12"/>
        <v>0</v>
      </c>
      <c r="I84" s="160"/>
      <c r="J84" s="115">
        <f t="shared" si="13"/>
        <v>0</v>
      </c>
      <c r="K84" s="114">
        <v>0</v>
      </c>
      <c r="L84" s="115">
        <f t="shared" si="14"/>
        <v>0</v>
      </c>
      <c r="M84" s="160"/>
      <c r="N84" s="115">
        <f t="shared" si="15"/>
        <v>0</v>
      </c>
      <c r="O84" s="114">
        <f t="shared" si="16"/>
        <v>0</v>
      </c>
      <c r="P84" s="114">
        <v>0</v>
      </c>
      <c r="Q84" s="118">
        <f t="shared" si="17"/>
        <v>0</v>
      </c>
      <c r="R84" s="114">
        <v>0</v>
      </c>
      <c r="S84" s="118">
        <f t="shared" si="18"/>
        <v>0</v>
      </c>
      <c r="T84" s="114">
        <v>0</v>
      </c>
      <c r="U84" s="118">
        <f t="shared" si="19"/>
        <v>0</v>
      </c>
      <c r="V84" s="114">
        <v>0</v>
      </c>
      <c r="W84" s="114">
        <v>0</v>
      </c>
      <c r="X84" s="113"/>
      <c r="Y84" s="114">
        <v>0</v>
      </c>
      <c r="Z84" s="114">
        <v>0</v>
      </c>
      <c r="AA84" s="114">
        <v>0</v>
      </c>
      <c r="AB84" s="114">
        <v>0</v>
      </c>
    </row>
    <row r="85" spans="1:28" x14ac:dyDescent="0.2">
      <c r="A85" s="110">
        <v>32</v>
      </c>
      <c r="B85" s="110" t="s">
        <v>109</v>
      </c>
      <c r="C85" s="111">
        <v>0</v>
      </c>
      <c r="D85" s="112">
        <f t="shared" si="10"/>
        <v>0</v>
      </c>
      <c r="F85" s="112">
        <f t="shared" si="11"/>
        <v>0</v>
      </c>
      <c r="G85" s="111">
        <v>451463</v>
      </c>
      <c r="H85" s="112">
        <f t="shared" si="12"/>
        <v>15.90666619688535</v>
      </c>
      <c r="J85" s="112">
        <f t="shared" si="13"/>
        <v>16.728835593276745</v>
      </c>
      <c r="K85" s="111">
        <v>5410174</v>
      </c>
      <c r="L85" s="112">
        <f t="shared" si="14"/>
        <v>190.61989993657951</v>
      </c>
      <c r="N85" s="112">
        <f t="shared" si="15"/>
        <v>290.68670536522086</v>
      </c>
      <c r="O85" s="111">
        <f t="shared" si="16"/>
        <v>5861637</v>
      </c>
      <c r="P85" s="111">
        <v>0</v>
      </c>
      <c r="Q85" s="220">
        <f t="shared" si="17"/>
        <v>0</v>
      </c>
      <c r="R85" s="111">
        <v>0</v>
      </c>
      <c r="S85" s="220">
        <f t="shared" si="18"/>
        <v>0</v>
      </c>
      <c r="T85" s="111">
        <v>0</v>
      </c>
      <c r="U85" s="220">
        <f t="shared" si="19"/>
        <v>0</v>
      </c>
      <c r="V85" s="111">
        <v>134229</v>
      </c>
      <c r="W85" s="111">
        <v>2698842.6599999997</v>
      </c>
      <c r="X85" s="110"/>
      <c r="Y85" s="111">
        <v>28382</v>
      </c>
      <c r="Z85" s="111">
        <v>0</v>
      </c>
      <c r="AA85" s="111">
        <v>28382</v>
      </c>
      <c r="AB85" s="111">
        <v>28382</v>
      </c>
    </row>
    <row r="86" spans="1:28" x14ac:dyDescent="0.2">
      <c r="A86" s="113">
        <v>33</v>
      </c>
      <c r="B86" s="113" t="s">
        <v>26</v>
      </c>
      <c r="C86" s="114">
        <v>884</v>
      </c>
      <c r="D86" s="115">
        <f t="shared" ref="D86:D117" si="20">IFERROR((C86/$Y86),0)</f>
        <v>1.6331960019953073E-2</v>
      </c>
      <c r="E86" s="160"/>
      <c r="F86" s="115">
        <f t="shared" ref="F86:F117" si="21">IF(D$149,D86/D$149*100,0)</f>
        <v>2.4182364064874538E-2</v>
      </c>
      <c r="G86" s="114">
        <v>5920683</v>
      </c>
      <c r="H86" s="115">
        <f t="shared" ref="H86:H117" si="22">IFERROR((G86/$Y86),0)</f>
        <v>109.38502041495002</v>
      </c>
      <c r="I86" s="160"/>
      <c r="J86" s="115">
        <f t="shared" ref="J86:J117" si="23">IF(H$149,H86/H$149*100,0)</f>
        <v>115.03881455984943</v>
      </c>
      <c r="K86" s="114">
        <v>2749516</v>
      </c>
      <c r="L86" s="115">
        <f t="shared" ref="L86:L117" si="24">IFERROR((K86/$Y86),0)</f>
        <v>50.797494780793322</v>
      </c>
      <c r="M86" s="160"/>
      <c r="N86" s="115">
        <f t="shared" ref="N86:N117" si="25">IF(L$149,L86/L$149*100,0)</f>
        <v>77.463876560362323</v>
      </c>
      <c r="O86" s="114">
        <f t="shared" ref="O86:O117" si="26">(C86+G86+K86)</f>
        <v>8671083</v>
      </c>
      <c r="P86" s="114">
        <v>26119</v>
      </c>
      <c r="Q86" s="118">
        <f t="shared" ref="Q86:Q117" si="27">IF($O86,P86/$O86*100,0)</f>
        <v>0.3012195823751197</v>
      </c>
      <c r="R86" s="114">
        <v>0</v>
      </c>
      <c r="S86" s="118">
        <f t="shared" ref="S86:S117" si="28">IF($O86,R86/$O86*100,0)</f>
        <v>0</v>
      </c>
      <c r="T86" s="114">
        <v>0</v>
      </c>
      <c r="U86" s="118">
        <f t="shared" ref="U86:U117" si="29">IF($O86,T86/$O86*100,0)</f>
        <v>0</v>
      </c>
      <c r="V86" s="114">
        <v>1732926</v>
      </c>
      <c r="W86" s="114">
        <v>11983079.629999999</v>
      </c>
      <c r="X86" s="113"/>
      <c r="Y86" s="114">
        <v>54127</v>
      </c>
      <c r="Z86" s="114">
        <v>54127</v>
      </c>
      <c r="AA86" s="114">
        <v>54127</v>
      </c>
      <c r="AB86" s="114">
        <v>54127</v>
      </c>
    </row>
    <row r="87" spans="1:28" x14ac:dyDescent="0.2">
      <c r="A87" s="110">
        <v>34</v>
      </c>
      <c r="B87" s="110" t="s">
        <v>110</v>
      </c>
      <c r="C87" s="111">
        <v>51271</v>
      </c>
      <c r="D87" s="112">
        <f t="shared" si="20"/>
        <v>0.51800923446861391</v>
      </c>
      <c r="F87" s="112">
        <f t="shared" si="21"/>
        <v>0.76700456537873463</v>
      </c>
      <c r="G87" s="111">
        <v>11594345</v>
      </c>
      <c r="H87" s="112">
        <f t="shared" si="22"/>
        <v>117.14181072370349</v>
      </c>
      <c r="J87" s="112">
        <f t="shared" si="23"/>
        <v>123.19653084059136</v>
      </c>
      <c r="K87" s="111">
        <v>4617021</v>
      </c>
      <c r="L87" s="112">
        <f t="shared" si="24"/>
        <v>46.647413035351647</v>
      </c>
      <c r="N87" s="112">
        <f t="shared" si="25"/>
        <v>71.135190048722379</v>
      </c>
      <c r="O87" s="111">
        <f t="shared" si="26"/>
        <v>16262637</v>
      </c>
      <c r="P87" s="111">
        <v>29546</v>
      </c>
      <c r="Q87" s="220">
        <f t="shared" si="27"/>
        <v>0.18168025271670271</v>
      </c>
      <c r="R87" s="111">
        <v>0</v>
      </c>
      <c r="S87" s="220">
        <f t="shared" si="28"/>
        <v>0</v>
      </c>
      <c r="T87" s="111">
        <v>0</v>
      </c>
      <c r="U87" s="220">
        <f t="shared" si="29"/>
        <v>0</v>
      </c>
      <c r="V87" s="111">
        <v>11446534</v>
      </c>
      <c r="W87" s="111">
        <v>15776204.550000001</v>
      </c>
      <c r="X87" s="110"/>
      <c r="Y87" s="111">
        <v>98977</v>
      </c>
      <c r="Z87" s="111">
        <v>98977</v>
      </c>
      <c r="AA87" s="111">
        <v>98977</v>
      </c>
      <c r="AB87" s="111">
        <v>98977</v>
      </c>
    </row>
    <row r="88" spans="1:28" x14ac:dyDescent="0.2">
      <c r="A88" s="113">
        <v>35</v>
      </c>
      <c r="B88" s="113" t="s">
        <v>111</v>
      </c>
      <c r="C88" s="114">
        <v>0</v>
      </c>
      <c r="D88" s="115">
        <f t="shared" si="20"/>
        <v>0</v>
      </c>
      <c r="E88" s="160"/>
      <c r="F88" s="115">
        <f t="shared" si="21"/>
        <v>0</v>
      </c>
      <c r="G88" s="114">
        <v>54501</v>
      </c>
      <c r="H88" s="115">
        <f t="shared" si="22"/>
        <v>3.2822041553748873</v>
      </c>
      <c r="I88" s="160"/>
      <c r="J88" s="115">
        <f t="shared" si="23"/>
        <v>3.4518517594584059</v>
      </c>
      <c r="K88" s="114">
        <v>2349341</v>
      </c>
      <c r="L88" s="115">
        <f t="shared" si="24"/>
        <v>141.48395061728394</v>
      </c>
      <c r="M88" s="160"/>
      <c r="N88" s="115">
        <f t="shared" si="25"/>
        <v>215.75661030499575</v>
      </c>
      <c r="O88" s="114">
        <f t="shared" si="26"/>
        <v>2403842</v>
      </c>
      <c r="P88" s="114">
        <v>39154</v>
      </c>
      <c r="Q88" s="118">
        <f t="shared" si="27"/>
        <v>1.628809214582323</v>
      </c>
      <c r="R88" s="114">
        <v>0</v>
      </c>
      <c r="S88" s="118">
        <f t="shared" si="28"/>
        <v>0</v>
      </c>
      <c r="T88" s="114">
        <v>0</v>
      </c>
      <c r="U88" s="118">
        <f t="shared" si="29"/>
        <v>0</v>
      </c>
      <c r="V88" s="114">
        <v>92321</v>
      </c>
      <c r="W88" s="114">
        <v>5721702.7800000003</v>
      </c>
      <c r="X88" s="113"/>
      <c r="Y88" s="114">
        <v>16605</v>
      </c>
      <c r="Z88" s="114">
        <v>0</v>
      </c>
      <c r="AA88" s="114">
        <v>16605</v>
      </c>
      <c r="AB88" s="114">
        <v>16605</v>
      </c>
    </row>
    <row r="89" spans="1:28" x14ac:dyDescent="0.2">
      <c r="A89" s="110">
        <v>36</v>
      </c>
      <c r="B89" s="110" t="s">
        <v>112</v>
      </c>
      <c r="C89" s="111">
        <v>358617</v>
      </c>
      <c r="D89" s="112">
        <f t="shared" si="20"/>
        <v>9.1908301084087238</v>
      </c>
      <c r="F89" s="112">
        <f t="shared" si="21"/>
        <v>13.608654409416603</v>
      </c>
      <c r="G89" s="111">
        <v>22207</v>
      </c>
      <c r="H89" s="112">
        <f t="shared" si="22"/>
        <v>0.56913298649375943</v>
      </c>
      <c r="J89" s="112">
        <f t="shared" si="23"/>
        <v>0.59854981829121223</v>
      </c>
      <c r="K89" s="111">
        <v>3464198</v>
      </c>
      <c r="L89" s="112">
        <f t="shared" si="24"/>
        <v>88.782336810271914</v>
      </c>
      <c r="N89" s="112">
        <f t="shared" si="25"/>
        <v>135.38903855573187</v>
      </c>
      <c r="O89" s="111">
        <f t="shared" si="26"/>
        <v>3845022</v>
      </c>
      <c r="P89" s="111">
        <v>19542</v>
      </c>
      <c r="Q89" s="220">
        <f t="shared" si="27"/>
        <v>0.5082415653278447</v>
      </c>
      <c r="R89" s="111">
        <v>0</v>
      </c>
      <c r="S89" s="220">
        <f t="shared" si="28"/>
        <v>0</v>
      </c>
      <c r="T89" s="111">
        <v>0</v>
      </c>
      <c r="U89" s="220">
        <f t="shared" si="29"/>
        <v>0</v>
      </c>
      <c r="V89" s="111">
        <v>624496</v>
      </c>
      <c r="W89" s="111">
        <v>4478396.75</v>
      </c>
      <c r="X89" s="110"/>
      <c r="Y89" s="111">
        <v>39019</v>
      </c>
      <c r="Z89" s="111">
        <v>39019</v>
      </c>
      <c r="AA89" s="111">
        <v>39019</v>
      </c>
      <c r="AB89" s="111">
        <v>39019</v>
      </c>
    </row>
    <row r="90" spans="1:28" x14ac:dyDescent="0.2">
      <c r="A90" s="113">
        <v>37</v>
      </c>
      <c r="B90" s="113" t="s">
        <v>113</v>
      </c>
      <c r="C90" s="114">
        <v>0</v>
      </c>
      <c r="D90" s="115">
        <f t="shared" si="20"/>
        <v>0</v>
      </c>
      <c r="E90" s="160"/>
      <c r="F90" s="115">
        <f t="shared" si="21"/>
        <v>0</v>
      </c>
      <c r="G90" s="114">
        <v>1444045</v>
      </c>
      <c r="H90" s="115">
        <f t="shared" si="22"/>
        <v>52.537473622935309</v>
      </c>
      <c r="I90" s="160"/>
      <c r="J90" s="115">
        <f t="shared" si="23"/>
        <v>55.252983110709394</v>
      </c>
      <c r="K90" s="114">
        <v>4125633</v>
      </c>
      <c r="L90" s="115">
        <f t="shared" si="24"/>
        <v>150.09943243833223</v>
      </c>
      <c r="M90" s="160"/>
      <c r="N90" s="115">
        <f t="shared" si="25"/>
        <v>228.89482948634941</v>
      </c>
      <c r="O90" s="114">
        <f t="shared" si="26"/>
        <v>5569678</v>
      </c>
      <c r="P90" s="114">
        <v>87065</v>
      </c>
      <c r="Q90" s="118">
        <f t="shared" si="27"/>
        <v>1.5631962924966218</v>
      </c>
      <c r="R90" s="114">
        <v>0</v>
      </c>
      <c r="S90" s="118">
        <f t="shared" si="28"/>
        <v>0</v>
      </c>
      <c r="T90" s="114">
        <v>0</v>
      </c>
      <c r="U90" s="118">
        <f t="shared" si="29"/>
        <v>0</v>
      </c>
      <c r="V90" s="114">
        <v>102653</v>
      </c>
      <c r="W90" s="114">
        <v>8306084.8899999987</v>
      </c>
      <c r="X90" s="113"/>
      <c r="Y90" s="114">
        <v>27486</v>
      </c>
      <c r="Z90" s="114">
        <v>0</v>
      </c>
      <c r="AA90" s="114">
        <v>27486</v>
      </c>
      <c r="AB90" s="114">
        <v>27486</v>
      </c>
    </row>
    <row r="91" spans="1:28" x14ac:dyDescent="0.2">
      <c r="A91" s="110">
        <v>38</v>
      </c>
      <c r="B91" s="110" t="s">
        <v>114</v>
      </c>
      <c r="C91" s="111">
        <v>0</v>
      </c>
      <c r="D91" s="112">
        <f t="shared" si="20"/>
        <v>0</v>
      </c>
      <c r="F91" s="112">
        <f t="shared" si="21"/>
        <v>0</v>
      </c>
      <c r="G91" s="111">
        <v>3579769</v>
      </c>
      <c r="H91" s="112">
        <f t="shared" si="22"/>
        <v>235.41819018808366</v>
      </c>
      <c r="J91" s="112">
        <f t="shared" si="23"/>
        <v>247.58627298624978</v>
      </c>
      <c r="K91" s="111">
        <v>630544</v>
      </c>
      <c r="L91" s="112">
        <f t="shared" si="24"/>
        <v>41.466789425226885</v>
      </c>
      <c r="N91" s="112">
        <f t="shared" si="25"/>
        <v>63.234973914596416</v>
      </c>
      <c r="O91" s="111">
        <f t="shared" si="26"/>
        <v>4210313</v>
      </c>
      <c r="P91" s="111">
        <v>12267</v>
      </c>
      <c r="Q91" s="220">
        <f t="shared" si="27"/>
        <v>0.29135601082389839</v>
      </c>
      <c r="R91" s="111">
        <v>0</v>
      </c>
      <c r="S91" s="220">
        <f t="shared" si="28"/>
        <v>0</v>
      </c>
      <c r="T91" s="111">
        <v>0</v>
      </c>
      <c r="U91" s="220">
        <f t="shared" si="29"/>
        <v>0</v>
      </c>
      <c r="V91" s="111">
        <v>3218167</v>
      </c>
      <c r="W91" s="111">
        <v>69301280.850000009</v>
      </c>
      <c r="X91" s="110"/>
      <c r="Y91" s="111">
        <v>15206</v>
      </c>
      <c r="Z91" s="111">
        <v>0</v>
      </c>
      <c r="AA91" s="111">
        <v>15206</v>
      </c>
      <c r="AB91" s="111">
        <v>15206</v>
      </c>
    </row>
    <row r="92" spans="1:28" x14ac:dyDescent="0.2">
      <c r="A92" s="113">
        <v>39</v>
      </c>
      <c r="B92" s="113" t="s">
        <v>116</v>
      </c>
      <c r="C92" s="114">
        <v>0</v>
      </c>
      <c r="D92" s="115">
        <f t="shared" si="20"/>
        <v>0</v>
      </c>
      <c r="E92" s="160"/>
      <c r="F92" s="115">
        <f t="shared" si="21"/>
        <v>0</v>
      </c>
      <c r="G92" s="114">
        <v>3014458</v>
      </c>
      <c r="H92" s="115">
        <f t="shared" si="22"/>
        <v>138.80637288759957</v>
      </c>
      <c r="I92" s="160"/>
      <c r="J92" s="115">
        <f t="shared" si="23"/>
        <v>145.98087132741861</v>
      </c>
      <c r="K92" s="114">
        <v>1387860</v>
      </c>
      <c r="L92" s="115">
        <f t="shared" si="24"/>
        <v>63.906616936040891</v>
      </c>
      <c r="M92" s="160"/>
      <c r="N92" s="115">
        <f t="shared" si="25"/>
        <v>97.454693525469153</v>
      </c>
      <c r="O92" s="114">
        <f t="shared" si="26"/>
        <v>4402318</v>
      </c>
      <c r="P92" s="114">
        <v>11033</v>
      </c>
      <c r="Q92" s="118">
        <f t="shared" si="27"/>
        <v>0.25061796989676799</v>
      </c>
      <c r="R92" s="114">
        <v>0</v>
      </c>
      <c r="S92" s="118">
        <f t="shared" si="28"/>
        <v>0</v>
      </c>
      <c r="T92" s="114">
        <v>0</v>
      </c>
      <c r="U92" s="118">
        <f t="shared" si="29"/>
        <v>0</v>
      </c>
      <c r="V92" s="114">
        <v>2199964</v>
      </c>
      <c r="W92" s="114">
        <v>4452151.5499999989</v>
      </c>
      <c r="X92" s="113"/>
      <c r="Y92" s="114">
        <v>21717</v>
      </c>
      <c r="Z92" s="114">
        <v>0</v>
      </c>
      <c r="AA92" s="114">
        <v>21717</v>
      </c>
      <c r="AB92" s="114">
        <v>21717</v>
      </c>
    </row>
    <row r="93" spans="1:28" x14ac:dyDescent="0.2">
      <c r="A93" s="110">
        <v>40</v>
      </c>
      <c r="B93" s="110" t="s">
        <v>118</v>
      </c>
      <c r="C93" s="116">
        <v>28854</v>
      </c>
      <c r="D93" s="112">
        <f t="shared" si="20"/>
        <v>2.6588647253962403</v>
      </c>
      <c r="F93" s="112">
        <f t="shared" si="21"/>
        <v>3.9369209029553631</v>
      </c>
      <c r="G93" s="116">
        <v>3535629</v>
      </c>
      <c r="H93" s="112">
        <f t="shared" si="22"/>
        <v>325.80436785845927</v>
      </c>
      <c r="J93" s="112">
        <f t="shared" si="23"/>
        <v>342.64424977641386</v>
      </c>
      <c r="K93" s="116">
        <v>1324003</v>
      </c>
      <c r="L93" s="112">
        <f t="shared" si="24"/>
        <v>122.00543678584593</v>
      </c>
      <c r="N93" s="112">
        <f t="shared" si="25"/>
        <v>186.05275979958981</v>
      </c>
      <c r="O93" s="116">
        <f t="shared" si="26"/>
        <v>4888486</v>
      </c>
      <c r="P93" s="116">
        <v>2477240</v>
      </c>
      <c r="Q93" s="220">
        <f t="shared" si="27"/>
        <v>50.674994262027141</v>
      </c>
      <c r="R93" s="116">
        <v>1546462</v>
      </c>
      <c r="S93" s="220">
        <f t="shared" si="28"/>
        <v>31.634784266539782</v>
      </c>
      <c r="T93" s="116">
        <v>0</v>
      </c>
      <c r="U93" s="220">
        <f t="shared" si="29"/>
        <v>0</v>
      </c>
      <c r="V93" s="116">
        <v>1750674</v>
      </c>
      <c r="W93" s="111">
        <v>6009760.4399999995</v>
      </c>
      <c r="X93" s="110"/>
      <c r="Y93" s="111">
        <v>10852</v>
      </c>
      <c r="Z93" s="111">
        <v>10852</v>
      </c>
      <c r="AA93" s="111">
        <v>10852</v>
      </c>
      <c r="AB93" s="111">
        <v>10852</v>
      </c>
    </row>
    <row r="94" spans="1:28" x14ac:dyDescent="0.2">
      <c r="A94" s="113">
        <v>41</v>
      </c>
      <c r="B94" s="113" t="s">
        <v>248</v>
      </c>
      <c r="C94" s="114">
        <v>0</v>
      </c>
      <c r="D94" s="115">
        <f t="shared" si="20"/>
        <v>0</v>
      </c>
      <c r="E94" s="160"/>
      <c r="F94" s="115">
        <f t="shared" si="21"/>
        <v>0</v>
      </c>
      <c r="G94" s="114">
        <v>0</v>
      </c>
      <c r="H94" s="115">
        <f t="shared" si="22"/>
        <v>0</v>
      </c>
      <c r="I94" s="160"/>
      <c r="J94" s="115">
        <f t="shared" si="23"/>
        <v>0</v>
      </c>
      <c r="K94" s="114">
        <v>0</v>
      </c>
      <c r="L94" s="115">
        <f t="shared" si="24"/>
        <v>0</v>
      </c>
      <c r="M94" s="160"/>
      <c r="N94" s="115">
        <f t="shared" si="25"/>
        <v>0</v>
      </c>
      <c r="O94" s="114">
        <f t="shared" si="26"/>
        <v>0</v>
      </c>
      <c r="P94" s="114">
        <v>0</v>
      </c>
      <c r="Q94" s="118">
        <f t="shared" si="27"/>
        <v>0</v>
      </c>
      <c r="R94" s="114">
        <v>0</v>
      </c>
      <c r="S94" s="118">
        <f t="shared" si="28"/>
        <v>0</v>
      </c>
      <c r="T94" s="114">
        <v>0</v>
      </c>
      <c r="U94" s="118">
        <f t="shared" si="29"/>
        <v>0</v>
      </c>
      <c r="V94" s="114">
        <v>0</v>
      </c>
      <c r="W94" s="114">
        <v>0</v>
      </c>
      <c r="X94" s="113"/>
      <c r="Y94" s="114">
        <v>0</v>
      </c>
      <c r="Z94" s="114">
        <v>0</v>
      </c>
      <c r="AA94" s="114">
        <v>0</v>
      </c>
      <c r="AB94" s="114">
        <v>0</v>
      </c>
    </row>
    <row r="95" spans="1:28" x14ac:dyDescent="0.2">
      <c r="A95" s="110">
        <v>42</v>
      </c>
      <c r="B95" s="110" t="s">
        <v>122</v>
      </c>
      <c r="C95" s="111">
        <v>14220404</v>
      </c>
      <c r="D95" s="112">
        <f t="shared" si="20"/>
        <v>124.28250305890579</v>
      </c>
      <c r="F95" s="112">
        <f t="shared" si="21"/>
        <v>184.02229323317795</v>
      </c>
      <c r="G95" s="111">
        <v>6823622</v>
      </c>
      <c r="H95" s="112">
        <f t="shared" si="22"/>
        <v>59.636619472120259</v>
      </c>
      <c r="J95" s="112">
        <f t="shared" si="23"/>
        <v>62.719063199003585</v>
      </c>
      <c r="K95" s="111">
        <v>5455459</v>
      </c>
      <c r="L95" s="112">
        <f t="shared" si="24"/>
        <v>47.679243139311311</v>
      </c>
      <c r="N95" s="112">
        <f t="shared" si="25"/>
        <v>72.708684177700945</v>
      </c>
      <c r="O95" s="111">
        <f t="shared" si="26"/>
        <v>26499485</v>
      </c>
      <c r="P95" s="111">
        <v>2253175</v>
      </c>
      <c r="Q95" s="220">
        <f t="shared" si="27"/>
        <v>8.5027124112034631</v>
      </c>
      <c r="R95" s="111">
        <v>3812035</v>
      </c>
      <c r="S95" s="220">
        <f t="shared" si="28"/>
        <v>14.385317299562614</v>
      </c>
      <c r="T95" s="111">
        <v>0</v>
      </c>
      <c r="U95" s="220">
        <f t="shared" si="29"/>
        <v>0</v>
      </c>
      <c r="V95" s="111">
        <v>6142736</v>
      </c>
      <c r="W95" s="111">
        <v>20174232.100000001</v>
      </c>
      <c r="X95" s="110"/>
      <c r="Y95" s="111">
        <v>114420</v>
      </c>
      <c r="Z95" s="111">
        <v>114420</v>
      </c>
      <c r="AA95" s="111">
        <v>114420</v>
      </c>
      <c r="AB95" s="111">
        <v>114420</v>
      </c>
    </row>
    <row r="96" spans="1:28" x14ac:dyDescent="0.2">
      <c r="A96" s="113">
        <v>43</v>
      </c>
      <c r="B96" s="113" t="s">
        <v>124</v>
      </c>
      <c r="C96" s="114">
        <v>68610844</v>
      </c>
      <c r="D96" s="115">
        <f t="shared" si="20"/>
        <v>198.31271226367375</v>
      </c>
      <c r="E96" s="160"/>
      <c r="F96" s="115">
        <f t="shared" si="21"/>
        <v>293.63715076414002</v>
      </c>
      <c r="G96" s="114">
        <v>32309629</v>
      </c>
      <c r="H96" s="115">
        <f t="shared" si="22"/>
        <v>93.387718116731648</v>
      </c>
      <c r="I96" s="160"/>
      <c r="J96" s="115">
        <f t="shared" si="23"/>
        <v>98.214658148291306</v>
      </c>
      <c r="K96" s="114">
        <v>16799791</v>
      </c>
      <c r="L96" s="115">
        <f t="shared" si="24"/>
        <v>48.558098464331032</v>
      </c>
      <c r="M96" s="160"/>
      <c r="N96" s="115">
        <f t="shared" si="25"/>
        <v>74.04889870413632</v>
      </c>
      <c r="O96" s="114">
        <f t="shared" si="26"/>
        <v>117720264</v>
      </c>
      <c r="P96" s="114">
        <v>65355531</v>
      </c>
      <c r="Q96" s="118">
        <f t="shared" si="27"/>
        <v>55.517655821770838</v>
      </c>
      <c r="R96" s="114">
        <v>0</v>
      </c>
      <c r="S96" s="118">
        <f t="shared" si="28"/>
        <v>0</v>
      </c>
      <c r="T96" s="114">
        <v>0</v>
      </c>
      <c r="U96" s="118">
        <f t="shared" si="29"/>
        <v>0</v>
      </c>
      <c r="V96" s="114">
        <v>22865634</v>
      </c>
      <c r="W96" s="114">
        <v>24651994.630000003</v>
      </c>
      <c r="X96" s="113"/>
      <c r="Y96" s="114">
        <v>345973</v>
      </c>
      <c r="Z96" s="114">
        <v>345973</v>
      </c>
      <c r="AA96" s="114">
        <v>345973</v>
      </c>
      <c r="AB96" s="114">
        <v>345973</v>
      </c>
    </row>
    <row r="97" spans="1:28" x14ac:dyDescent="0.2">
      <c r="A97" s="110">
        <v>44</v>
      </c>
      <c r="B97" s="110" t="s">
        <v>126</v>
      </c>
      <c r="C97" s="111">
        <v>20643</v>
      </c>
      <c r="D97" s="112">
        <f t="shared" si="20"/>
        <v>0.42365472232483686</v>
      </c>
      <c r="F97" s="112">
        <f t="shared" si="21"/>
        <v>0.62729597185800434</v>
      </c>
      <c r="G97" s="111">
        <v>2632939</v>
      </c>
      <c r="H97" s="112">
        <f t="shared" si="22"/>
        <v>54.035607273324302</v>
      </c>
      <c r="J97" s="112">
        <f t="shared" si="23"/>
        <v>56.828550940190873</v>
      </c>
      <c r="K97" s="111">
        <v>3084737</v>
      </c>
      <c r="L97" s="112">
        <f t="shared" si="24"/>
        <v>63.307823338669294</v>
      </c>
      <c r="N97" s="112">
        <f t="shared" si="25"/>
        <v>96.541560436680157</v>
      </c>
      <c r="O97" s="111">
        <f t="shared" si="26"/>
        <v>5738319</v>
      </c>
      <c r="P97" s="111">
        <v>35571</v>
      </c>
      <c r="Q97" s="220">
        <f t="shared" si="27"/>
        <v>0.61988537061114934</v>
      </c>
      <c r="R97" s="111">
        <v>0</v>
      </c>
      <c r="S97" s="220">
        <f t="shared" si="28"/>
        <v>0</v>
      </c>
      <c r="T97" s="111">
        <v>0</v>
      </c>
      <c r="U97" s="220">
        <f t="shared" si="29"/>
        <v>0</v>
      </c>
      <c r="V97" s="111">
        <v>87967</v>
      </c>
      <c r="W97" s="111">
        <v>8524948.5700000003</v>
      </c>
      <c r="X97" s="110"/>
      <c r="Y97" s="111">
        <v>48726</v>
      </c>
      <c r="Z97" s="111">
        <v>48726</v>
      </c>
      <c r="AA97" s="111">
        <v>48726</v>
      </c>
      <c r="AB97" s="111">
        <v>48726</v>
      </c>
    </row>
    <row r="98" spans="1:28" x14ac:dyDescent="0.2">
      <c r="A98" s="113">
        <v>45</v>
      </c>
      <c r="B98" s="113" t="s">
        <v>128</v>
      </c>
      <c r="C98" s="114">
        <v>0</v>
      </c>
      <c r="D98" s="115">
        <f t="shared" si="20"/>
        <v>0</v>
      </c>
      <c r="E98" s="160"/>
      <c r="F98" s="115">
        <f t="shared" si="21"/>
        <v>0</v>
      </c>
      <c r="G98" s="114">
        <v>610186</v>
      </c>
      <c r="H98" s="115">
        <f t="shared" si="22"/>
        <v>267.03982494529538</v>
      </c>
      <c r="I98" s="160"/>
      <c r="J98" s="115">
        <f t="shared" si="23"/>
        <v>280.8423382419362</v>
      </c>
      <c r="K98" s="114">
        <v>77561</v>
      </c>
      <c r="L98" s="115">
        <f t="shared" si="24"/>
        <v>33.943544857768053</v>
      </c>
      <c r="M98" s="160"/>
      <c r="N98" s="115">
        <f t="shared" si="25"/>
        <v>51.762367026758348</v>
      </c>
      <c r="O98" s="114">
        <f t="shared" si="26"/>
        <v>687747</v>
      </c>
      <c r="P98" s="114">
        <v>12871</v>
      </c>
      <c r="Q98" s="118">
        <f t="shared" si="27"/>
        <v>1.871473085306079</v>
      </c>
      <c r="R98" s="114">
        <v>0</v>
      </c>
      <c r="S98" s="118">
        <f t="shared" si="28"/>
        <v>0</v>
      </c>
      <c r="T98" s="114">
        <v>0</v>
      </c>
      <c r="U98" s="118">
        <f t="shared" si="29"/>
        <v>0</v>
      </c>
      <c r="V98" s="114">
        <v>461102</v>
      </c>
      <c r="W98" s="114">
        <v>3423605.44</v>
      </c>
      <c r="X98" s="113"/>
      <c r="Y98" s="114">
        <v>2285</v>
      </c>
      <c r="Z98" s="114">
        <v>0</v>
      </c>
      <c r="AA98" s="114">
        <v>2285</v>
      </c>
      <c r="AB98" s="114">
        <v>2285</v>
      </c>
    </row>
    <row r="99" spans="1:28" x14ac:dyDescent="0.2">
      <c r="A99" s="110">
        <v>46</v>
      </c>
      <c r="B99" s="110" t="s">
        <v>130</v>
      </c>
      <c r="C99" s="111">
        <v>0</v>
      </c>
      <c r="D99" s="112">
        <f t="shared" si="20"/>
        <v>0</v>
      </c>
      <c r="F99" s="112">
        <f t="shared" si="21"/>
        <v>0</v>
      </c>
      <c r="G99" s="111">
        <v>0</v>
      </c>
      <c r="H99" s="112">
        <f t="shared" si="22"/>
        <v>0</v>
      </c>
      <c r="J99" s="112">
        <f t="shared" si="23"/>
        <v>0</v>
      </c>
      <c r="K99" s="111">
        <v>0</v>
      </c>
      <c r="L99" s="112">
        <f t="shared" si="24"/>
        <v>0</v>
      </c>
      <c r="N99" s="112">
        <f t="shared" si="25"/>
        <v>0</v>
      </c>
      <c r="O99" s="111">
        <f t="shared" si="26"/>
        <v>0</v>
      </c>
      <c r="P99" s="111">
        <v>0</v>
      </c>
      <c r="Q99" s="220">
        <f t="shared" si="27"/>
        <v>0</v>
      </c>
      <c r="R99" s="111">
        <v>0</v>
      </c>
      <c r="S99" s="220">
        <f t="shared" si="28"/>
        <v>0</v>
      </c>
      <c r="T99" s="111">
        <v>0</v>
      </c>
      <c r="U99" s="220">
        <f t="shared" si="29"/>
        <v>0</v>
      </c>
      <c r="V99" s="111">
        <v>0</v>
      </c>
      <c r="W99" s="111">
        <v>0</v>
      </c>
      <c r="X99" s="110"/>
      <c r="Y99" s="111">
        <v>0</v>
      </c>
      <c r="Z99" s="111">
        <v>0</v>
      </c>
      <c r="AA99" s="111">
        <v>0</v>
      </c>
      <c r="AB99" s="111">
        <v>0</v>
      </c>
    </row>
    <row r="100" spans="1:28" x14ac:dyDescent="0.2">
      <c r="A100" s="113">
        <v>47</v>
      </c>
      <c r="B100" s="113" t="s">
        <v>132</v>
      </c>
      <c r="C100" s="114">
        <v>2956569</v>
      </c>
      <c r="D100" s="115">
        <f t="shared" si="20"/>
        <v>36.132390682668102</v>
      </c>
      <c r="E100" s="160"/>
      <c r="F100" s="115">
        <f t="shared" si="21"/>
        <v>53.500414215750155</v>
      </c>
      <c r="G100" s="114">
        <v>3497730</v>
      </c>
      <c r="H100" s="115">
        <f t="shared" si="22"/>
        <v>42.745948720455601</v>
      </c>
      <c r="I100" s="160"/>
      <c r="J100" s="115">
        <f t="shared" si="23"/>
        <v>44.955362712216868</v>
      </c>
      <c r="K100" s="114">
        <v>12225824</v>
      </c>
      <c r="L100" s="115">
        <f t="shared" si="24"/>
        <v>149.41246058709945</v>
      </c>
      <c r="M100" s="160"/>
      <c r="N100" s="115">
        <f t="shared" si="25"/>
        <v>227.84722855811506</v>
      </c>
      <c r="O100" s="114">
        <f t="shared" si="26"/>
        <v>18680123</v>
      </c>
      <c r="P100" s="114">
        <v>48000</v>
      </c>
      <c r="Q100" s="118">
        <f t="shared" si="27"/>
        <v>0.2569576228165093</v>
      </c>
      <c r="R100" s="114">
        <v>0</v>
      </c>
      <c r="S100" s="118">
        <f t="shared" si="28"/>
        <v>0</v>
      </c>
      <c r="T100" s="114">
        <v>840522</v>
      </c>
      <c r="U100" s="118">
        <f t="shared" si="29"/>
        <v>4.4995528134370426</v>
      </c>
      <c r="V100" s="114">
        <v>3250229</v>
      </c>
      <c r="W100" s="114">
        <v>15800591.85</v>
      </c>
      <c r="X100" s="113"/>
      <c r="Y100" s="114">
        <v>81826</v>
      </c>
      <c r="Z100" s="114">
        <v>81826</v>
      </c>
      <c r="AA100" s="114">
        <v>81826</v>
      </c>
      <c r="AB100" s="114">
        <v>81826</v>
      </c>
    </row>
    <row r="101" spans="1:28" x14ac:dyDescent="0.2">
      <c r="A101" s="110">
        <v>48</v>
      </c>
      <c r="B101" s="110" t="s">
        <v>134</v>
      </c>
      <c r="C101" s="111">
        <v>0</v>
      </c>
      <c r="D101" s="112">
        <f t="shared" si="20"/>
        <v>0</v>
      </c>
      <c r="F101" s="112">
        <f t="shared" si="21"/>
        <v>0</v>
      </c>
      <c r="G101" s="111">
        <v>0</v>
      </c>
      <c r="H101" s="112">
        <f t="shared" si="22"/>
        <v>0</v>
      </c>
      <c r="J101" s="112">
        <f t="shared" si="23"/>
        <v>0</v>
      </c>
      <c r="K101" s="111">
        <v>0</v>
      </c>
      <c r="L101" s="112">
        <f t="shared" si="24"/>
        <v>0</v>
      </c>
      <c r="N101" s="112">
        <f t="shared" si="25"/>
        <v>0</v>
      </c>
      <c r="O101" s="111">
        <f t="shared" si="26"/>
        <v>0</v>
      </c>
      <c r="P101" s="111">
        <v>0</v>
      </c>
      <c r="Q101" s="220">
        <f t="shared" si="27"/>
        <v>0</v>
      </c>
      <c r="R101" s="111">
        <v>0</v>
      </c>
      <c r="S101" s="220">
        <f t="shared" si="28"/>
        <v>0</v>
      </c>
      <c r="T101" s="111">
        <v>0</v>
      </c>
      <c r="U101" s="220">
        <f t="shared" si="29"/>
        <v>0</v>
      </c>
      <c r="V101" s="111">
        <v>0</v>
      </c>
      <c r="W101" s="111">
        <v>0</v>
      </c>
      <c r="X101" s="110"/>
      <c r="Y101" s="111">
        <v>0</v>
      </c>
      <c r="Z101" s="111">
        <v>0</v>
      </c>
      <c r="AA101" s="111">
        <v>0</v>
      </c>
      <c r="AB101" s="111">
        <v>0</v>
      </c>
    </row>
    <row r="102" spans="1:28" x14ac:dyDescent="0.2">
      <c r="A102" s="113">
        <v>49</v>
      </c>
      <c r="B102" s="113" t="s">
        <v>136</v>
      </c>
      <c r="C102" s="114">
        <v>303953</v>
      </c>
      <c r="D102" s="115">
        <f t="shared" si="20"/>
        <v>10.759398230088495</v>
      </c>
      <c r="E102" s="160"/>
      <c r="F102" s="115">
        <f t="shared" si="21"/>
        <v>15.931197774246957</v>
      </c>
      <c r="G102" s="114">
        <v>964466</v>
      </c>
      <c r="H102" s="115">
        <f t="shared" si="22"/>
        <v>34.140389380530976</v>
      </c>
      <c r="I102" s="160"/>
      <c r="J102" s="115">
        <f t="shared" si="23"/>
        <v>35.905006993180351</v>
      </c>
      <c r="K102" s="114">
        <v>3141067</v>
      </c>
      <c r="L102" s="115">
        <f t="shared" si="24"/>
        <v>111.18821238938052</v>
      </c>
      <c r="M102" s="160"/>
      <c r="N102" s="115">
        <f t="shared" si="25"/>
        <v>169.55698301001544</v>
      </c>
      <c r="O102" s="114">
        <f t="shared" si="26"/>
        <v>4409486</v>
      </c>
      <c r="P102" s="114">
        <v>0</v>
      </c>
      <c r="Q102" s="118">
        <f t="shared" si="27"/>
        <v>0</v>
      </c>
      <c r="R102" s="114">
        <v>717847</v>
      </c>
      <c r="S102" s="118">
        <f t="shared" si="28"/>
        <v>16.279607192312209</v>
      </c>
      <c r="T102" s="114">
        <v>0</v>
      </c>
      <c r="U102" s="118">
        <f t="shared" si="29"/>
        <v>0</v>
      </c>
      <c r="V102" s="114">
        <v>0</v>
      </c>
      <c r="W102" s="114">
        <v>4131344.97</v>
      </c>
      <c r="X102" s="113"/>
      <c r="Y102" s="114">
        <v>28250</v>
      </c>
      <c r="Z102" s="114">
        <v>28250</v>
      </c>
      <c r="AA102" s="114">
        <v>28250</v>
      </c>
      <c r="AB102" s="114">
        <v>28250</v>
      </c>
    </row>
    <row r="103" spans="1:28" x14ac:dyDescent="0.2">
      <c r="A103" s="110">
        <v>50</v>
      </c>
      <c r="B103" s="110" t="s">
        <v>138</v>
      </c>
      <c r="C103" s="116">
        <v>0</v>
      </c>
      <c r="D103" s="112">
        <f t="shared" si="20"/>
        <v>0</v>
      </c>
      <c r="F103" s="112">
        <f t="shared" si="21"/>
        <v>0</v>
      </c>
      <c r="G103" s="116">
        <v>0</v>
      </c>
      <c r="H103" s="112">
        <f t="shared" si="22"/>
        <v>0</v>
      </c>
      <c r="J103" s="112">
        <f t="shared" si="23"/>
        <v>0</v>
      </c>
      <c r="K103" s="116">
        <v>0</v>
      </c>
      <c r="L103" s="112">
        <f t="shared" si="24"/>
        <v>0</v>
      </c>
      <c r="N103" s="112">
        <f t="shared" si="25"/>
        <v>0</v>
      </c>
      <c r="O103" s="116">
        <f t="shared" si="26"/>
        <v>0</v>
      </c>
      <c r="P103" s="116">
        <v>0</v>
      </c>
      <c r="Q103" s="220">
        <f t="shared" si="27"/>
        <v>0</v>
      </c>
      <c r="R103" s="116">
        <v>0</v>
      </c>
      <c r="S103" s="220">
        <f t="shared" si="28"/>
        <v>0</v>
      </c>
      <c r="T103" s="116">
        <v>0</v>
      </c>
      <c r="U103" s="220">
        <f t="shared" si="29"/>
        <v>0</v>
      </c>
      <c r="V103" s="116">
        <v>0</v>
      </c>
      <c r="W103" s="111">
        <v>0</v>
      </c>
      <c r="X103" s="110"/>
      <c r="Y103" s="111">
        <v>0</v>
      </c>
      <c r="Z103" s="111">
        <v>0</v>
      </c>
      <c r="AA103" s="111">
        <v>0</v>
      </c>
      <c r="AB103" s="111">
        <v>0</v>
      </c>
    </row>
    <row r="104" spans="1:28" x14ac:dyDescent="0.2">
      <c r="A104" s="113">
        <v>51</v>
      </c>
      <c r="B104" s="113" t="s">
        <v>140</v>
      </c>
      <c r="C104" s="117">
        <v>0</v>
      </c>
      <c r="D104" s="115">
        <f t="shared" si="20"/>
        <v>0</v>
      </c>
      <c r="E104" s="160"/>
      <c r="F104" s="115">
        <f t="shared" si="21"/>
        <v>0</v>
      </c>
      <c r="G104" s="117">
        <v>1563540</v>
      </c>
      <c r="H104" s="115">
        <f t="shared" si="22"/>
        <v>143.33883388338833</v>
      </c>
      <c r="I104" s="160"/>
      <c r="J104" s="115">
        <f t="shared" si="23"/>
        <v>150.74760207369758</v>
      </c>
      <c r="K104" s="117">
        <v>492555</v>
      </c>
      <c r="L104" s="115">
        <f t="shared" si="24"/>
        <v>45.155390539053904</v>
      </c>
      <c r="M104" s="160"/>
      <c r="N104" s="115">
        <f t="shared" si="25"/>
        <v>68.859923384938156</v>
      </c>
      <c r="O104" s="117">
        <f t="shared" si="26"/>
        <v>2056095</v>
      </c>
      <c r="P104" s="117">
        <v>0</v>
      </c>
      <c r="Q104" s="118">
        <f t="shared" si="27"/>
        <v>0</v>
      </c>
      <c r="R104" s="117">
        <v>0</v>
      </c>
      <c r="S104" s="118">
        <f t="shared" si="28"/>
        <v>0</v>
      </c>
      <c r="T104" s="117">
        <v>0</v>
      </c>
      <c r="U104" s="118">
        <f t="shared" si="29"/>
        <v>0</v>
      </c>
      <c r="V104" s="117">
        <v>11262</v>
      </c>
      <c r="W104" s="114">
        <v>2279255.87</v>
      </c>
      <c r="X104" s="113"/>
      <c r="Y104" s="114">
        <v>10908</v>
      </c>
      <c r="Z104" s="114">
        <v>0</v>
      </c>
      <c r="AA104" s="114">
        <v>10908</v>
      </c>
      <c r="AB104" s="114">
        <v>10908</v>
      </c>
    </row>
    <row r="105" spans="1:28" x14ac:dyDescent="0.2">
      <c r="A105" s="110">
        <v>52</v>
      </c>
      <c r="B105" s="110" t="s">
        <v>142</v>
      </c>
      <c r="C105" s="111">
        <v>0</v>
      </c>
      <c r="D105" s="112">
        <f t="shared" si="20"/>
        <v>0</v>
      </c>
      <c r="F105" s="112">
        <f t="shared" si="21"/>
        <v>0</v>
      </c>
      <c r="G105" s="111">
        <v>0</v>
      </c>
      <c r="H105" s="112">
        <f t="shared" si="22"/>
        <v>0</v>
      </c>
      <c r="J105" s="112">
        <f t="shared" si="23"/>
        <v>0</v>
      </c>
      <c r="K105" s="111">
        <v>0</v>
      </c>
      <c r="L105" s="112">
        <f t="shared" si="24"/>
        <v>0</v>
      </c>
      <c r="N105" s="112">
        <f t="shared" si="25"/>
        <v>0</v>
      </c>
      <c r="O105" s="111">
        <f t="shared" si="26"/>
        <v>0</v>
      </c>
      <c r="P105" s="111">
        <v>0</v>
      </c>
      <c r="Q105" s="112">
        <f t="shared" si="27"/>
        <v>0</v>
      </c>
      <c r="R105" s="111">
        <v>0</v>
      </c>
      <c r="S105" s="112">
        <f t="shared" si="28"/>
        <v>0</v>
      </c>
      <c r="T105" s="111">
        <v>0</v>
      </c>
      <c r="U105" s="112">
        <f t="shared" si="29"/>
        <v>0</v>
      </c>
      <c r="V105" s="111">
        <v>0</v>
      </c>
      <c r="W105" s="111">
        <v>0</v>
      </c>
      <c r="X105" s="110"/>
      <c r="Y105" s="111">
        <v>0</v>
      </c>
      <c r="Z105" s="111">
        <v>0</v>
      </c>
      <c r="AA105" s="111">
        <v>0</v>
      </c>
      <c r="AB105" s="111">
        <v>0</v>
      </c>
    </row>
    <row r="106" spans="1:28" x14ac:dyDescent="0.2">
      <c r="A106" s="113">
        <v>53</v>
      </c>
      <c r="B106" s="113" t="s">
        <v>144</v>
      </c>
      <c r="C106" s="114">
        <v>31641428</v>
      </c>
      <c r="D106" s="115">
        <f t="shared" si="20"/>
        <v>72.040535771611758</v>
      </c>
      <c r="E106" s="160"/>
      <c r="F106" s="115">
        <f t="shared" si="21"/>
        <v>106.66879304929491</v>
      </c>
      <c r="G106" s="114">
        <v>13883936</v>
      </c>
      <c r="H106" s="115">
        <f t="shared" si="22"/>
        <v>31.610652593137335</v>
      </c>
      <c r="I106" s="160"/>
      <c r="J106" s="115">
        <f t="shared" si="23"/>
        <v>33.244515455433813</v>
      </c>
      <c r="K106" s="114">
        <v>27915768</v>
      </c>
      <c r="L106" s="115">
        <f t="shared" si="24"/>
        <v>63.558031679101674</v>
      </c>
      <c r="M106" s="160"/>
      <c r="N106" s="115">
        <f t="shared" si="25"/>
        <v>96.923116812270464</v>
      </c>
      <c r="O106" s="114">
        <f t="shared" si="26"/>
        <v>73441132</v>
      </c>
      <c r="P106" s="114">
        <v>300287</v>
      </c>
      <c r="Q106" s="115">
        <f t="shared" si="27"/>
        <v>0.40888122476107808</v>
      </c>
      <c r="R106" s="114">
        <v>0</v>
      </c>
      <c r="S106" s="115">
        <f t="shared" si="28"/>
        <v>0</v>
      </c>
      <c r="T106" s="114">
        <v>0</v>
      </c>
      <c r="U106" s="115">
        <f t="shared" si="29"/>
        <v>0</v>
      </c>
      <c r="V106" s="114">
        <v>12440275</v>
      </c>
      <c r="W106" s="114">
        <v>30389804.679999996</v>
      </c>
      <c r="X106" s="113"/>
      <c r="Y106" s="114">
        <v>439217</v>
      </c>
      <c r="Z106" s="114">
        <v>439217</v>
      </c>
      <c r="AA106" s="114">
        <v>439217</v>
      </c>
      <c r="AB106" s="114">
        <v>439217</v>
      </c>
    </row>
    <row r="107" spans="1:28" x14ac:dyDescent="0.2">
      <c r="A107" s="110">
        <v>54</v>
      </c>
      <c r="B107" s="110" t="s">
        <v>146</v>
      </c>
      <c r="C107" s="111">
        <v>0</v>
      </c>
      <c r="D107" s="112">
        <f t="shared" si="20"/>
        <v>0</v>
      </c>
      <c r="F107" s="112">
        <f t="shared" si="21"/>
        <v>0</v>
      </c>
      <c r="G107" s="111">
        <v>1903559</v>
      </c>
      <c r="H107" s="112">
        <f t="shared" si="22"/>
        <v>45.948609635994977</v>
      </c>
      <c r="J107" s="112">
        <f t="shared" si="23"/>
        <v>48.323559872698056</v>
      </c>
      <c r="K107" s="111">
        <v>4099553</v>
      </c>
      <c r="L107" s="112">
        <f t="shared" si="24"/>
        <v>98.956092497827555</v>
      </c>
      <c r="N107" s="112">
        <f t="shared" si="25"/>
        <v>150.90355473683451</v>
      </c>
      <c r="O107" s="111">
        <f t="shared" si="26"/>
        <v>6003112</v>
      </c>
      <c r="P107" s="111">
        <v>21606</v>
      </c>
      <c r="Q107" s="112">
        <f t="shared" si="27"/>
        <v>0.35991332495545647</v>
      </c>
      <c r="R107" s="111">
        <v>0</v>
      </c>
      <c r="S107" s="112">
        <f t="shared" si="28"/>
        <v>0</v>
      </c>
      <c r="T107" s="111">
        <v>0</v>
      </c>
      <c r="U107" s="112">
        <f t="shared" si="29"/>
        <v>0</v>
      </c>
      <c r="V107" s="111">
        <v>810507</v>
      </c>
      <c r="W107" s="111">
        <v>9494434.4299999978</v>
      </c>
      <c r="X107" s="110"/>
      <c r="Y107" s="111">
        <v>41428</v>
      </c>
      <c r="Z107" s="111">
        <v>0</v>
      </c>
      <c r="AA107" s="111">
        <v>41428</v>
      </c>
      <c r="AB107" s="111">
        <v>41428</v>
      </c>
    </row>
    <row r="108" spans="1:28" x14ac:dyDescent="0.2">
      <c r="A108" s="113">
        <v>55</v>
      </c>
      <c r="B108" s="113" t="s">
        <v>148</v>
      </c>
      <c r="C108" s="114">
        <v>0</v>
      </c>
      <c r="D108" s="115">
        <f t="shared" si="20"/>
        <v>0</v>
      </c>
      <c r="E108" s="160"/>
      <c r="F108" s="115">
        <f t="shared" si="21"/>
        <v>0</v>
      </c>
      <c r="G108" s="114">
        <v>394891</v>
      </c>
      <c r="H108" s="115">
        <f t="shared" si="22"/>
        <v>32.746579318351436</v>
      </c>
      <c r="I108" s="160"/>
      <c r="J108" s="115">
        <f t="shared" si="23"/>
        <v>34.439154935316587</v>
      </c>
      <c r="K108" s="114">
        <v>278394</v>
      </c>
      <c r="L108" s="115">
        <f t="shared" si="24"/>
        <v>23.085993863504438</v>
      </c>
      <c r="M108" s="160"/>
      <c r="N108" s="115">
        <f t="shared" si="25"/>
        <v>35.205094003808291</v>
      </c>
      <c r="O108" s="114">
        <f t="shared" si="26"/>
        <v>673285</v>
      </c>
      <c r="P108" s="114">
        <v>0</v>
      </c>
      <c r="Q108" s="118">
        <f t="shared" si="27"/>
        <v>0</v>
      </c>
      <c r="R108" s="114">
        <v>0</v>
      </c>
      <c r="S108" s="118">
        <f t="shared" si="28"/>
        <v>0</v>
      </c>
      <c r="T108" s="114">
        <v>0</v>
      </c>
      <c r="U108" s="118">
        <f t="shared" si="29"/>
        <v>0</v>
      </c>
      <c r="V108" s="114">
        <v>1142335</v>
      </c>
      <c r="W108" s="114">
        <v>4496620.24</v>
      </c>
      <c r="X108" s="113"/>
      <c r="Y108" s="114">
        <v>12059</v>
      </c>
      <c r="Z108" s="114">
        <v>0</v>
      </c>
      <c r="AA108" s="114">
        <v>12059</v>
      </c>
      <c r="AB108" s="114">
        <v>12059</v>
      </c>
    </row>
    <row r="109" spans="1:28" x14ac:dyDescent="0.2">
      <c r="A109" s="110">
        <v>56</v>
      </c>
      <c r="B109" s="110" t="s">
        <v>150</v>
      </c>
      <c r="C109" s="111">
        <v>0</v>
      </c>
      <c r="D109" s="112">
        <f t="shared" si="20"/>
        <v>0</v>
      </c>
      <c r="F109" s="112">
        <f t="shared" si="21"/>
        <v>0</v>
      </c>
      <c r="G109" s="111">
        <v>837057</v>
      </c>
      <c r="H109" s="112">
        <f t="shared" si="22"/>
        <v>59.866757259333426</v>
      </c>
      <c r="J109" s="112">
        <f t="shared" si="23"/>
        <v>62.961096140314908</v>
      </c>
      <c r="K109" s="111">
        <v>698709</v>
      </c>
      <c r="L109" s="112">
        <f t="shared" si="24"/>
        <v>49.972035474181091</v>
      </c>
      <c r="N109" s="112">
        <f t="shared" si="25"/>
        <v>76.20508854121006</v>
      </c>
      <c r="O109" s="111">
        <f t="shared" si="26"/>
        <v>1535766</v>
      </c>
      <c r="P109" s="111">
        <v>0</v>
      </c>
      <c r="Q109" s="220">
        <f t="shared" si="27"/>
        <v>0</v>
      </c>
      <c r="R109" s="111">
        <v>0</v>
      </c>
      <c r="S109" s="220">
        <f t="shared" si="28"/>
        <v>0</v>
      </c>
      <c r="T109" s="111">
        <v>0</v>
      </c>
      <c r="U109" s="220">
        <f t="shared" si="29"/>
        <v>0</v>
      </c>
      <c r="V109" s="111">
        <v>294088</v>
      </c>
      <c r="W109" s="111">
        <v>3814308.71</v>
      </c>
      <c r="X109" s="110"/>
      <c r="Y109" s="111">
        <v>13982</v>
      </c>
      <c r="Z109" s="111">
        <v>0</v>
      </c>
      <c r="AA109" s="111">
        <v>13982</v>
      </c>
      <c r="AB109" s="111">
        <v>13982</v>
      </c>
    </row>
    <row r="110" spans="1:28" x14ac:dyDescent="0.2">
      <c r="A110" s="113">
        <v>57</v>
      </c>
      <c r="B110" s="113" t="s">
        <v>152</v>
      </c>
      <c r="C110" s="114">
        <v>1785063</v>
      </c>
      <c r="D110" s="115">
        <f t="shared" si="20"/>
        <v>212.33055786844295</v>
      </c>
      <c r="E110" s="160"/>
      <c r="F110" s="115">
        <f t="shared" si="21"/>
        <v>314.39305791830805</v>
      </c>
      <c r="G110" s="114">
        <v>972458</v>
      </c>
      <c r="H110" s="115">
        <f t="shared" si="22"/>
        <v>115.67241584393958</v>
      </c>
      <c r="I110" s="160"/>
      <c r="J110" s="115">
        <f t="shared" si="23"/>
        <v>121.65118720535581</v>
      </c>
      <c r="K110" s="114">
        <v>1947468</v>
      </c>
      <c r="L110" s="115">
        <f t="shared" si="24"/>
        <v>231.64838824788868</v>
      </c>
      <c r="M110" s="160"/>
      <c r="N110" s="115">
        <f t="shared" si="25"/>
        <v>353.25328995212885</v>
      </c>
      <c r="O110" s="114">
        <f t="shared" si="26"/>
        <v>4704989</v>
      </c>
      <c r="P110" s="114">
        <v>0</v>
      </c>
      <c r="Q110" s="118">
        <f t="shared" si="27"/>
        <v>0</v>
      </c>
      <c r="R110" s="114">
        <v>0</v>
      </c>
      <c r="S110" s="118">
        <f t="shared" si="28"/>
        <v>0</v>
      </c>
      <c r="T110" s="114">
        <v>0</v>
      </c>
      <c r="U110" s="118">
        <f t="shared" si="29"/>
        <v>0</v>
      </c>
      <c r="V110" s="114">
        <v>983463</v>
      </c>
      <c r="W110" s="114">
        <v>2352955.2999999993</v>
      </c>
      <c r="X110" s="113"/>
      <c r="Y110" s="114">
        <v>8407</v>
      </c>
      <c r="Z110" s="114">
        <v>8407</v>
      </c>
      <c r="AA110" s="114">
        <v>8407</v>
      </c>
      <c r="AB110" s="114">
        <v>8407</v>
      </c>
    </row>
    <row r="111" spans="1:28" x14ac:dyDescent="0.2">
      <c r="A111" s="110">
        <v>58</v>
      </c>
      <c r="B111" s="110" t="s">
        <v>154</v>
      </c>
      <c r="C111" s="111">
        <v>0</v>
      </c>
      <c r="D111" s="112">
        <f t="shared" si="20"/>
        <v>0</v>
      </c>
      <c r="F111" s="112">
        <f t="shared" si="21"/>
        <v>0</v>
      </c>
      <c r="G111" s="111">
        <v>2988793</v>
      </c>
      <c r="H111" s="112">
        <f t="shared" si="22"/>
        <v>98.532720139781759</v>
      </c>
      <c r="J111" s="112">
        <f t="shared" si="23"/>
        <v>103.62559038923661</v>
      </c>
      <c r="K111" s="111">
        <v>1446523</v>
      </c>
      <c r="L111" s="112">
        <f t="shared" si="24"/>
        <v>47.688095473576631</v>
      </c>
      <c r="N111" s="112">
        <f t="shared" si="25"/>
        <v>72.722183586121744</v>
      </c>
      <c r="O111" s="111">
        <f t="shared" si="26"/>
        <v>4435316</v>
      </c>
      <c r="P111" s="111">
        <v>22230</v>
      </c>
      <c r="Q111" s="220">
        <f t="shared" si="27"/>
        <v>0.50120442376597285</v>
      </c>
      <c r="R111" s="111">
        <v>0</v>
      </c>
      <c r="S111" s="220">
        <f t="shared" si="28"/>
        <v>0</v>
      </c>
      <c r="T111" s="111">
        <v>0</v>
      </c>
      <c r="U111" s="220">
        <f t="shared" si="29"/>
        <v>0</v>
      </c>
      <c r="V111" s="111">
        <v>156820</v>
      </c>
      <c r="W111" s="111">
        <v>10485978.26</v>
      </c>
      <c r="X111" s="110"/>
      <c r="Y111" s="111">
        <v>30333</v>
      </c>
      <c r="Z111" s="111">
        <v>0</v>
      </c>
      <c r="AA111" s="111">
        <v>30333</v>
      </c>
      <c r="AB111" s="111">
        <v>30333</v>
      </c>
    </row>
    <row r="112" spans="1:28" x14ac:dyDescent="0.2">
      <c r="A112" s="113">
        <v>59</v>
      </c>
      <c r="B112" s="113" t="s">
        <v>156</v>
      </c>
      <c r="C112" s="114">
        <v>0</v>
      </c>
      <c r="D112" s="115">
        <f t="shared" si="20"/>
        <v>0</v>
      </c>
      <c r="E112" s="160"/>
      <c r="F112" s="115">
        <f t="shared" si="21"/>
        <v>0</v>
      </c>
      <c r="G112" s="114">
        <v>1144559</v>
      </c>
      <c r="H112" s="115">
        <f t="shared" si="22"/>
        <v>105.16943857392263</v>
      </c>
      <c r="I112" s="160"/>
      <c r="J112" s="115">
        <f t="shared" si="23"/>
        <v>110.60534153189599</v>
      </c>
      <c r="K112" s="114">
        <v>4035989</v>
      </c>
      <c r="L112" s="115">
        <f t="shared" si="24"/>
        <v>370.85261416888727</v>
      </c>
      <c r="M112" s="160"/>
      <c r="N112" s="115">
        <f t="shared" si="25"/>
        <v>565.5334234500159</v>
      </c>
      <c r="O112" s="114">
        <f t="shared" si="26"/>
        <v>5180548</v>
      </c>
      <c r="P112" s="114">
        <v>442573</v>
      </c>
      <c r="Q112" s="118">
        <f t="shared" si="27"/>
        <v>8.5429765345287798</v>
      </c>
      <c r="R112" s="114">
        <v>0</v>
      </c>
      <c r="S112" s="118">
        <f t="shared" si="28"/>
        <v>0</v>
      </c>
      <c r="T112" s="114">
        <v>0</v>
      </c>
      <c r="U112" s="118">
        <f t="shared" si="29"/>
        <v>0</v>
      </c>
      <c r="V112" s="114">
        <v>0</v>
      </c>
      <c r="W112" s="114">
        <v>2371226.64</v>
      </c>
      <c r="X112" s="113"/>
      <c r="Y112" s="114">
        <v>10883</v>
      </c>
      <c r="Z112" s="114">
        <v>0</v>
      </c>
      <c r="AA112" s="114">
        <v>10883</v>
      </c>
      <c r="AB112" s="114">
        <v>10883</v>
      </c>
    </row>
    <row r="113" spans="1:28" x14ac:dyDescent="0.2">
      <c r="A113" s="110">
        <v>60</v>
      </c>
      <c r="B113" s="110" t="s">
        <v>158</v>
      </c>
      <c r="C113" s="111">
        <v>0</v>
      </c>
      <c r="D113" s="112">
        <f t="shared" si="20"/>
        <v>0</v>
      </c>
      <c r="F113" s="112">
        <f t="shared" si="21"/>
        <v>0</v>
      </c>
      <c r="G113" s="111">
        <v>4089895</v>
      </c>
      <c r="H113" s="112">
        <f t="shared" si="22"/>
        <v>40.047931456548348</v>
      </c>
      <c r="J113" s="112">
        <f t="shared" si="23"/>
        <v>42.117892768668007</v>
      </c>
      <c r="K113" s="111">
        <v>5578560</v>
      </c>
      <c r="L113" s="112">
        <f t="shared" si="24"/>
        <v>54.62482252141983</v>
      </c>
      <c r="N113" s="112">
        <f t="shared" si="25"/>
        <v>83.300377847194326</v>
      </c>
      <c r="O113" s="111">
        <f t="shared" si="26"/>
        <v>9668455</v>
      </c>
      <c r="P113" s="111">
        <v>29980</v>
      </c>
      <c r="Q113" s="220">
        <f t="shared" si="27"/>
        <v>0.31008056612974877</v>
      </c>
      <c r="R113" s="111">
        <v>0</v>
      </c>
      <c r="S113" s="220">
        <f t="shared" si="28"/>
        <v>0</v>
      </c>
      <c r="T113" s="111">
        <v>0</v>
      </c>
      <c r="U113" s="220">
        <f t="shared" si="29"/>
        <v>0</v>
      </c>
      <c r="V113" s="111">
        <v>2218323</v>
      </c>
      <c r="W113" s="111">
        <v>16140991.809999999</v>
      </c>
      <c r="X113" s="110"/>
      <c r="Y113" s="111">
        <v>102125</v>
      </c>
      <c r="Z113" s="111">
        <v>0</v>
      </c>
      <c r="AA113" s="111">
        <v>102125</v>
      </c>
      <c r="AB113" s="111">
        <v>102125</v>
      </c>
    </row>
    <row r="114" spans="1:28" x14ac:dyDescent="0.2">
      <c r="A114" s="113">
        <v>61</v>
      </c>
      <c r="B114" s="113" t="s">
        <v>160</v>
      </c>
      <c r="C114" s="114">
        <v>251604</v>
      </c>
      <c r="D114" s="115">
        <f t="shared" si="20"/>
        <v>17.014065458479848</v>
      </c>
      <c r="E114" s="160"/>
      <c r="F114" s="115">
        <f t="shared" si="21"/>
        <v>25.192342170682608</v>
      </c>
      <c r="G114" s="114">
        <v>2458484</v>
      </c>
      <c r="H114" s="115">
        <f t="shared" si="22"/>
        <v>166.2485799296727</v>
      </c>
      <c r="I114" s="160"/>
      <c r="J114" s="115">
        <f t="shared" si="23"/>
        <v>174.84148638284697</v>
      </c>
      <c r="K114" s="114">
        <v>965324</v>
      </c>
      <c r="L114" s="115">
        <f t="shared" si="24"/>
        <v>65.277522315390854</v>
      </c>
      <c r="M114" s="160"/>
      <c r="N114" s="115">
        <f t="shared" si="25"/>
        <v>99.545262076933525</v>
      </c>
      <c r="O114" s="114">
        <f t="shared" si="26"/>
        <v>3675412</v>
      </c>
      <c r="P114" s="114">
        <v>11490</v>
      </c>
      <c r="Q114" s="118">
        <f t="shared" si="27"/>
        <v>0.31261801398047345</v>
      </c>
      <c r="R114" s="114">
        <v>0</v>
      </c>
      <c r="S114" s="118">
        <f t="shared" si="28"/>
        <v>0</v>
      </c>
      <c r="T114" s="114">
        <v>0</v>
      </c>
      <c r="U114" s="118">
        <f t="shared" si="29"/>
        <v>0</v>
      </c>
      <c r="V114" s="114">
        <v>1432815</v>
      </c>
      <c r="W114" s="114">
        <v>8558625.7399999984</v>
      </c>
      <c r="X114" s="113"/>
      <c r="Y114" s="114">
        <v>14788</v>
      </c>
      <c r="Z114" s="114">
        <v>14788</v>
      </c>
      <c r="AA114" s="114">
        <v>14788</v>
      </c>
      <c r="AB114" s="114">
        <v>14788</v>
      </c>
    </row>
    <row r="115" spans="1:28" x14ac:dyDescent="0.2">
      <c r="A115" s="110">
        <v>62</v>
      </c>
      <c r="B115" s="110" t="s">
        <v>249</v>
      </c>
      <c r="C115" s="111">
        <v>0</v>
      </c>
      <c r="D115" s="112">
        <f t="shared" si="20"/>
        <v>0</v>
      </c>
      <c r="F115" s="112">
        <f t="shared" si="21"/>
        <v>0</v>
      </c>
      <c r="G115" s="111">
        <v>1676091</v>
      </c>
      <c r="H115" s="112">
        <f t="shared" si="22"/>
        <v>62.52204565801253</v>
      </c>
      <c r="J115" s="112">
        <f t="shared" si="23"/>
        <v>65.753628687639974</v>
      </c>
      <c r="K115" s="111">
        <v>1351629</v>
      </c>
      <c r="L115" s="112">
        <f t="shared" si="24"/>
        <v>50.418867502238136</v>
      </c>
      <c r="N115" s="112">
        <f t="shared" si="25"/>
        <v>76.886487126199228</v>
      </c>
      <c r="O115" s="111">
        <f t="shared" si="26"/>
        <v>3027720</v>
      </c>
      <c r="P115" s="111">
        <v>11097</v>
      </c>
      <c r="Q115" s="220">
        <f t="shared" si="27"/>
        <v>0.36651341603582899</v>
      </c>
      <c r="R115" s="111">
        <v>0</v>
      </c>
      <c r="S115" s="220">
        <f t="shared" si="28"/>
        <v>0</v>
      </c>
      <c r="T115" s="111">
        <v>0</v>
      </c>
      <c r="U115" s="220">
        <f t="shared" si="29"/>
        <v>0</v>
      </c>
      <c r="V115" s="111">
        <v>86640</v>
      </c>
      <c r="W115" s="111">
        <v>4908699.1800000006</v>
      </c>
      <c r="X115" s="110"/>
      <c r="Y115" s="111">
        <v>26808</v>
      </c>
      <c r="Z115" s="111">
        <v>0</v>
      </c>
      <c r="AA115" s="111">
        <v>26808</v>
      </c>
      <c r="AB115" s="111">
        <v>26808</v>
      </c>
    </row>
    <row r="116" spans="1:28" x14ac:dyDescent="0.2">
      <c r="A116" s="113">
        <v>63</v>
      </c>
      <c r="B116" s="113" t="s">
        <v>164</v>
      </c>
      <c r="C116" s="114">
        <v>0</v>
      </c>
      <c r="D116" s="115">
        <f t="shared" si="20"/>
        <v>0</v>
      </c>
      <c r="E116" s="160"/>
      <c r="F116" s="115">
        <f t="shared" si="21"/>
        <v>0</v>
      </c>
      <c r="G116" s="114">
        <v>3250989</v>
      </c>
      <c r="H116" s="115">
        <f t="shared" si="22"/>
        <v>267.57111111111112</v>
      </c>
      <c r="I116" s="160"/>
      <c r="J116" s="115">
        <f t="shared" si="23"/>
        <v>281.40108504726322</v>
      </c>
      <c r="K116" s="114">
        <v>1285105</v>
      </c>
      <c r="L116" s="115">
        <f t="shared" si="24"/>
        <v>105.76995884773663</v>
      </c>
      <c r="M116" s="160"/>
      <c r="N116" s="115">
        <f t="shared" si="25"/>
        <v>161.29439200363092</v>
      </c>
      <c r="O116" s="114">
        <f t="shared" si="26"/>
        <v>4536094</v>
      </c>
      <c r="P116" s="114">
        <v>0</v>
      </c>
      <c r="Q116" s="118">
        <f t="shared" si="27"/>
        <v>0</v>
      </c>
      <c r="R116" s="114">
        <v>0</v>
      </c>
      <c r="S116" s="118">
        <f t="shared" si="28"/>
        <v>0</v>
      </c>
      <c r="T116" s="114">
        <v>0</v>
      </c>
      <c r="U116" s="118">
        <f t="shared" si="29"/>
        <v>0</v>
      </c>
      <c r="V116" s="114">
        <v>844998</v>
      </c>
      <c r="W116" s="114">
        <v>2760738.1799999997</v>
      </c>
      <c r="X116" s="113"/>
      <c r="Y116" s="114">
        <v>12150</v>
      </c>
      <c r="Z116" s="114">
        <v>0</v>
      </c>
      <c r="AA116" s="114">
        <v>12150</v>
      </c>
      <c r="AB116" s="114">
        <v>12150</v>
      </c>
    </row>
    <row r="117" spans="1:28" x14ac:dyDescent="0.2">
      <c r="A117" s="110">
        <v>64</v>
      </c>
      <c r="B117" s="110" t="s">
        <v>166</v>
      </c>
      <c r="C117" s="111">
        <v>0</v>
      </c>
      <c r="D117" s="112">
        <f t="shared" si="20"/>
        <v>0</v>
      </c>
      <c r="F117" s="112">
        <f t="shared" si="21"/>
        <v>0</v>
      </c>
      <c r="G117" s="111">
        <v>0</v>
      </c>
      <c r="H117" s="112">
        <f t="shared" si="22"/>
        <v>0</v>
      </c>
      <c r="J117" s="112">
        <f t="shared" si="23"/>
        <v>0</v>
      </c>
      <c r="K117" s="111">
        <v>0</v>
      </c>
      <c r="L117" s="112">
        <f t="shared" si="24"/>
        <v>0</v>
      </c>
      <c r="N117" s="112">
        <f t="shared" si="25"/>
        <v>0</v>
      </c>
      <c r="O117" s="111">
        <f t="shared" si="26"/>
        <v>0</v>
      </c>
      <c r="P117" s="111">
        <v>0</v>
      </c>
      <c r="Q117" s="220">
        <f t="shared" si="27"/>
        <v>0</v>
      </c>
      <c r="R117" s="111">
        <v>0</v>
      </c>
      <c r="S117" s="220">
        <f t="shared" si="28"/>
        <v>0</v>
      </c>
      <c r="T117" s="111">
        <v>0</v>
      </c>
      <c r="U117" s="220">
        <f t="shared" si="29"/>
        <v>0</v>
      </c>
      <c r="V117" s="111">
        <v>0</v>
      </c>
      <c r="W117" s="111">
        <v>0</v>
      </c>
      <c r="X117" s="110"/>
      <c r="Y117" s="111">
        <v>0</v>
      </c>
      <c r="Z117" s="111">
        <v>0</v>
      </c>
      <c r="AA117" s="111">
        <v>0</v>
      </c>
      <c r="AB117" s="111">
        <v>0</v>
      </c>
    </row>
    <row r="118" spans="1:28" x14ac:dyDescent="0.2">
      <c r="A118" s="113">
        <v>65</v>
      </c>
      <c r="B118" s="113" t="s">
        <v>168</v>
      </c>
      <c r="C118" s="114">
        <v>0</v>
      </c>
      <c r="D118" s="115">
        <f t="shared" ref="D118:D148" si="30">IFERROR((C118/$Y118),0)</f>
        <v>0</v>
      </c>
      <c r="E118" s="160"/>
      <c r="F118" s="115">
        <f t="shared" ref="F118:F149" si="31">IF(D$149,D118/D$149*100,0)</f>
        <v>0</v>
      </c>
      <c r="G118" s="114">
        <v>1246390</v>
      </c>
      <c r="H118" s="115">
        <f t="shared" ref="H118:H149" si="32">IFERROR((G118/$Y118),0)</f>
        <v>79.656803221064735</v>
      </c>
      <c r="I118" s="160"/>
      <c r="J118" s="115">
        <f t="shared" ref="J118:J149" si="33">IF(H$149,H118/H$149*100,0)</f>
        <v>83.774032124475966</v>
      </c>
      <c r="K118" s="114">
        <v>481411</v>
      </c>
      <c r="L118" s="115">
        <f t="shared" ref="L118:L148" si="34">IFERROR((K118/$Y118),0)</f>
        <v>30.766984086406339</v>
      </c>
      <c r="M118" s="160"/>
      <c r="N118" s="115">
        <f t="shared" ref="N118:N149" si="35">IF(L$149,L118/L$149*100,0)</f>
        <v>46.918255864561978</v>
      </c>
      <c r="O118" s="114">
        <f t="shared" ref="O118:O148" si="36">(C118+G118+K118)</f>
        <v>1727801</v>
      </c>
      <c r="P118" s="114">
        <v>5160</v>
      </c>
      <c r="Q118" s="118">
        <f t="shared" ref="Q118:Q149" si="37">IF($O118,P118/$O118*100,0)</f>
        <v>0.29864550373567328</v>
      </c>
      <c r="R118" s="114">
        <v>0</v>
      </c>
      <c r="S118" s="118">
        <f t="shared" ref="S118:S149" si="38">IF($O118,R118/$O118*100,0)</f>
        <v>0</v>
      </c>
      <c r="T118" s="114">
        <v>0</v>
      </c>
      <c r="U118" s="118">
        <f t="shared" ref="U118:U149" si="39">IF($O118,T118/$O118*100,0)</f>
        <v>0</v>
      </c>
      <c r="V118" s="114">
        <v>412503</v>
      </c>
      <c r="W118" s="114">
        <v>3529362.34</v>
      </c>
      <c r="X118" s="113"/>
      <c r="Y118" s="114">
        <v>15647</v>
      </c>
      <c r="Z118" s="114">
        <v>0</v>
      </c>
      <c r="AA118" s="114">
        <v>15647</v>
      </c>
      <c r="AB118" s="114">
        <v>15647</v>
      </c>
    </row>
    <row r="119" spans="1:28" x14ac:dyDescent="0.2">
      <c r="A119" s="110">
        <v>66</v>
      </c>
      <c r="B119" s="110" t="s">
        <v>170</v>
      </c>
      <c r="C119" s="111">
        <v>0</v>
      </c>
      <c r="D119" s="112">
        <f t="shared" si="30"/>
        <v>0</v>
      </c>
      <c r="F119" s="112">
        <f t="shared" si="31"/>
        <v>0</v>
      </c>
      <c r="G119" s="111">
        <v>3711320</v>
      </c>
      <c r="H119" s="112">
        <f t="shared" si="32"/>
        <v>95.706844086853366</v>
      </c>
      <c r="J119" s="112">
        <f t="shared" si="33"/>
        <v>100.65365300705444</v>
      </c>
      <c r="K119" s="111">
        <v>2332575</v>
      </c>
      <c r="L119" s="112">
        <f t="shared" si="34"/>
        <v>60.152019186136471</v>
      </c>
      <c r="N119" s="112">
        <f t="shared" si="35"/>
        <v>91.729102177165501</v>
      </c>
      <c r="O119" s="111">
        <f t="shared" si="36"/>
        <v>6043895</v>
      </c>
      <c r="P119" s="111">
        <v>10755</v>
      </c>
      <c r="Q119" s="220">
        <f t="shared" si="37"/>
        <v>0.17794816091278887</v>
      </c>
      <c r="R119" s="111">
        <v>0</v>
      </c>
      <c r="S119" s="220">
        <f t="shared" si="38"/>
        <v>0</v>
      </c>
      <c r="T119" s="111">
        <v>0</v>
      </c>
      <c r="U119" s="220">
        <f t="shared" si="39"/>
        <v>0</v>
      </c>
      <c r="V119" s="111">
        <v>908135</v>
      </c>
      <c r="W119" s="111">
        <v>5765366.4200000009</v>
      </c>
      <c r="X119" s="110"/>
      <c r="Y119" s="111">
        <v>38778</v>
      </c>
      <c r="Z119" s="111">
        <v>0</v>
      </c>
      <c r="AA119" s="111">
        <v>38778</v>
      </c>
      <c r="AB119" s="111">
        <v>38778</v>
      </c>
    </row>
    <row r="120" spans="1:28" x14ac:dyDescent="0.2">
      <c r="A120" s="113">
        <v>67</v>
      </c>
      <c r="B120" s="113" t="s">
        <v>250</v>
      </c>
      <c r="C120" s="114">
        <v>0</v>
      </c>
      <c r="D120" s="115">
        <f t="shared" si="30"/>
        <v>0</v>
      </c>
      <c r="E120" s="160"/>
      <c r="F120" s="115">
        <f t="shared" si="31"/>
        <v>0</v>
      </c>
      <c r="G120" s="114">
        <v>3417427</v>
      </c>
      <c r="H120" s="115">
        <f t="shared" si="32"/>
        <v>145.28023636440929</v>
      </c>
      <c r="I120" s="160"/>
      <c r="J120" s="115">
        <f t="shared" si="33"/>
        <v>152.78935001279362</v>
      </c>
      <c r="K120" s="114">
        <v>473156</v>
      </c>
      <c r="L120" s="115">
        <f t="shared" si="34"/>
        <v>20.114611231560602</v>
      </c>
      <c r="M120" s="160"/>
      <c r="N120" s="115">
        <f t="shared" si="35"/>
        <v>30.673870202166569</v>
      </c>
      <c r="O120" s="114">
        <f t="shared" si="36"/>
        <v>3890583</v>
      </c>
      <c r="P120" s="114">
        <v>21932</v>
      </c>
      <c r="Q120" s="118">
        <f t="shared" si="37"/>
        <v>0.56372014168570628</v>
      </c>
      <c r="R120" s="114">
        <v>0</v>
      </c>
      <c r="S120" s="118">
        <f t="shared" si="38"/>
        <v>0</v>
      </c>
      <c r="T120" s="114">
        <v>0</v>
      </c>
      <c r="U120" s="118">
        <f t="shared" si="39"/>
        <v>0</v>
      </c>
      <c r="V120" s="114">
        <v>3962856</v>
      </c>
      <c r="W120" s="114">
        <v>3895435.2</v>
      </c>
      <c r="X120" s="113"/>
      <c r="Y120" s="114">
        <v>23523</v>
      </c>
      <c r="Z120" s="114">
        <v>0</v>
      </c>
      <c r="AA120" s="114">
        <v>23523</v>
      </c>
      <c r="AB120" s="114">
        <v>23523</v>
      </c>
    </row>
    <row r="121" spans="1:28" x14ac:dyDescent="0.2">
      <c r="A121" s="110">
        <v>68</v>
      </c>
      <c r="B121" s="110" t="s">
        <v>174</v>
      </c>
      <c r="C121" s="111">
        <v>0</v>
      </c>
      <c r="D121" s="112">
        <f t="shared" si="30"/>
        <v>0</v>
      </c>
      <c r="F121" s="112">
        <f t="shared" si="31"/>
        <v>0</v>
      </c>
      <c r="G121" s="111">
        <v>917731</v>
      </c>
      <c r="H121" s="112">
        <f t="shared" si="32"/>
        <v>54.031851633794524</v>
      </c>
      <c r="J121" s="112">
        <f t="shared" si="33"/>
        <v>56.824601182556954</v>
      </c>
      <c r="K121" s="111">
        <v>1140777</v>
      </c>
      <c r="L121" s="112">
        <f t="shared" si="34"/>
        <v>67.163791580806588</v>
      </c>
      <c r="N121" s="112">
        <f t="shared" si="35"/>
        <v>102.42173718985616</v>
      </c>
      <c r="O121" s="111">
        <f t="shared" si="36"/>
        <v>2058508</v>
      </c>
      <c r="P121" s="111">
        <v>15049</v>
      </c>
      <c r="Q121" s="220">
        <f t="shared" si="37"/>
        <v>0.73106346926997612</v>
      </c>
      <c r="R121" s="111">
        <v>0</v>
      </c>
      <c r="S121" s="220">
        <f t="shared" si="38"/>
        <v>0</v>
      </c>
      <c r="T121" s="111">
        <v>0</v>
      </c>
      <c r="U121" s="220">
        <f t="shared" si="39"/>
        <v>0</v>
      </c>
      <c r="V121" s="111">
        <v>531307</v>
      </c>
      <c r="W121" s="111">
        <v>6382103.8199999994</v>
      </c>
      <c r="X121" s="110"/>
      <c r="Y121" s="111">
        <v>16985</v>
      </c>
      <c r="Z121" s="111">
        <v>0</v>
      </c>
      <c r="AA121" s="111">
        <v>16985</v>
      </c>
      <c r="AB121" s="111">
        <v>16985</v>
      </c>
    </row>
    <row r="122" spans="1:28" x14ac:dyDescent="0.2">
      <c r="A122" s="113">
        <v>69</v>
      </c>
      <c r="B122" s="113" t="s">
        <v>176</v>
      </c>
      <c r="C122" s="114">
        <v>0</v>
      </c>
      <c r="D122" s="115">
        <f t="shared" si="30"/>
        <v>0</v>
      </c>
      <c r="E122" s="160"/>
      <c r="F122" s="115">
        <f t="shared" si="31"/>
        <v>0</v>
      </c>
      <c r="G122" s="114">
        <v>5072918</v>
      </c>
      <c r="H122" s="115">
        <f t="shared" si="32"/>
        <v>86.108634766520126</v>
      </c>
      <c r="I122" s="160"/>
      <c r="J122" s="115">
        <f t="shared" si="33"/>
        <v>90.559340111926772</v>
      </c>
      <c r="K122" s="114">
        <v>1136544</v>
      </c>
      <c r="L122" s="115">
        <f t="shared" si="34"/>
        <v>19.291905012476025</v>
      </c>
      <c r="M122" s="160"/>
      <c r="N122" s="115">
        <f t="shared" si="35"/>
        <v>29.419280516678644</v>
      </c>
      <c r="O122" s="114">
        <f t="shared" si="36"/>
        <v>6209462</v>
      </c>
      <c r="P122" s="114">
        <v>0</v>
      </c>
      <c r="Q122" s="118">
        <f t="shared" si="37"/>
        <v>0</v>
      </c>
      <c r="R122" s="114">
        <v>0</v>
      </c>
      <c r="S122" s="118">
        <f t="shared" si="38"/>
        <v>0</v>
      </c>
      <c r="T122" s="114">
        <v>0</v>
      </c>
      <c r="U122" s="118">
        <f t="shared" si="39"/>
        <v>0</v>
      </c>
      <c r="V122" s="114">
        <v>6624652</v>
      </c>
      <c r="W122" s="114">
        <v>15271408.970000003</v>
      </c>
      <c r="X122" s="113"/>
      <c r="Y122" s="114">
        <v>58913</v>
      </c>
      <c r="Z122" s="114">
        <v>0</v>
      </c>
      <c r="AA122" s="114">
        <v>58913</v>
      </c>
      <c r="AB122" s="114">
        <v>58913</v>
      </c>
    </row>
    <row r="123" spans="1:28" x14ac:dyDescent="0.2">
      <c r="A123" s="110">
        <v>70</v>
      </c>
      <c r="B123" s="110" t="s">
        <v>178</v>
      </c>
      <c r="C123" s="111">
        <v>105000</v>
      </c>
      <c r="D123" s="112">
        <f t="shared" si="30"/>
        <v>3.2943243497631225</v>
      </c>
      <c r="F123" s="112">
        <f t="shared" si="31"/>
        <v>4.8778316060304565</v>
      </c>
      <c r="G123" s="111">
        <v>704949</v>
      </c>
      <c r="H123" s="112">
        <f t="shared" si="32"/>
        <v>22.117434819439652</v>
      </c>
      <c r="J123" s="112">
        <f t="shared" si="33"/>
        <v>23.26062081518182</v>
      </c>
      <c r="K123" s="111">
        <v>2468057</v>
      </c>
      <c r="L123" s="112">
        <f t="shared" si="34"/>
        <v>77.434097825745923</v>
      </c>
      <c r="N123" s="112">
        <f t="shared" si="35"/>
        <v>118.0834885937051</v>
      </c>
      <c r="O123" s="111">
        <f t="shared" si="36"/>
        <v>3278006</v>
      </c>
      <c r="P123" s="111">
        <v>14247</v>
      </c>
      <c r="Q123" s="220">
        <f t="shared" si="37"/>
        <v>0.43462397567301586</v>
      </c>
      <c r="R123" s="111">
        <v>0</v>
      </c>
      <c r="S123" s="220">
        <f t="shared" si="38"/>
        <v>0</v>
      </c>
      <c r="T123" s="111">
        <v>0</v>
      </c>
      <c r="U123" s="220">
        <f t="shared" si="39"/>
        <v>0</v>
      </c>
      <c r="V123" s="111">
        <v>135970</v>
      </c>
      <c r="W123" s="111">
        <v>4042833.08</v>
      </c>
      <c r="X123" s="110"/>
      <c r="Y123" s="111">
        <v>31873</v>
      </c>
      <c r="Z123" s="111">
        <v>31873</v>
      </c>
      <c r="AA123" s="111">
        <v>31873</v>
      </c>
      <c r="AB123" s="111">
        <v>31873</v>
      </c>
    </row>
    <row r="124" spans="1:28" x14ac:dyDescent="0.2">
      <c r="A124" s="113">
        <v>71</v>
      </c>
      <c r="B124" s="113" t="s">
        <v>180</v>
      </c>
      <c r="C124" s="114">
        <v>0</v>
      </c>
      <c r="D124" s="115">
        <f t="shared" si="30"/>
        <v>0</v>
      </c>
      <c r="E124" s="160"/>
      <c r="F124" s="115">
        <f t="shared" si="31"/>
        <v>0</v>
      </c>
      <c r="G124" s="114">
        <v>2366155</v>
      </c>
      <c r="H124" s="115">
        <f t="shared" si="32"/>
        <v>104.93857548341316</v>
      </c>
      <c r="I124" s="160"/>
      <c r="J124" s="115">
        <f t="shared" si="33"/>
        <v>110.36254579846663</v>
      </c>
      <c r="K124" s="114">
        <v>1114431</v>
      </c>
      <c r="L124" s="115">
        <f t="shared" si="34"/>
        <v>49.424827035657266</v>
      </c>
      <c r="M124" s="160"/>
      <c r="N124" s="115">
        <f t="shared" si="35"/>
        <v>75.370620480973642</v>
      </c>
      <c r="O124" s="114">
        <f t="shared" si="36"/>
        <v>3480586</v>
      </c>
      <c r="P124" s="114">
        <v>40074</v>
      </c>
      <c r="Q124" s="118">
        <f t="shared" si="37"/>
        <v>1.1513578460638523</v>
      </c>
      <c r="R124" s="114">
        <v>0</v>
      </c>
      <c r="S124" s="118">
        <f t="shared" si="38"/>
        <v>0</v>
      </c>
      <c r="T124" s="114">
        <v>0</v>
      </c>
      <c r="U124" s="118">
        <f t="shared" si="39"/>
        <v>0</v>
      </c>
      <c r="V124" s="114">
        <v>676068</v>
      </c>
      <c r="W124" s="114">
        <v>5752174.1400000015</v>
      </c>
      <c r="X124" s="113"/>
      <c r="Y124" s="114">
        <v>22548</v>
      </c>
      <c r="Z124" s="114">
        <v>0</v>
      </c>
      <c r="AA124" s="114">
        <v>22548</v>
      </c>
      <c r="AB124" s="114">
        <v>22548</v>
      </c>
    </row>
    <row r="125" spans="1:28" x14ac:dyDescent="0.2">
      <c r="A125" s="110">
        <v>72</v>
      </c>
      <c r="B125" s="110" t="s">
        <v>182</v>
      </c>
      <c r="C125" s="111">
        <v>0</v>
      </c>
      <c r="D125" s="112">
        <f t="shared" si="30"/>
        <v>0</v>
      </c>
      <c r="F125" s="112">
        <f t="shared" si="31"/>
        <v>0</v>
      </c>
      <c r="G125" s="111">
        <v>610019</v>
      </c>
      <c r="H125" s="112">
        <f t="shared" si="32"/>
        <v>14.30056028318916</v>
      </c>
      <c r="J125" s="112">
        <f t="shared" si="33"/>
        <v>15.039714727656635</v>
      </c>
      <c r="K125" s="111">
        <v>2656007</v>
      </c>
      <c r="L125" s="112">
        <f t="shared" si="34"/>
        <v>62.264270811355701</v>
      </c>
      <c r="N125" s="112">
        <f t="shared" si="35"/>
        <v>94.950190143540439</v>
      </c>
      <c r="O125" s="111">
        <f t="shared" si="36"/>
        <v>3266026</v>
      </c>
      <c r="P125" s="111">
        <v>648979</v>
      </c>
      <c r="Q125" s="220">
        <f t="shared" si="37"/>
        <v>19.870601152593395</v>
      </c>
      <c r="R125" s="111">
        <v>0</v>
      </c>
      <c r="S125" s="220">
        <f t="shared" si="38"/>
        <v>0</v>
      </c>
      <c r="T125" s="111">
        <v>0</v>
      </c>
      <c r="U125" s="220">
        <f t="shared" si="39"/>
        <v>0</v>
      </c>
      <c r="V125" s="111">
        <v>17335</v>
      </c>
      <c r="W125" s="111">
        <v>8527810.0199999996</v>
      </c>
      <c r="X125" s="110"/>
      <c r="Y125" s="111">
        <v>42657</v>
      </c>
      <c r="Z125" s="111">
        <v>0</v>
      </c>
      <c r="AA125" s="111">
        <v>42657</v>
      </c>
      <c r="AB125" s="111">
        <v>42657</v>
      </c>
    </row>
    <row r="126" spans="1:28" x14ac:dyDescent="0.2">
      <c r="A126" s="113">
        <v>73</v>
      </c>
      <c r="B126" s="113" t="s">
        <v>184</v>
      </c>
      <c r="C126" s="114">
        <v>6658000</v>
      </c>
      <c r="D126" s="115">
        <f t="shared" si="30"/>
        <v>13.37342548904998</v>
      </c>
      <c r="E126" s="160"/>
      <c r="F126" s="115">
        <f t="shared" si="31"/>
        <v>19.801728854073488</v>
      </c>
      <c r="G126" s="114">
        <v>35180000</v>
      </c>
      <c r="H126" s="115">
        <f t="shared" si="32"/>
        <v>70.663428763108783</v>
      </c>
      <c r="I126" s="160"/>
      <c r="J126" s="115">
        <f t="shared" si="33"/>
        <v>74.315816249839799</v>
      </c>
      <c r="K126" s="114">
        <v>40398000</v>
      </c>
      <c r="L126" s="115">
        <f t="shared" si="34"/>
        <v>81.144434200456757</v>
      </c>
      <c r="M126" s="160"/>
      <c r="N126" s="115">
        <f t="shared" si="35"/>
        <v>123.74158335149413</v>
      </c>
      <c r="O126" s="114">
        <f t="shared" si="36"/>
        <v>82236000</v>
      </c>
      <c r="P126" s="114">
        <v>1125000</v>
      </c>
      <c r="Q126" s="118">
        <f t="shared" si="37"/>
        <v>1.3680140084634467</v>
      </c>
      <c r="R126" s="114">
        <v>0</v>
      </c>
      <c r="S126" s="118">
        <f t="shared" si="38"/>
        <v>0</v>
      </c>
      <c r="T126" s="114">
        <v>0</v>
      </c>
      <c r="U126" s="118">
        <f t="shared" si="39"/>
        <v>0</v>
      </c>
      <c r="V126" s="114">
        <v>34289000</v>
      </c>
      <c r="W126" s="114">
        <v>49760697.589999996</v>
      </c>
      <c r="X126" s="113"/>
      <c r="Y126" s="114">
        <v>497853</v>
      </c>
      <c r="Z126" s="114">
        <v>497853</v>
      </c>
      <c r="AA126" s="114">
        <v>497853</v>
      </c>
      <c r="AB126" s="114">
        <v>497853</v>
      </c>
    </row>
    <row r="127" spans="1:28" x14ac:dyDescent="0.2">
      <c r="A127" s="110">
        <v>74</v>
      </c>
      <c r="B127" s="110" t="s">
        <v>186</v>
      </c>
      <c r="C127" s="111">
        <v>0</v>
      </c>
      <c r="D127" s="112">
        <f t="shared" si="30"/>
        <v>0</v>
      </c>
      <c r="F127" s="112">
        <f t="shared" si="31"/>
        <v>0</v>
      </c>
      <c r="G127" s="111">
        <v>0</v>
      </c>
      <c r="H127" s="112">
        <f t="shared" si="32"/>
        <v>0</v>
      </c>
      <c r="J127" s="112">
        <f t="shared" si="33"/>
        <v>0</v>
      </c>
      <c r="K127" s="111">
        <v>0</v>
      </c>
      <c r="L127" s="112">
        <f t="shared" si="34"/>
        <v>0</v>
      </c>
      <c r="N127" s="112">
        <f t="shared" si="35"/>
        <v>0</v>
      </c>
      <c r="O127" s="111">
        <f t="shared" si="36"/>
        <v>0</v>
      </c>
      <c r="P127" s="111">
        <v>0</v>
      </c>
      <c r="Q127" s="220">
        <f t="shared" si="37"/>
        <v>0</v>
      </c>
      <c r="R127" s="111">
        <v>0</v>
      </c>
      <c r="S127" s="220">
        <f t="shared" si="38"/>
        <v>0</v>
      </c>
      <c r="T127" s="111">
        <v>0</v>
      </c>
      <c r="U127" s="220">
        <f t="shared" si="39"/>
        <v>0</v>
      </c>
      <c r="V127" s="111">
        <v>0</v>
      </c>
      <c r="W127" s="111">
        <v>0</v>
      </c>
      <c r="X127" s="110"/>
      <c r="Y127" s="111">
        <v>0</v>
      </c>
      <c r="Z127" s="111">
        <v>0</v>
      </c>
      <c r="AA127" s="111">
        <v>0</v>
      </c>
      <c r="AB127" s="111">
        <v>0</v>
      </c>
    </row>
    <row r="128" spans="1:28" x14ac:dyDescent="0.2">
      <c r="A128" s="113">
        <v>75</v>
      </c>
      <c r="B128" s="113" t="s">
        <v>188</v>
      </c>
      <c r="C128" s="114">
        <v>0</v>
      </c>
      <c r="D128" s="115">
        <f t="shared" si="30"/>
        <v>0</v>
      </c>
      <c r="E128" s="160"/>
      <c r="F128" s="115">
        <f t="shared" si="31"/>
        <v>0</v>
      </c>
      <c r="G128" s="114">
        <v>593199</v>
      </c>
      <c r="H128" s="115">
        <f t="shared" si="32"/>
        <v>79.421475431784714</v>
      </c>
      <c r="I128" s="160"/>
      <c r="J128" s="115">
        <f t="shared" si="33"/>
        <v>83.526540924958269</v>
      </c>
      <c r="K128" s="114">
        <v>346364</v>
      </c>
      <c r="L128" s="115">
        <f t="shared" si="34"/>
        <v>46.373543981791407</v>
      </c>
      <c r="M128" s="160"/>
      <c r="N128" s="115">
        <f t="shared" si="35"/>
        <v>70.717552158305892</v>
      </c>
      <c r="O128" s="114">
        <f t="shared" si="36"/>
        <v>939563</v>
      </c>
      <c r="P128" s="114">
        <v>668</v>
      </c>
      <c r="Q128" s="118">
        <f t="shared" si="37"/>
        <v>7.1096882273993328E-2</v>
      </c>
      <c r="R128" s="114">
        <v>24160</v>
      </c>
      <c r="S128" s="118">
        <f t="shared" si="38"/>
        <v>2.5714081972150882</v>
      </c>
      <c r="T128" s="114">
        <v>0</v>
      </c>
      <c r="U128" s="118">
        <f t="shared" si="39"/>
        <v>0</v>
      </c>
      <c r="V128" s="114">
        <v>70397</v>
      </c>
      <c r="W128" s="114">
        <v>3291326.0600000005</v>
      </c>
      <c r="X128" s="113"/>
      <c r="Y128" s="114">
        <v>7469</v>
      </c>
      <c r="Z128" s="114">
        <v>0</v>
      </c>
      <c r="AA128" s="114">
        <v>7469</v>
      </c>
      <c r="AB128" s="114">
        <v>7469</v>
      </c>
    </row>
    <row r="129" spans="1:28" x14ac:dyDescent="0.2">
      <c r="A129" s="110">
        <v>76</v>
      </c>
      <c r="B129" s="110" t="s">
        <v>62</v>
      </c>
      <c r="C129" s="111">
        <v>0</v>
      </c>
      <c r="D129" s="112">
        <f t="shared" si="30"/>
        <v>0</v>
      </c>
      <c r="F129" s="112">
        <f t="shared" si="31"/>
        <v>0</v>
      </c>
      <c r="G129" s="111">
        <v>0</v>
      </c>
      <c r="H129" s="112">
        <f t="shared" si="32"/>
        <v>0</v>
      </c>
      <c r="J129" s="112">
        <f t="shared" si="33"/>
        <v>0</v>
      </c>
      <c r="K129" s="111">
        <v>0</v>
      </c>
      <c r="L129" s="112">
        <f t="shared" si="34"/>
        <v>0</v>
      </c>
      <c r="N129" s="112">
        <f t="shared" si="35"/>
        <v>0</v>
      </c>
      <c r="O129" s="111">
        <f t="shared" si="36"/>
        <v>0</v>
      </c>
      <c r="P129" s="111">
        <v>0</v>
      </c>
      <c r="Q129" s="220">
        <f t="shared" si="37"/>
        <v>0</v>
      </c>
      <c r="R129" s="111">
        <v>0</v>
      </c>
      <c r="S129" s="220">
        <f t="shared" si="38"/>
        <v>0</v>
      </c>
      <c r="T129" s="111">
        <v>0</v>
      </c>
      <c r="U129" s="220">
        <f t="shared" si="39"/>
        <v>0</v>
      </c>
      <c r="V129" s="111">
        <v>0</v>
      </c>
      <c r="W129" s="111">
        <v>0</v>
      </c>
      <c r="X129" s="110"/>
      <c r="Y129" s="111">
        <v>0</v>
      </c>
      <c r="Z129" s="111">
        <v>0</v>
      </c>
      <c r="AA129" s="111">
        <v>0</v>
      </c>
      <c r="AB129" s="111">
        <v>0</v>
      </c>
    </row>
    <row r="130" spans="1:28" x14ac:dyDescent="0.2">
      <c r="A130" s="113">
        <v>77</v>
      </c>
      <c r="B130" s="113" t="s">
        <v>64</v>
      </c>
      <c r="C130" s="114">
        <v>0</v>
      </c>
      <c r="D130" s="115">
        <f t="shared" si="30"/>
        <v>0</v>
      </c>
      <c r="E130" s="160"/>
      <c r="F130" s="115">
        <f t="shared" si="31"/>
        <v>0</v>
      </c>
      <c r="G130" s="114">
        <v>11112856</v>
      </c>
      <c r="H130" s="115">
        <f t="shared" si="32"/>
        <v>115.16270972154575</v>
      </c>
      <c r="I130" s="160"/>
      <c r="J130" s="115">
        <f t="shared" si="33"/>
        <v>121.11513585324521</v>
      </c>
      <c r="K130" s="114">
        <v>13799939</v>
      </c>
      <c r="L130" s="115">
        <f t="shared" si="34"/>
        <v>143.00899509829321</v>
      </c>
      <c r="M130" s="160"/>
      <c r="N130" s="115">
        <f t="shared" si="35"/>
        <v>218.08223399836405</v>
      </c>
      <c r="O130" s="114">
        <f t="shared" si="36"/>
        <v>24912795</v>
      </c>
      <c r="P130" s="114">
        <v>170937</v>
      </c>
      <c r="Q130" s="118">
        <f t="shared" si="37"/>
        <v>0.68614139842598953</v>
      </c>
      <c r="R130" s="114">
        <v>0</v>
      </c>
      <c r="S130" s="118">
        <f t="shared" si="38"/>
        <v>0</v>
      </c>
      <c r="T130" s="114">
        <v>0</v>
      </c>
      <c r="U130" s="118">
        <f t="shared" si="39"/>
        <v>0</v>
      </c>
      <c r="V130" s="114">
        <v>4654763</v>
      </c>
      <c r="W130" s="114">
        <v>22547530.730000004</v>
      </c>
      <c r="X130" s="113"/>
      <c r="Y130" s="114">
        <v>96497</v>
      </c>
      <c r="Z130" s="114">
        <v>0</v>
      </c>
      <c r="AA130" s="114">
        <v>96497</v>
      </c>
      <c r="AB130" s="114">
        <v>96497</v>
      </c>
    </row>
    <row r="131" spans="1:28" x14ac:dyDescent="0.2">
      <c r="A131" s="110">
        <v>78</v>
      </c>
      <c r="B131" s="110" t="s">
        <v>192</v>
      </c>
      <c r="C131" s="111">
        <v>15235</v>
      </c>
      <c r="D131" s="112">
        <f t="shared" si="30"/>
        <v>0.67462250365319043</v>
      </c>
      <c r="F131" s="112">
        <f t="shared" si="31"/>
        <v>0.9988982932708329</v>
      </c>
      <c r="G131" s="111">
        <v>5605031</v>
      </c>
      <c r="H131" s="112">
        <f t="shared" si="32"/>
        <v>248.19691803569057</v>
      </c>
      <c r="J131" s="112">
        <f t="shared" si="33"/>
        <v>261.02549617782597</v>
      </c>
      <c r="K131" s="111">
        <v>1249046</v>
      </c>
      <c r="L131" s="112">
        <f t="shared" si="34"/>
        <v>55.309126333968031</v>
      </c>
      <c r="N131" s="112">
        <f t="shared" si="35"/>
        <v>84.343910137394246</v>
      </c>
      <c r="O131" s="111">
        <f t="shared" si="36"/>
        <v>6869312</v>
      </c>
      <c r="P131" s="111">
        <v>39366</v>
      </c>
      <c r="Q131" s="220">
        <f t="shared" si="37"/>
        <v>0.57307049090214568</v>
      </c>
      <c r="R131" s="111">
        <v>0</v>
      </c>
      <c r="S131" s="220">
        <f t="shared" si="38"/>
        <v>0</v>
      </c>
      <c r="T131" s="111">
        <v>600</v>
      </c>
      <c r="U131" s="220">
        <f t="shared" si="39"/>
        <v>8.7344991754632773E-3</v>
      </c>
      <c r="V131" s="111">
        <v>3105208</v>
      </c>
      <c r="W131" s="111">
        <v>12348201.879999999</v>
      </c>
      <c r="X131" s="110"/>
      <c r="Y131" s="111">
        <v>22583</v>
      </c>
      <c r="Z131" s="111">
        <v>22583</v>
      </c>
      <c r="AA131" s="111">
        <v>22583</v>
      </c>
      <c r="AB131" s="111">
        <v>22583</v>
      </c>
    </row>
    <row r="132" spans="1:28" x14ac:dyDescent="0.2">
      <c r="A132" s="113">
        <v>79</v>
      </c>
      <c r="B132" s="113" t="s">
        <v>194</v>
      </c>
      <c r="C132" s="114">
        <v>848142</v>
      </c>
      <c r="D132" s="115">
        <f t="shared" si="30"/>
        <v>9.7430471792397562</v>
      </c>
      <c r="E132" s="160"/>
      <c r="F132" s="115">
        <f t="shared" si="31"/>
        <v>14.426309744928073</v>
      </c>
      <c r="G132" s="114">
        <v>8528133</v>
      </c>
      <c r="H132" s="115">
        <f t="shared" si="32"/>
        <v>97.967088258607021</v>
      </c>
      <c r="I132" s="160"/>
      <c r="J132" s="115">
        <f t="shared" si="33"/>
        <v>103.03072263823414</v>
      </c>
      <c r="K132" s="114">
        <v>3667473</v>
      </c>
      <c r="L132" s="115">
        <f t="shared" si="34"/>
        <v>42.130165075645309</v>
      </c>
      <c r="M132" s="160"/>
      <c r="N132" s="115">
        <f t="shared" si="35"/>
        <v>64.246591706357918</v>
      </c>
      <c r="O132" s="114">
        <f t="shared" si="36"/>
        <v>13043748</v>
      </c>
      <c r="P132" s="114">
        <v>68723</v>
      </c>
      <c r="Q132" s="118">
        <f t="shared" si="37"/>
        <v>0.52686543775608052</v>
      </c>
      <c r="R132" s="114">
        <v>0</v>
      </c>
      <c r="S132" s="118">
        <f t="shared" si="38"/>
        <v>0</v>
      </c>
      <c r="T132" s="114">
        <v>0</v>
      </c>
      <c r="U132" s="118">
        <f t="shared" si="39"/>
        <v>0</v>
      </c>
      <c r="V132" s="114">
        <v>8564339</v>
      </c>
      <c r="W132" s="114">
        <v>17244748.359999999</v>
      </c>
      <c r="X132" s="113"/>
      <c r="Y132" s="114">
        <v>87051</v>
      </c>
      <c r="Z132" s="114">
        <v>87051</v>
      </c>
      <c r="AA132" s="114">
        <v>87051</v>
      </c>
      <c r="AB132" s="114">
        <v>87051</v>
      </c>
    </row>
    <row r="133" spans="1:28" x14ac:dyDescent="0.2">
      <c r="A133" s="110">
        <v>80</v>
      </c>
      <c r="B133" s="110" t="s">
        <v>196</v>
      </c>
      <c r="C133" s="111">
        <v>0</v>
      </c>
      <c r="D133" s="112">
        <f t="shared" si="30"/>
        <v>0</v>
      </c>
      <c r="F133" s="112">
        <f t="shared" si="31"/>
        <v>0</v>
      </c>
      <c r="G133" s="111">
        <v>0</v>
      </c>
      <c r="H133" s="112">
        <f t="shared" si="32"/>
        <v>0</v>
      </c>
      <c r="J133" s="112">
        <f t="shared" si="33"/>
        <v>0</v>
      </c>
      <c r="K133" s="111">
        <v>0</v>
      </c>
      <c r="L133" s="112">
        <f t="shared" si="34"/>
        <v>0</v>
      </c>
      <c r="N133" s="112">
        <f t="shared" si="35"/>
        <v>0</v>
      </c>
      <c r="O133" s="111">
        <f t="shared" si="36"/>
        <v>0</v>
      </c>
      <c r="P133" s="111">
        <v>0</v>
      </c>
      <c r="Q133" s="220">
        <f t="shared" si="37"/>
        <v>0</v>
      </c>
      <c r="R133" s="111">
        <v>0</v>
      </c>
      <c r="S133" s="220">
        <f t="shared" si="38"/>
        <v>0</v>
      </c>
      <c r="T133" s="111">
        <v>0</v>
      </c>
      <c r="U133" s="220">
        <f t="shared" si="39"/>
        <v>0</v>
      </c>
      <c r="V133" s="111">
        <v>0</v>
      </c>
      <c r="W133" s="111">
        <v>0</v>
      </c>
      <c r="X133" s="110"/>
      <c r="Y133" s="111">
        <v>0</v>
      </c>
      <c r="Z133" s="111">
        <v>0</v>
      </c>
      <c r="AA133" s="111">
        <v>0</v>
      </c>
      <c r="AB133" s="111">
        <v>0</v>
      </c>
    </row>
    <row r="134" spans="1:28" x14ac:dyDescent="0.2">
      <c r="A134" s="113">
        <v>81</v>
      </c>
      <c r="B134" s="113" t="s">
        <v>198</v>
      </c>
      <c r="C134" s="114">
        <v>642</v>
      </c>
      <c r="D134" s="115">
        <f t="shared" si="30"/>
        <v>3.0177681677164614E-2</v>
      </c>
      <c r="E134" s="160"/>
      <c r="F134" s="115">
        <f t="shared" si="31"/>
        <v>4.4683411180257412E-2</v>
      </c>
      <c r="G134" s="114">
        <v>2316046</v>
      </c>
      <c r="H134" s="115">
        <f t="shared" si="32"/>
        <v>108.86744382814703</v>
      </c>
      <c r="I134" s="160"/>
      <c r="J134" s="115">
        <f t="shared" si="33"/>
        <v>114.49448594187342</v>
      </c>
      <c r="K134" s="114">
        <v>710267</v>
      </c>
      <c r="L134" s="115">
        <f t="shared" si="34"/>
        <v>33.386622167904484</v>
      </c>
      <c r="M134" s="160"/>
      <c r="N134" s="115">
        <f t="shared" si="35"/>
        <v>50.913085173638926</v>
      </c>
      <c r="O134" s="114">
        <f t="shared" si="36"/>
        <v>3026955</v>
      </c>
      <c r="P134" s="114">
        <v>29077</v>
      </c>
      <c r="Q134" s="118">
        <f t="shared" si="37"/>
        <v>0.96060232147488156</v>
      </c>
      <c r="R134" s="114">
        <v>0</v>
      </c>
      <c r="S134" s="118">
        <f t="shared" si="38"/>
        <v>0</v>
      </c>
      <c r="T134" s="114">
        <v>0</v>
      </c>
      <c r="U134" s="118">
        <f t="shared" si="39"/>
        <v>0</v>
      </c>
      <c r="V134" s="114">
        <v>86143</v>
      </c>
      <c r="W134" s="114">
        <v>9175453.7200000007</v>
      </c>
      <c r="X134" s="113"/>
      <c r="Y134" s="114">
        <v>21274</v>
      </c>
      <c r="Z134" s="114">
        <v>21274</v>
      </c>
      <c r="AA134" s="114">
        <v>21274</v>
      </c>
      <c r="AB134" s="114">
        <v>21274</v>
      </c>
    </row>
    <row r="135" spans="1:28" x14ac:dyDescent="0.2">
      <c r="A135" s="110">
        <v>82</v>
      </c>
      <c r="B135" s="110" t="s">
        <v>200</v>
      </c>
      <c r="C135" s="111">
        <v>0</v>
      </c>
      <c r="D135" s="112">
        <f t="shared" si="30"/>
        <v>0</v>
      </c>
      <c r="F135" s="112">
        <f t="shared" si="31"/>
        <v>0</v>
      </c>
      <c r="G135" s="111">
        <v>4316523</v>
      </c>
      <c r="H135" s="112">
        <f t="shared" si="32"/>
        <v>96.046526634328686</v>
      </c>
      <c r="J135" s="112">
        <f t="shared" si="33"/>
        <v>101.01089275926178</v>
      </c>
      <c r="K135" s="111">
        <v>1990284</v>
      </c>
      <c r="L135" s="112">
        <f t="shared" si="34"/>
        <v>44.285612567308974</v>
      </c>
      <c r="N135" s="112">
        <f t="shared" si="35"/>
        <v>67.533551410711453</v>
      </c>
      <c r="O135" s="111">
        <f t="shared" si="36"/>
        <v>6306807</v>
      </c>
      <c r="P135" s="111">
        <v>34745</v>
      </c>
      <c r="Q135" s="220">
        <f t="shared" si="37"/>
        <v>0.55091268846501884</v>
      </c>
      <c r="R135" s="111">
        <v>0</v>
      </c>
      <c r="S135" s="220">
        <f t="shared" si="38"/>
        <v>0</v>
      </c>
      <c r="T135" s="111">
        <v>0</v>
      </c>
      <c r="U135" s="220">
        <f t="shared" si="39"/>
        <v>0</v>
      </c>
      <c r="V135" s="111">
        <v>1521249</v>
      </c>
      <c r="W135" s="111">
        <v>14579477.080000002</v>
      </c>
      <c r="X135" s="110"/>
      <c r="Y135" s="111">
        <v>44942</v>
      </c>
      <c r="Z135" s="111">
        <v>0</v>
      </c>
      <c r="AA135" s="111">
        <v>44942</v>
      </c>
      <c r="AB135" s="111">
        <v>44942</v>
      </c>
    </row>
    <row r="136" spans="1:28" x14ac:dyDescent="0.2">
      <c r="A136" s="113">
        <v>83</v>
      </c>
      <c r="B136" s="113" t="s">
        <v>202</v>
      </c>
      <c r="C136" s="114">
        <v>0</v>
      </c>
      <c r="D136" s="115">
        <f t="shared" si="30"/>
        <v>0</v>
      </c>
      <c r="E136" s="160"/>
      <c r="F136" s="115">
        <f t="shared" si="31"/>
        <v>0</v>
      </c>
      <c r="G136" s="114">
        <v>2662403</v>
      </c>
      <c r="H136" s="115">
        <f t="shared" si="32"/>
        <v>92.476658562000694</v>
      </c>
      <c r="I136" s="160"/>
      <c r="J136" s="115">
        <f t="shared" si="33"/>
        <v>97.25650857011243</v>
      </c>
      <c r="K136" s="114">
        <v>875088</v>
      </c>
      <c r="L136" s="115">
        <f t="shared" si="34"/>
        <v>30.395554011809658</v>
      </c>
      <c r="M136" s="160"/>
      <c r="N136" s="115">
        <f t="shared" si="35"/>
        <v>46.351841840139606</v>
      </c>
      <c r="O136" s="114">
        <f t="shared" si="36"/>
        <v>3537491</v>
      </c>
      <c r="P136" s="114">
        <v>102148</v>
      </c>
      <c r="Q136" s="118">
        <f t="shared" si="37"/>
        <v>2.8875833182331769</v>
      </c>
      <c r="R136" s="114">
        <v>0</v>
      </c>
      <c r="S136" s="118">
        <f t="shared" si="38"/>
        <v>0</v>
      </c>
      <c r="T136" s="114">
        <v>0</v>
      </c>
      <c r="U136" s="118">
        <f t="shared" si="39"/>
        <v>0</v>
      </c>
      <c r="V136" s="114">
        <v>1328878</v>
      </c>
      <c r="W136" s="114">
        <v>77871948.629999995</v>
      </c>
      <c r="X136" s="113"/>
      <c r="Y136" s="114">
        <v>28790</v>
      </c>
      <c r="Z136" s="114">
        <v>0</v>
      </c>
      <c r="AA136" s="114">
        <v>28790</v>
      </c>
      <c r="AB136" s="114">
        <v>28790</v>
      </c>
    </row>
    <row r="137" spans="1:28" x14ac:dyDescent="0.2">
      <c r="A137" s="110">
        <v>84</v>
      </c>
      <c r="B137" s="110" t="s">
        <v>204</v>
      </c>
      <c r="C137" s="111">
        <v>61013</v>
      </c>
      <c r="D137" s="112">
        <f t="shared" si="30"/>
        <v>3.4336766278349935</v>
      </c>
      <c r="F137" s="112">
        <f t="shared" si="31"/>
        <v>5.0841673745167002</v>
      </c>
      <c r="G137" s="111">
        <v>1888112</v>
      </c>
      <c r="H137" s="112">
        <f t="shared" si="32"/>
        <v>106.25876526534977</v>
      </c>
      <c r="J137" s="112">
        <f t="shared" si="33"/>
        <v>111.75097235753188</v>
      </c>
      <c r="K137" s="111">
        <v>1261584</v>
      </c>
      <c r="L137" s="112">
        <f t="shared" si="34"/>
        <v>70.999155833192646</v>
      </c>
      <c r="N137" s="112">
        <f t="shared" si="35"/>
        <v>108.2704937927742</v>
      </c>
      <c r="O137" s="111">
        <f t="shared" si="36"/>
        <v>3210709</v>
      </c>
      <c r="P137" s="111">
        <v>6284</v>
      </c>
      <c r="Q137" s="220">
        <f t="shared" si="37"/>
        <v>0.1957200107515194</v>
      </c>
      <c r="R137" s="111">
        <v>0</v>
      </c>
      <c r="S137" s="220">
        <f t="shared" si="38"/>
        <v>0</v>
      </c>
      <c r="T137" s="111">
        <v>0</v>
      </c>
      <c r="U137" s="220">
        <f t="shared" si="39"/>
        <v>0</v>
      </c>
      <c r="V137" s="111">
        <v>1174303</v>
      </c>
      <c r="W137" s="111">
        <v>7706468.6399999997</v>
      </c>
      <c r="X137" s="110"/>
      <c r="Y137" s="111">
        <v>17769</v>
      </c>
      <c r="Z137" s="111">
        <v>17769</v>
      </c>
      <c r="AA137" s="111">
        <v>17769</v>
      </c>
      <c r="AB137" s="111">
        <v>17769</v>
      </c>
    </row>
    <row r="138" spans="1:28" x14ac:dyDescent="0.2">
      <c r="A138" s="113">
        <v>85</v>
      </c>
      <c r="B138" s="113" t="s">
        <v>206</v>
      </c>
      <c r="C138" s="114">
        <v>3794129</v>
      </c>
      <c r="D138" s="115">
        <f t="shared" si="30"/>
        <v>25.30769076840982</v>
      </c>
      <c r="E138" s="160"/>
      <c r="F138" s="115">
        <f t="shared" si="31"/>
        <v>37.472525713708499</v>
      </c>
      <c r="G138" s="114">
        <v>10642844</v>
      </c>
      <c r="H138" s="115">
        <f t="shared" si="32"/>
        <v>70.990154749199576</v>
      </c>
      <c r="I138" s="160"/>
      <c r="J138" s="115">
        <f t="shared" si="33"/>
        <v>74.659429753619392</v>
      </c>
      <c r="K138" s="114">
        <v>8833156</v>
      </c>
      <c r="L138" s="115">
        <f t="shared" si="34"/>
        <v>58.919130202774816</v>
      </c>
      <c r="M138" s="160"/>
      <c r="N138" s="115">
        <f t="shared" si="35"/>
        <v>89.849002372403703</v>
      </c>
      <c r="O138" s="114">
        <f t="shared" si="36"/>
        <v>23270129</v>
      </c>
      <c r="P138" s="114">
        <v>38764</v>
      </c>
      <c r="Q138" s="118">
        <f t="shared" si="37"/>
        <v>0.16658266054305071</v>
      </c>
      <c r="R138" s="114">
        <v>0</v>
      </c>
      <c r="S138" s="118">
        <f t="shared" si="38"/>
        <v>0</v>
      </c>
      <c r="T138" s="114">
        <v>0</v>
      </c>
      <c r="U138" s="118">
        <f t="shared" si="39"/>
        <v>0</v>
      </c>
      <c r="V138" s="114">
        <v>8204867</v>
      </c>
      <c r="W138" s="114">
        <v>22006045.859999999</v>
      </c>
      <c r="X138" s="113"/>
      <c r="Y138" s="114">
        <v>149920</v>
      </c>
      <c r="Z138" s="114">
        <v>149920</v>
      </c>
      <c r="AA138" s="114">
        <v>149920</v>
      </c>
      <c r="AB138" s="114">
        <v>149920</v>
      </c>
    </row>
    <row r="139" spans="1:28" x14ac:dyDescent="0.2">
      <c r="A139" s="110">
        <v>86</v>
      </c>
      <c r="B139" s="110" t="s">
        <v>208</v>
      </c>
      <c r="C139" s="111">
        <v>11217022</v>
      </c>
      <c r="D139" s="112">
        <f t="shared" si="30"/>
        <v>66.985291570869791</v>
      </c>
      <c r="F139" s="112">
        <f t="shared" si="31"/>
        <v>99.183607220414885</v>
      </c>
      <c r="G139" s="111">
        <v>1074643</v>
      </c>
      <c r="H139" s="112">
        <f t="shared" si="32"/>
        <v>6.4175032098175633</v>
      </c>
      <c r="J139" s="112">
        <f t="shared" si="33"/>
        <v>6.749205319803921</v>
      </c>
      <c r="K139" s="111">
        <v>5843583</v>
      </c>
      <c r="L139" s="112">
        <f t="shared" si="34"/>
        <v>34.896437848974351</v>
      </c>
      <c r="N139" s="112">
        <f t="shared" si="35"/>
        <v>53.215485637520011</v>
      </c>
      <c r="O139" s="111">
        <f t="shared" si="36"/>
        <v>18135248</v>
      </c>
      <c r="P139" s="111">
        <v>1784545</v>
      </c>
      <c r="Q139" s="220">
        <f t="shared" si="37"/>
        <v>9.8402017992806048</v>
      </c>
      <c r="R139" s="111">
        <v>3495242</v>
      </c>
      <c r="S139" s="220">
        <f t="shared" si="38"/>
        <v>19.273196594830132</v>
      </c>
      <c r="T139" s="111">
        <v>110897</v>
      </c>
      <c r="U139" s="220">
        <f t="shared" si="39"/>
        <v>0.61149977105358577</v>
      </c>
      <c r="V139" s="111">
        <v>3905398</v>
      </c>
      <c r="W139" s="111">
        <v>26566660.420000002</v>
      </c>
      <c r="X139" s="110"/>
      <c r="Y139" s="111">
        <v>167455</v>
      </c>
      <c r="Z139" s="111">
        <v>167455</v>
      </c>
      <c r="AA139" s="111">
        <v>167455</v>
      </c>
      <c r="AB139" s="111">
        <v>167455</v>
      </c>
    </row>
    <row r="140" spans="1:28" x14ac:dyDescent="0.2">
      <c r="A140" s="113">
        <v>87</v>
      </c>
      <c r="B140" s="113" t="s">
        <v>210</v>
      </c>
      <c r="C140" s="114">
        <v>0</v>
      </c>
      <c r="D140" s="115">
        <f t="shared" si="30"/>
        <v>0</v>
      </c>
      <c r="E140" s="160"/>
      <c r="F140" s="115">
        <f t="shared" si="31"/>
        <v>0</v>
      </c>
      <c r="G140" s="114">
        <v>693343</v>
      </c>
      <c r="H140" s="115">
        <f t="shared" si="32"/>
        <v>105.72476364745349</v>
      </c>
      <c r="I140" s="160"/>
      <c r="J140" s="115">
        <f t="shared" si="33"/>
        <v>111.18936974628957</v>
      </c>
      <c r="K140" s="114">
        <v>1042468</v>
      </c>
      <c r="L140" s="115">
        <f t="shared" si="34"/>
        <v>158.96126867947544</v>
      </c>
      <c r="M140" s="160"/>
      <c r="N140" s="115">
        <f t="shared" si="35"/>
        <v>242.40872798950198</v>
      </c>
      <c r="O140" s="114">
        <f t="shared" si="36"/>
        <v>1735811</v>
      </c>
      <c r="P140" s="114">
        <v>11033</v>
      </c>
      <c r="Q140" s="118">
        <f t="shared" si="37"/>
        <v>0.63561067420358552</v>
      </c>
      <c r="R140" s="114">
        <v>0</v>
      </c>
      <c r="S140" s="118">
        <f t="shared" si="38"/>
        <v>0</v>
      </c>
      <c r="T140" s="114">
        <v>0</v>
      </c>
      <c r="U140" s="118">
        <f t="shared" si="39"/>
        <v>0</v>
      </c>
      <c r="V140" s="114">
        <v>11495</v>
      </c>
      <c r="W140" s="114">
        <v>15288953.67</v>
      </c>
      <c r="X140" s="113"/>
      <c r="Y140" s="114">
        <v>6558</v>
      </c>
      <c r="Z140" s="114">
        <v>0</v>
      </c>
      <c r="AA140" s="114">
        <v>6558</v>
      </c>
      <c r="AB140" s="114">
        <v>6558</v>
      </c>
    </row>
    <row r="141" spans="1:28" x14ac:dyDescent="0.2">
      <c r="A141" s="110">
        <v>88</v>
      </c>
      <c r="B141" s="110" t="s">
        <v>212</v>
      </c>
      <c r="C141" s="111">
        <v>0</v>
      </c>
      <c r="D141" s="112">
        <f t="shared" si="30"/>
        <v>0</v>
      </c>
      <c r="F141" s="112">
        <f t="shared" si="31"/>
        <v>0</v>
      </c>
      <c r="G141" s="111">
        <v>0</v>
      </c>
      <c r="H141" s="112">
        <f t="shared" si="32"/>
        <v>0</v>
      </c>
      <c r="J141" s="112">
        <f t="shared" si="33"/>
        <v>0</v>
      </c>
      <c r="K141" s="111">
        <v>0</v>
      </c>
      <c r="L141" s="112">
        <f t="shared" si="34"/>
        <v>0</v>
      </c>
      <c r="N141" s="112">
        <f t="shared" si="35"/>
        <v>0</v>
      </c>
      <c r="O141" s="111">
        <f t="shared" si="36"/>
        <v>0</v>
      </c>
      <c r="P141" s="111">
        <v>0</v>
      </c>
      <c r="Q141" s="220">
        <f t="shared" si="37"/>
        <v>0</v>
      </c>
      <c r="R141" s="111">
        <v>0</v>
      </c>
      <c r="S141" s="220">
        <f t="shared" si="38"/>
        <v>0</v>
      </c>
      <c r="T141" s="111">
        <v>0</v>
      </c>
      <c r="U141" s="220">
        <f t="shared" si="39"/>
        <v>0</v>
      </c>
      <c r="V141" s="111">
        <v>0</v>
      </c>
      <c r="W141" s="111">
        <v>0</v>
      </c>
      <c r="X141" s="110"/>
      <c r="Y141" s="111">
        <v>0</v>
      </c>
      <c r="Z141" s="111">
        <v>0</v>
      </c>
      <c r="AA141" s="111">
        <v>0</v>
      </c>
      <c r="AB141" s="111">
        <v>0</v>
      </c>
    </row>
    <row r="142" spans="1:28" x14ac:dyDescent="0.2">
      <c r="A142" s="113">
        <v>89</v>
      </c>
      <c r="B142" s="113" t="s">
        <v>214</v>
      </c>
      <c r="C142" s="114">
        <v>1529143</v>
      </c>
      <c r="D142" s="115">
        <f t="shared" si="30"/>
        <v>39.643860831691384</v>
      </c>
      <c r="E142" s="160"/>
      <c r="F142" s="115">
        <f t="shared" si="31"/>
        <v>58.699768698793051</v>
      </c>
      <c r="G142" s="114">
        <v>6091737</v>
      </c>
      <c r="H142" s="115">
        <f t="shared" si="32"/>
        <v>157.93158249507414</v>
      </c>
      <c r="I142" s="160"/>
      <c r="J142" s="115">
        <f t="shared" si="33"/>
        <v>166.09460749628639</v>
      </c>
      <c r="K142" s="114">
        <v>1613464</v>
      </c>
      <c r="L142" s="115">
        <f t="shared" si="34"/>
        <v>41.829928445504514</v>
      </c>
      <c r="M142" s="160"/>
      <c r="N142" s="115">
        <f t="shared" si="35"/>
        <v>63.788744457069569</v>
      </c>
      <c r="O142" s="114">
        <f t="shared" si="36"/>
        <v>9234344</v>
      </c>
      <c r="P142" s="114">
        <v>18752</v>
      </c>
      <c r="Q142" s="118">
        <f t="shared" si="37"/>
        <v>0.20306802518944497</v>
      </c>
      <c r="R142" s="114">
        <v>0</v>
      </c>
      <c r="S142" s="118">
        <f t="shared" si="38"/>
        <v>0</v>
      </c>
      <c r="T142" s="114">
        <v>0</v>
      </c>
      <c r="U142" s="118">
        <f t="shared" si="39"/>
        <v>0</v>
      </c>
      <c r="V142" s="114">
        <v>804776</v>
      </c>
      <c r="W142" s="114">
        <v>11120927.049999999</v>
      </c>
      <c r="X142" s="113"/>
      <c r="Y142" s="114">
        <v>38572</v>
      </c>
      <c r="Z142" s="114">
        <v>38572</v>
      </c>
      <c r="AA142" s="114">
        <v>38572</v>
      </c>
      <c r="AB142" s="114">
        <v>38572</v>
      </c>
    </row>
    <row r="143" spans="1:28" x14ac:dyDescent="0.2">
      <c r="A143" s="110">
        <v>90</v>
      </c>
      <c r="B143" s="110" t="s">
        <v>216</v>
      </c>
      <c r="C143" s="116">
        <v>0</v>
      </c>
      <c r="D143" s="112">
        <f t="shared" si="30"/>
        <v>0</v>
      </c>
      <c r="F143" s="112">
        <f t="shared" si="31"/>
        <v>0</v>
      </c>
      <c r="G143" s="116">
        <v>0</v>
      </c>
      <c r="H143" s="112">
        <f t="shared" si="32"/>
        <v>0</v>
      </c>
      <c r="J143" s="112">
        <f t="shared" si="33"/>
        <v>0</v>
      </c>
      <c r="K143" s="116">
        <v>0</v>
      </c>
      <c r="L143" s="112">
        <f t="shared" si="34"/>
        <v>0</v>
      </c>
      <c r="N143" s="112">
        <f t="shared" si="35"/>
        <v>0</v>
      </c>
      <c r="O143" s="116">
        <f t="shared" si="36"/>
        <v>0</v>
      </c>
      <c r="P143" s="116">
        <v>0</v>
      </c>
      <c r="Q143" s="220">
        <f t="shared" si="37"/>
        <v>0</v>
      </c>
      <c r="R143" s="116">
        <v>0</v>
      </c>
      <c r="S143" s="220">
        <f t="shared" si="38"/>
        <v>0</v>
      </c>
      <c r="T143" s="116">
        <v>0</v>
      </c>
      <c r="U143" s="220">
        <f t="shared" si="39"/>
        <v>0</v>
      </c>
      <c r="V143" s="116">
        <v>0</v>
      </c>
      <c r="W143" s="111">
        <v>0</v>
      </c>
      <c r="X143" s="110"/>
      <c r="Y143" s="111">
        <v>0</v>
      </c>
      <c r="Z143" s="111">
        <v>0</v>
      </c>
      <c r="AA143" s="111">
        <v>0</v>
      </c>
      <c r="AB143" s="111">
        <v>0</v>
      </c>
    </row>
    <row r="144" spans="1:28" x14ac:dyDescent="0.2">
      <c r="A144" s="113">
        <v>91</v>
      </c>
      <c r="B144" s="113" t="s">
        <v>218</v>
      </c>
      <c r="C144" s="114">
        <v>0</v>
      </c>
      <c r="D144" s="115">
        <f t="shared" si="30"/>
        <v>0</v>
      </c>
      <c r="E144" s="160"/>
      <c r="F144" s="115">
        <f t="shared" si="31"/>
        <v>0</v>
      </c>
      <c r="G144" s="114">
        <v>4150479</v>
      </c>
      <c r="H144" s="115">
        <f t="shared" si="32"/>
        <v>77.7694729149881</v>
      </c>
      <c r="I144" s="160"/>
      <c r="J144" s="115">
        <f t="shared" si="33"/>
        <v>81.789151194067884</v>
      </c>
      <c r="K144" s="114">
        <v>2498320</v>
      </c>
      <c r="L144" s="115">
        <f t="shared" si="34"/>
        <v>46.812194345031763</v>
      </c>
      <c r="M144" s="160"/>
      <c r="N144" s="115">
        <f t="shared" si="35"/>
        <v>71.386474075377606</v>
      </c>
      <c r="O144" s="114">
        <f t="shared" si="36"/>
        <v>6648799</v>
      </c>
      <c r="P144" s="114">
        <v>44750</v>
      </c>
      <c r="Q144" s="118">
        <f t="shared" si="37"/>
        <v>0.67305388537087674</v>
      </c>
      <c r="R144" s="114">
        <v>0</v>
      </c>
      <c r="S144" s="118">
        <f t="shared" si="38"/>
        <v>0</v>
      </c>
      <c r="T144" s="114">
        <v>0</v>
      </c>
      <c r="U144" s="118">
        <f t="shared" si="39"/>
        <v>0</v>
      </c>
      <c r="V144" s="114">
        <v>1657311</v>
      </c>
      <c r="W144" s="114">
        <v>45849836.490000002</v>
      </c>
      <c r="X144" s="113"/>
      <c r="Y144" s="114">
        <v>53369</v>
      </c>
      <c r="Z144" s="114">
        <v>0</v>
      </c>
      <c r="AA144" s="114">
        <v>53369</v>
      </c>
      <c r="AB144" s="114">
        <v>53369</v>
      </c>
    </row>
    <row r="145" spans="1:28" x14ac:dyDescent="0.2">
      <c r="A145" s="110">
        <v>92</v>
      </c>
      <c r="B145" s="110" t="s">
        <v>220</v>
      </c>
      <c r="C145" s="111">
        <v>13007</v>
      </c>
      <c r="D145" s="112">
        <f t="shared" si="30"/>
        <v>0.6674706214399343</v>
      </c>
      <c r="F145" s="112">
        <f t="shared" si="31"/>
        <v>0.98830866292525499</v>
      </c>
      <c r="G145" s="111">
        <v>1958424</v>
      </c>
      <c r="H145" s="112">
        <f t="shared" si="32"/>
        <v>100.49899933288859</v>
      </c>
      <c r="J145" s="112">
        <f t="shared" si="33"/>
        <v>105.69350084544557</v>
      </c>
      <c r="K145" s="111">
        <v>1413724</v>
      </c>
      <c r="L145" s="112">
        <f t="shared" si="34"/>
        <v>72.547031354236154</v>
      </c>
      <c r="N145" s="112">
        <f t="shared" si="35"/>
        <v>110.63093378711537</v>
      </c>
      <c r="O145" s="111">
        <f t="shared" si="36"/>
        <v>3385155</v>
      </c>
      <c r="P145" s="111">
        <v>25831</v>
      </c>
      <c r="Q145" s="220">
        <f t="shared" si="37"/>
        <v>0.7630669792077468</v>
      </c>
      <c r="R145" s="111">
        <v>49375</v>
      </c>
      <c r="S145" s="220">
        <f t="shared" si="38"/>
        <v>1.4585742750331965</v>
      </c>
      <c r="T145" s="111">
        <v>0</v>
      </c>
      <c r="U145" s="220">
        <f t="shared" si="39"/>
        <v>0</v>
      </c>
      <c r="V145" s="111">
        <v>600722</v>
      </c>
      <c r="W145" s="111">
        <v>3128890.6900000004</v>
      </c>
      <c r="X145" s="110"/>
      <c r="Y145" s="111">
        <v>19487</v>
      </c>
      <c r="Z145" s="111">
        <v>19487</v>
      </c>
      <c r="AA145" s="111">
        <v>19487</v>
      </c>
      <c r="AB145" s="111">
        <v>19487</v>
      </c>
    </row>
    <row r="146" spans="1:28" x14ac:dyDescent="0.2">
      <c r="A146" s="113">
        <v>93</v>
      </c>
      <c r="B146" s="113" t="s">
        <v>222</v>
      </c>
      <c r="C146" s="114">
        <v>252582</v>
      </c>
      <c r="D146" s="115">
        <f t="shared" si="30"/>
        <v>7.2539345203905805</v>
      </c>
      <c r="E146" s="160"/>
      <c r="F146" s="115">
        <f t="shared" si="31"/>
        <v>10.74073689015497</v>
      </c>
      <c r="G146" s="114">
        <v>4323749</v>
      </c>
      <c r="H146" s="115">
        <f t="shared" si="32"/>
        <v>124.17429638139001</v>
      </c>
      <c r="I146" s="160"/>
      <c r="J146" s="115">
        <f t="shared" si="33"/>
        <v>130.59250526561263</v>
      </c>
      <c r="K146" s="114">
        <v>2935130</v>
      </c>
      <c r="L146" s="115">
        <f t="shared" si="34"/>
        <v>84.294371051120052</v>
      </c>
      <c r="M146" s="160"/>
      <c r="N146" s="115">
        <f t="shared" si="35"/>
        <v>128.54509424166065</v>
      </c>
      <c r="O146" s="114">
        <f t="shared" si="36"/>
        <v>7511461</v>
      </c>
      <c r="P146" s="114">
        <v>23008</v>
      </c>
      <c r="Q146" s="118">
        <f t="shared" si="37"/>
        <v>0.30630525805831915</v>
      </c>
      <c r="R146" s="114">
        <v>0</v>
      </c>
      <c r="S146" s="118">
        <f t="shared" si="38"/>
        <v>0</v>
      </c>
      <c r="T146" s="114">
        <v>0</v>
      </c>
      <c r="U146" s="118">
        <f t="shared" si="39"/>
        <v>0</v>
      </c>
      <c r="V146" s="114">
        <v>469992</v>
      </c>
      <c r="W146" s="114">
        <v>11257475.870000001</v>
      </c>
      <c r="X146" s="113"/>
      <c r="Y146" s="114">
        <v>34820</v>
      </c>
      <c r="Z146" s="114">
        <v>34820</v>
      </c>
      <c r="AA146" s="114">
        <v>34820</v>
      </c>
      <c r="AB146" s="114">
        <v>34820</v>
      </c>
    </row>
    <row r="147" spans="1:28" x14ac:dyDescent="0.2">
      <c r="A147" s="110">
        <v>94</v>
      </c>
      <c r="B147" s="110" t="s">
        <v>224</v>
      </c>
      <c r="C147" s="111">
        <v>435152</v>
      </c>
      <c r="D147" s="112">
        <f t="shared" si="30"/>
        <v>15.588464982984059</v>
      </c>
      <c r="F147" s="112">
        <f t="shared" si="31"/>
        <v>23.08148776818717</v>
      </c>
      <c r="G147" s="111">
        <v>3088976</v>
      </c>
      <c r="H147" s="112">
        <f t="shared" si="32"/>
        <v>110.65649292495074</v>
      </c>
      <c r="J147" s="112">
        <f t="shared" si="33"/>
        <v>116.37600579262566</v>
      </c>
      <c r="K147" s="111">
        <v>1340150</v>
      </c>
      <c r="L147" s="112">
        <f t="shared" si="34"/>
        <v>48.008239297868528</v>
      </c>
      <c r="N147" s="112">
        <f t="shared" si="35"/>
        <v>73.210388403968125</v>
      </c>
      <c r="O147" s="111">
        <f t="shared" si="36"/>
        <v>4864278</v>
      </c>
      <c r="P147" s="111">
        <v>4500</v>
      </c>
      <c r="Q147" s="220">
        <f t="shared" si="37"/>
        <v>9.2511159929592843E-2</v>
      </c>
      <c r="R147" s="111">
        <v>0</v>
      </c>
      <c r="S147" s="220">
        <f t="shared" si="38"/>
        <v>0</v>
      </c>
      <c r="T147" s="111">
        <v>0</v>
      </c>
      <c r="U147" s="220">
        <f t="shared" si="39"/>
        <v>0</v>
      </c>
      <c r="V147" s="111">
        <v>1074112</v>
      </c>
      <c r="W147" s="111">
        <v>35072087.770000003</v>
      </c>
      <c r="X147" s="110"/>
      <c r="Y147" s="111">
        <v>27915</v>
      </c>
      <c r="Z147" s="111">
        <v>27915</v>
      </c>
      <c r="AA147" s="111">
        <v>27915</v>
      </c>
      <c r="AB147" s="111">
        <v>27915</v>
      </c>
    </row>
    <row r="148" spans="1:28" x14ac:dyDescent="0.2">
      <c r="A148" s="113">
        <v>95</v>
      </c>
      <c r="B148" s="113" t="s">
        <v>226</v>
      </c>
      <c r="C148" s="117">
        <v>0</v>
      </c>
      <c r="D148" s="115">
        <f t="shared" si="30"/>
        <v>0</v>
      </c>
      <c r="E148" s="160"/>
      <c r="F148" s="115">
        <f t="shared" si="31"/>
        <v>0</v>
      </c>
      <c r="G148" s="117">
        <v>7702312</v>
      </c>
      <c r="H148" s="115">
        <f t="shared" si="32"/>
        <v>105.81697784005826</v>
      </c>
      <c r="I148" s="160"/>
      <c r="J148" s="115">
        <f t="shared" si="33"/>
        <v>111.28635022279911</v>
      </c>
      <c r="K148" s="117">
        <v>10010489</v>
      </c>
      <c r="L148" s="115">
        <f t="shared" si="34"/>
        <v>137.52749728667794</v>
      </c>
      <c r="M148" s="160"/>
      <c r="N148" s="115">
        <f t="shared" si="35"/>
        <v>209.72319834754666</v>
      </c>
      <c r="O148" s="117">
        <f t="shared" si="36"/>
        <v>17712801</v>
      </c>
      <c r="P148" s="117">
        <v>26237</v>
      </c>
      <c r="Q148" s="118">
        <f t="shared" si="37"/>
        <v>0.14812451175847344</v>
      </c>
      <c r="R148" s="117">
        <v>0</v>
      </c>
      <c r="S148" s="118">
        <f t="shared" si="38"/>
        <v>0</v>
      </c>
      <c r="T148" s="117">
        <v>0</v>
      </c>
      <c r="U148" s="118">
        <f t="shared" si="39"/>
        <v>0</v>
      </c>
      <c r="V148" s="117">
        <v>9082504</v>
      </c>
      <c r="W148" s="117">
        <v>5763990.1799999988</v>
      </c>
      <c r="X148" s="113"/>
      <c r="Y148" s="117">
        <v>72789</v>
      </c>
      <c r="Z148" s="114">
        <v>0</v>
      </c>
      <c r="AA148" s="114">
        <v>72789</v>
      </c>
      <c r="AB148" s="114">
        <v>72789</v>
      </c>
    </row>
    <row r="149" spans="1:28" ht="13.5" thickBot="1" x14ac:dyDescent="0.25">
      <c r="A149" s="120">
        <f>A148</f>
        <v>95</v>
      </c>
      <c r="B149" s="130" t="s">
        <v>245</v>
      </c>
      <c r="C149" s="122">
        <f>SUM(C54:C148)</f>
        <v>306844827</v>
      </c>
      <c r="D149" s="222">
        <f>IF(C149=0,0,IF(ISNONTEXT($E149),C149/$Y149,C149/$Z149))</f>
        <v>67.536655953648619</v>
      </c>
      <c r="E149" s="525" t="s">
        <v>341</v>
      </c>
      <c r="F149" s="223">
        <f t="shared" si="31"/>
        <v>100</v>
      </c>
      <c r="G149" s="122">
        <f>SUM(G54:G148)</f>
        <v>554073642</v>
      </c>
      <c r="H149" s="222">
        <f t="shared" si="32"/>
        <v>95.085316059165407</v>
      </c>
      <c r="I149" s="163"/>
      <c r="J149" s="223">
        <f t="shared" si="33"/>
        <v>100</v>
      </c>
      <c r="K149" s="122">
        <f>SUM(K54:K148)</f>
        <v>382117655</v>
      </c>
      <c r="L149" s="222">
        <f>IF(K149=0,0,IF(ISNONTEXT($M149),K149/$Y149,K149/$AB149))</f>
        <v>65.57571998247505</v>
      </c>
      <c r="M149" s="163"/>
      <c r="N149" s="223">
        <f t="shared" si="35"/>
        <v>100</v>
      </c>
      <c r="O149" s="122">
        <f>SUM(O54:O148)</f>
        <v>1243036124</v>
      </c>
      <c r="P149" s="122">
        <f>SUM(P54:P148)</f>
        <v>103682744</v>
      </c>
      <c r="Q149" s="223">
        <f t="shared" si="37"/>
        <v>8.3410885651783353</v>
      </c>
      <c r="R149" s="122">
        <f>SUM(R54:R148)</f>
        <v>18667783</v>
      </c>
      <c r="S149" s="223">
        <f t="shared" si="38"/>
        <v>1.5017892593441637</v>
      </c>
      <c r="T149" s="122">
        <f>SUM(T54:T148)</f>
        <v>22096127</v>
      </c>
      <c r="U149" s="223">
        <f t="shared" si="39"/>
        <v>1.777593311519883</v>
      </c>
      <c r="V149" s="122">
        <f>SUM(V54:V148)</f>
        <v>436885834</v>
      </c>
      <c r="W149" s="122">
        <f>SUM(W54:W148)</f>
        <v>1142178472.28</v>
      </c>
      <c r="X149" s="110"/>
      <c r="Y149" s="235">
        <f>SUM(Y54:Y148)</f>
        <v>5827121</v>
      </c>
      <c r="Z149" s="116">
        <f>SUM(Z54:Z148)</f>
        <v>4543382</v>
      </c>
      <c r="AA149" s="116">
        <f>SUM(AA54:AA148)</f>
        <v>5827121</v>
      </c>
      <c r="AB149" s="116">
        <f>SUM(AB54:AB148)</f>
        <v>5827121</v>
      </c>
    </row>
    <row r="150" spans="1:28" x14ac:dyDescent="0.2">
      <c r="A150" s="110"/>
      <c r="B150" s="156"/>
      <c r="C150" s="227"/>
      <c r="D150" s="228"/>
      <c r="F150" s="220"/>
      <c r="G150" s="227"/>
      <c r="H150" s="228"/>
      <c r="J150" s="220"/>
      <c r="K150" s="227"/>
      <c r="L150" s="228"/>
      <c r="N150" s="220"/>
      <c r="O150" s="227"/>
      <c r="P150" s="227"/>
      <c r="Q150" s="220"/>
      <c r="R150" s="227"/>
      <c r="S150" s="220"/>
      <c r="T150" s="227"/>
      <c r="U150" s="220"/>
      <c r="V150" s="227"/>
      <c r="W150" s="227"/>
      <c r="X150" s="110"/>
      <c r="Y150" s="116"/>
      <c r="Z150" s="116"/>
      <c r="AA150" s="116"/>
      <c r="AB150" s="116"/>
    </row>
    <row r="151" spans="1:28" x14ac:dyDescent="0.2">
      <c r="A151" s="110"/>
      <c r="B151" s="156"/>
      <c r="C151" s="227"/>
      <c r="D151" s="228"/>
      <c r="F151" s="220"/>
      <c r="G151" s="227"/>
      <c r="H151" s="228"/>
      <c r="J151" s="220"/>
      <c r="K151" s="227"/>
      <c r="L151" s="228"/>
      <c r="N151" s="220"/>
      <c r="O151" s="227"/>
      <c r="P151" s="227"/>
      <c r="Q151" s="220"/>
      <c r="R151" s="227"/>
      <c r="S151" s="220"/>
      <c r="T151" s="227"/>
      <c r="U151" s="220"/>
      <c r="V151" s="227"/>
      <c r="W151" s="227"/>
      <c r="X151" s="110"/>
      <c r="Y151" s="116"/>
      <c r="Z151" s="116"/>
      <c r="AA151" s="116"/>
      <c r="AB151" s="116"/>
    </row>
    <row r="152" spans="1:28" s="300" customFormat="1" ht="15.75" x14ac:dyDescent="0.25">
      <c r="A152" s="325" t="s">
        <v>0</v>
      </c>
      <c r="B152" s="271"/>
      <c r="C152" s="271"/>
      <c r="D152" s="271"/>
      <c r="E152" s="271"/>
      <c r="F152" s="271"/>
      <c r="G152" s="271"/>
      <c r="H152" s="271"/>
      <c r="I152" s="271"/>
      <c r="J152" s="271"/>
      <c r="K152" s="271"/>
      <c r="L152" s="271"/>
      <c r="M152" s="271"/>
      <c r="N152" s="271"/>
      <c r="O152" s="271"/>
      <c r="P152" s="271"/>
      <c r="Q152" s="271"/>
      <c r="R152" s="271"/>
      <c r="S152" s="271"/>
      <c r="T152" s="271"/>
      <c r="U152" s="271"/>
      <c r="V152" s="271"/>
      <c r="W152" s="271"/>
      <c r="X152" s="271"/>
      <c r="Y152" s="271"/>
    </row>
    <row r="153" spans="1:28" s="300" customFormat="1" ht="15.75" x14ac:dyDescent="0.25">
      <c r="A153" s="323" t="s">
        <v>403</v>
      </c>
      <c r="B153" s="273"/>
      <c r="C153" s="273"/>
      <c r="D153" s="273"/>
      <c r="E153" s="273"/>
      <c r="F153" s="273"/>
      <c r="G153" s="273"/>
      <c r="H153" s="273"/>
      <c r="I153" s="273"/>
      <c r="J153" s="273"/>
      <c r="K153" s="273"/>
      <c r="L153" s="273"/>
      <c r="M153" s="273"/>
      <c r="N153" s="273"/>
      <c r="O153" s="273"/>
      <c r="P153" s="273"/>
      <c r="Q153" s="273"/>
      <c r="R153" s="273"/>
      <c r="S153" s="273"/>
      <c r="T153" s="273"/>
      <c r="U153" s="273"/>
      <c r="V153" s="273"/>
      <c r="W153" s="273"/>
      <c r="X153" s="273"/>
      <c r="Y153" s="273"/>
    </row>
    <row r="154" spans="1:28" s="300" customFormat="1" ht="15.75" x14ac:dyDescent="0.25">
      <c r="A154" s="323" t="str">
        <f>A3</f>
        <v>FOR THE YEAR ENDED JUNE 30, 2025</v>
      </c>
      <c r="B154" s="273"/>
      <c r="C154" s="273"/>
      <c r="D154" s="273"/>
      <c r="E154" s="273"/>
      <c r="F154" s="273"/>
      <c r="G154" s="273"/>
      <c r="H154" s="273"/>
      <c r="I154" s="273"/>
      <c r="J154" s="273"/>
      <c r="K154" s="273"/>
      <c r="L154" s="273"/>
      <c r="M154" s="273"/>
      <c r="N154" s="273"/>
      <c r="O154" s="273"/>
      <c r="P154" s="273"/>
      <c r="Q154" s="273"/>
      <c r="R154" s="273"/>
      <c r="S154" s="273"/>
      <c r="T154" s="273"/>
      <c r="U154" s="273"/>
      <c r="V154" s="273"/>
      <c r="W154" s="273"/>
      <c r="X154" s="273"/>
      <c r="Y154" s="273"/>
    </row>
    <row r="155" spans="1:28" s="90" customFormat="1" ht="13.5" thickBot="1" x14ac:dyDescent="0.25">
      <c r="E155" s="198"/>
      <c r="I155" s="198"/>
      <c r="M155" s="198"/>
    </row>
    <row r="156" spans="1:28" s="90" customFormat="1" ht="15" x14ac:dyDescent="0.2">
      <c r="E156" s="198"/>
      <c r="I156" s="198"/>
      <c r="M156" s="198"/>
      <c r="P156" s="408" t="s">
        <v>335</v>
      </c>
      <c r="Q156" s="409"/>
      <c r="R156" s="409"/>
      <c r="S156" s="409"/>
      <c r="T156" s="409"/>
      <c r="U156" s="409"/>
      <c r="V156" s="410"/>
      <c r="W156" s="231" t="s">
        <v>361</v>
      </c>
    </row>
    <row r="157" spans="1:28" s="86" customFormat="1" ht="62.45" customHeight="1" x14ac:dyDescent="0.25">
      <c r="A157" s="318" t="s">
        <v>1</v>
      </c>
      <c r="B157" s="324" t="s">
        <v>331</v>
      </c>
      <c r="C157" s="320" t="s">
        <v>401</v>
      </c>
      <c r="D157" s="320" t="s">
        <v>346</v>
      </c>
      <c r="E157" s="348"/>
      <c r="F157" s="320" t="s">
        <v>347</v>
      </c>
      <c r="G157" s="320" t="s">
        <v>373</v>
      </c>
      <c r="H157" s="320" t="s">
        <v>346</v>
      </c>
      <c r="I157" s="348"/>
      <c r="J157" s="320" t="s">
        <v>347</v>
      </c>
      <c r="K157" s="320" t="s">
        <v>402</v>
      </c>
      <c r="L157" s="320" t="s">
        <v>346</v>
      </c>
      <c r="M157" s="348"/>
      <c r="N157" s="320" t="s">
        <v>347</v>
      </c>
      <c r="O157" s="320" t="s">
        <v>245</v>
      </c>
      <c r="P157" s="320" t="s">
        <v>338</v>
      </c>
      <c r="Q157" s="320" t="s">
        <v>348</v>
      </c>
      <c r="R157" s="320" t="s">
        <v>352</v>
      </c>
      <c r="S157" s="320" t="s">
        <v>348</v>
      </c>
      <c r="T157" s="320" t="s">
        <v>353</v>
      </c>
      <c r="U157" s="320" t="s">
        <v>348</v>
      </c>
      <c r="V157" s="320" t="s">
        <v>342</v>
      </c>
      <c r="W157" s="320" t="s">
        <v>367</v>
      </c>
      <c r="X157" s="353"/>
      <c r="Y157" s="332" t="s">
        <v>343</v>
      </c>
      <c r="Z157" s="332" t="s">
        <v>343</v>
      </c>
      <c r="AA157" s="332" t="s">
        <v>343</v>
      </c>
      <c r="AB157" s="332" t="s">
        <v>343</v>
      </c>
    </row>
    <row r="158" spans="1:28" x14ac:dyDescent="0.2">
      <c r="A158" s="113">
        <v>1</v>
      </c>
      <c r="B158" s="113" t="s">
        <v>252</v>
      </c>
      <c r="C158" s="233">
        <v>5552617</v>
      </c>
      <c r="D158" s="236">
        <f t="shared" ref="D158:D194" si="40">IFERROR((C158/$Y158),0)</f>
        <v>662.91989016236869</v>
      </c>
      <c r="E158" s="160"/>
      <c r="F158" s="115">
        <f t="shared" ref="F158:F195" si="41">IF(D$195,D158/D$195*100,0)</f>
        <v>187.03494112259978</v>
      </c>
      <c r="G158" s="233">
        <v>436158</v>
      </c>
      <c r="H158" s="236">
        <f t="shared" ref="H158:H195" si="42">IFERROR((G158/$Y158),0)</f>
        <v>52.072349570200572</v>
      </c>
      <c r="I158" s="160"/>
      <c r="J158" s="115">
        <f t="shared" ref="J158:J195" si="43">IF(H$195,H158/H$195*100,0)</f>
        <v>43.549395107884557</v>
      </c>
      <c r="K158" s="233">
        <v>0</v>
      </c>
      <c r="L158" s="236">
        <f t="shared" ref="L158:L194" si="44">IFERROR((K158/$Y158),0)</f>
        <v>0</v>
      </c>
      <c r="M158" s="160"/>
      <c r="N158" s="115">
        <f t="shared" ref="N158:N195" si="45">IF(L$195,L158/L$195*100,0)</f>
        <v>0</v>
      </c>
      <c r="O158" s="233">
        <f t="shared" ref="O158:O194" si="46">(C158+G158+K158)</f>
        <v>5988775</v>
      </c>
      <c r="P158" s="233">
        <v>2390293</v>
      </c>
      <c r="Q158" s="115">
        <f t="shared" ref="Q158:Q195" si="47">IF($O158,P158/$O158*100,0)</f>
        <v>39.912887026144745</v>
      </c>
      <c r="R158" s="233">
        <v>54522</v>
      </c>
      <c r="S158" s="115">
        <f t="shared" ref="S158:S195" si="48">IF($O158,R158/$O158*100,0)</f>
        <v>0.91040321267705004</v>
      </c>
      <c r="T158" s="233">
        <v>0</v>
      </c>
      <c r="U158" s="115">
        <f t="shared" ref="U158:U186" si="49">IF($O158,T158/$O158*100,0)</f>
        <v>0</v>
      </c>
      <c r="V158" s="233">
        <v>1241426</v>
      </c>
      <c r="W158" s="233">
        <v>0</v>
      </c>
      <c r="X158" s="113"/>
      <c r="Y158" s="234">
        <v>8376</v>
      </c>
      <c r="Z158" s="114">
        <v>8376</v>
      </c>
      <c r="AA158" s="114">
        <v>8376</v>
      </c>
      <c r="AB158" s="114">
        <v>0</v>
      </c>
    </row>
    <row r="159" spans="1:28" x14ac:dyDescent="0.2">
      <c r="A159" s="110">
        <v>2</v>
      </c>
      <c r="B159" s="110" t="s">
        <v>253</v>
      </c>
      <c r="C159" s="111">
        <v>3387704</v>
      </c>
      <c r="D159" s="112">
        <f t="shared" si="40"/>
        <v>447.81282220753468</v>
      </c>
      <c r="F159" s="112">
        <f t="shared" si="41"/>
        <v>126.34504723491855</v>
      </c>
      <c r="G159" s="111">
        <v>495200</v>
      </c>
      <c r="H159" s="112">
        <f t="shared" si="42"/>
        <v>65.459352280237937</v>
      </c>
      <c r="J159" s="112">
        <f t="shared" si="43"/>
        <v>54.745276898157556</v>
      </c>
      <c r="K159" s="111">
        <v>757285</v>
      </c>
      <c r="L159" s="112">
        <f t="shared" si="44"/>
        <v>100.10376734963648</v>
      </c>
      <c r="N159" s="112">
        <f t="shared" si="45"/>
        <v>85.538389183874429</v>
      </c>
      <c r="O159" s="111">
        <f t="shared" si="46"/>
        <v>4640189</v>
      </c>
      <c r="P159" s="111">
        <v>2441019</v>
      </c>
      <c r="Q159" s="112">
        <f t="shared" si="47"/>
        <v>52.606025314917126</v>
      </c>
      <c r="R159" s="111">
        <v>1185797</v>
      </c>
      <c r="S159" s="112">
        <f t="shared" si="48"/>
        <v>25.554928904835556</v>
      </c>
      <c r="T159" s="111">
        <v>0</v>
      </c>
      <c r="U159" s="112">
        <f t="shared" si="49"/>
        <v>0</v>
      </c>
      <c r="V159" s="111">
        <v>27032</v>
      </c>
      <c r="W159" s="111">
        <v>49423.69</v>
      </c>
      <c r="X159" s="110"/>
      <c r="Y159" s="111">
        <v>7565</v>
      </c>
      <c r="Z159" s="111">
        <v>7565</v>
      </c>
      <c r="AA159" s="111">
        <v>7565</v>
      </c>
      <c r="AB159" s="111">
        <v>7565</v>
      </c>
    </row>
    <row r="160" spans="1:28" x14ac:dyDescent="0.2">
      <c r="A160" s="113">
        <v>3</v>
      </c>
      <c r="B160" s="113" t="s">
        <v>88</v>
      </c>
      <c r="C160" s="114">
        <v>3184477</v>
      </c>
      <c r="D160" s="115">
        <f t="shared" si="40"/>
        <v>478.36517951028992</v>
      </c>
      <c r="E160" s="160"/>
      <c r="F160" s="115">
        <f t="shared" si="41"/>
        <v>134.96503048489743</v>
      </c>
      <c r="G160" s="114">
        <v>936253</v>
      </c>
      <c r="H160" s="115">
        <f t="shared" si="42"/>
        <v>140.64188072705423</v>
      </c>
      <c r="I160" s="160"/>
      <c r="J160" s="115">
        <f t="shared" si="43"/>
        <v>117.62228674243529</v>
      </c>
      <c r="K160" s="114">
        <v>1557927</v>
      </c>
      <c r="L160" s="115">
        <f t="shared" si="44"/>
        <v>234.02839116719244</v>
      </c>
      <c r="M160" s="160"/>
      <c r="N160" s="115">
        <f t="shared" si="45"/>
        <v>199.97660561381463</v>
      </c>
      <c r="O160" s="114">
        <f t="shared" si="46"/>
        <v>5678657</v>
      </c>
      <c r="P160" s="114">
        <v>2297067</v>
      </c>
      <c r="Q160" s="115">
        <f t="shared" si="47"/>
        <v>40.450884777862086</v>
      </c>
      <c r="R160" s="114">
        <v>251800</v>
      </c>
      <c r="S160" s="115">
        <f t="shared" si="48"/>
        <v>4.4341470175078372</v>
      </c>
      <c r="T160" s="114">
        <v>0</v>
      </c>
      <c r="U160" s="115">
        <f t="shared" si="49"/>
        <v>0</v>
      </c>
      <c r="V160" s="114">
        <v>1155491</v>
      </c>
      <c r="W160" s="114">
        <v>532.99</v>
      </c>
      <c r="X160" s="113"/>
      <c r="Y160" s="114">
        <v>6657</v>
      </c>
      <c r="Z160" s="114">
        <v>6657</v>
      </c>
      <c r="AA160" s="114">
        <v>6657</v>
      </c>
      <c r="AB160" s="114">
        <v>6657</v>
      </c>
    </row>
    <row r="161" spans="1:28" x14ac:dyDescent="0.2">
      <c r="A161" s="110">
        <v>4</v>
      </c>
      <c r="B161" s="110" t="s">
        <v>254</v>
      </c>
      <c r="C161" s="111">
        <v>858758</v>
      </c>
      <c r="D161" s="112">
        <f t="shared" si="40"/>
        <v>187.74770441626586</v>
      </c>
      <c r="F161" s="112">
        <f t="shared" si="41"/>
        <v>52.970775749085995</v>
      </c>
      <c r="G161" s="111">
        <v>411360</v>
      </c>
      <c r="H161" s="112">
        <f t="shared" si="42"/>
        <v>89.934411893310013</v>
      </c>
      <c r="J161" s="112">
        <f t="shared" si="43"/>
        <v>75.21437518498945</v>
      </c>
      <c r="K161" s="111">
        <v>149931</v>
      </c>
      <c r="L161" s="112">
        <f t="shared" si="44"/>
        <v>32.778968080454746</v>
      </c>
      <c r="N161" s="112">
        <f t="shared" si="45"/>
        <v>28.009536533411172</v>
      </c>
      <c r="O161" s="111">
        <f t="shared" si="46"/>
        <v>1420049</v>
      </c>
      <c r="P161" s="111">
        <v>812089</v>
      </c>
      <c r="Q161" s="112">
        <f t="shared" si="47"/>
        <v>57.187392829402363</v>
      </c>
      <c r="R161" s="111">
        <v>0</v>
      </c>
      <c r="S161" s="112">
        <f t="shared" si="48"/>
        <v>0</v>
      </c>
      <c r="T161" s="111">
        <v>0</v>
      </c>
      <c r="U161" s="112">
        <f t="shared" si="49"/>
        <v>0</v>
      </c>
      <c r="V161" s="111">
        <v>25000</v>
      </c>
      <c r="W161" s="111">
        <v>331563.62</v>
      </c>
      <c r="X161" s="110"/>
      <c r="Y161" s="111">
        <v>4574</v>
      </c>
      <c r="Z161" s="111">
        <v>4574</v>
      </c>
      <c r="AA161" s="111">
        <v>4574</v>
      </c>
      <c r="AB161" s="111">
        <v>4574</v>
      </c>
    </row>
    <row r="162" spans="1:28" x14ac:dyDescent="0.2">
      <c r="A162" s="113">
        <v>5</v>
      </c>
      <c r="B162" s="113" t="s">
        <v>255</v>
      </c>
      <c r="C162" s="114">
        <v>0</v>
      </c>
      <c r="D162" s="115">
        <f t="shared" si="40"/>
        <v>0</v>
      </c>
      <c r="E162" s="160"/>
      <c r="F162" s="115">
        <f t="shared" si="41"/>
        <v>0</v>
      </c>
      <c r="G162" s="114">
        <v>0</v>
      </c>
      <c r="H162" s="115">
        <f t="shared" si="42"/>
        <v>0</v>
      </c>
      <c r="I162" s="160"/>
      <c r="J162" s="115">
        <f t="shared" si="43"/>
        <v>0</v>
      </c>
      <c r="K162" s="114">
        <v>0</v>
      </c>
      <c r="L162" s="115">
        <f t="shared" si="44"/>
        <v>0</v>
      </c>
      <c r="M162" s="160"/>
      <c r="N162" s="115">
        <f t="shared" si="45"/>
        <v>0</v>
      </c>
      <c r="O162" s="114">
        <f t="shared" si="46"/>
        <v>0</v>
      </c>
      <c r="P162" s="114">
        <v>0</v>
      </c>
      <c r="Q162" s="118">
        <f t="shared" si="47"/>
        <v>0</v>
      </c>
      <c r="R162" s="114">
        <v>0</v>
      </c>
      <c r="S162" s="118">
        <f t="shared" si="48"/>
        <v>0</v>
      </c>
      <c r="T162" s="114">
        <v>0</v>
      </c>
      <c r="U162" s="118">
        <f t="shared" si="49"/>
        <v>0</v>
      </c>
      <c r="V162" s="114">
        <v>0</v>
      </c>
      <c r="W162" s="114">
        <v>0</v>
      </c>
      <c r="X162" s="113"/>
      <c r="Y162" s="114">
        <v>0</v>
      </c>
      <c r="Z162" s="114">
        <v>0</v>
      </c>
      <c r="AA162" s="114">
        <v>0</v>
      </c>
      <c r="AB162" s="114">
        <v>0</v>
      </c>
    </row>
    <row r="163" spans="1:28" x14ac:dyDescent="0.2">
      <c r="A163" s="110">
        <v>6</v>
      </c>
      <c r="B163" s="110" t="s">
        <v>256</v>
      </c>
      <c r="C163" s="111">
        <v>0</v>
      </c>
      <c r="D163" s="112">
        <f t="shared" si="40"/>
        <v>0</v>
      </c>
      <c r="F163" s="112">
        <f t="shared" si="41"/>
        <v>0</v>
      </c>
      <c r="G163" s="111">
        <v>0</v>
      </c>
      <c r="H163" s="112">
        <f t="shared" si="42"/>
        <v>0</v>
      </c>
      <c r="J163" s="112">
        <f t="shared" si="43"/>
        <v>0</v>
      </c>
      <c r="K163" s="111">
        <v>0</v>
      </c>
      <c r="L163" s="112">
        <f t="shared" si="44"/>
        <v>0</v>
      </c>
      <c r="N163" s="112">
        <f t="shared" si="45"/>
        <v>0</v>
      </c>
      <c r="O163" s="111">
        <f t="shared" si="46"/>
        <v>0</v>
      </c>
      <c r="P163" s="111">
        <v>0</v>
      </c>
      <c r="Q163" s="220">
        <f t="shared" si="47"/>
        <v>0</v>
      </c>
      <c r="R163" s="111">
        <v>0</v>
      </c>
      <c r="S163" s="220">
        <f t="shared" si="48"/>
        <v>0</v>
      </c>
      <c r="T163" s="111">
        <v>0</v>
      </c>
      <c r="U163" s="220">
        <f t="shared" si="49"/>
        <v>0</v>
      </c>
      <c r="V163" s="111">
        <v>0</v>
      </c>
      <c r="W163" s="111">
        <v>0</v>
      </c>
      <c r="X163" s="110"/>
      <c r="Y163" s="111">
        <v>0</v>
      </c>
      <c r="Z163" s="111">
        <v>0</v>
      </c>
      <c r="AA163" s="111">
        <v>0</v>
      </c>
      <c r="AB163" s="111">
        <v>0</v>
      </c>
    </row>
    <row r="164" spans="1:28" x14ac:dyDescent="0.2">
      <c r="A164" s="113">
        <v>7</v>
      </c>
      <c r="B164" s="113" t="s">
        <v>257</v>
      </c>
      <c r="C164" s="114">
        <v>1527727</v>
      </c>
      <c r="D164" s="115">
        <f t="shared" si="40"/>
        <v>299.789442700157</v>
      </c>
      <c r="E164" s="160"/>
      <c r="F164" s="115">
        <f t="shared" si="41"/>
        <v>84.582016012322981</v>
      </c>
      <c r="G164" s="114">
        <v>436429</v>
      </c>
      <c r="H164" s="115">
        <f t="shared" si="42"/>
        <v>85.641483516483518</v>
      </c>
      <c r="I164" s="160"/>
      <c r="J164" s="115">
        <f t="shared" si="43"/>
        <v>71.624092902830725</v>
      </c>
      <c r="K164" s="114">
        <v>322222</v>
      </c>
      <c r="L164" s="115">
        <f t="shared" si="44"/>
        <v>63.230376766091055</v>
      </c>
      <c r="M164" s="160"/>
      <c r="N164" s="115">
        <f t="shared" si="45"/>
        <v>54.030180074741708</v>
      </c>
      <c r="O164" s="114">
        <f t="shared" si="46"/>
        <v>2286378</v>
      </c>
      <c r="P164" s="114">
        <v>1471457</v>
      </c>
      <c r="Q164" s="118">
        <f t="shared" si="47"/>
        <v>64.35755592469836</v>
      </c>
      <c r="R164" s="114">
        <v>105452</v>
      </c>
      <c r="S164" s="118">
        <f t="shared" si="48"/>
        <v>4.6121857365667447</v>
      </c>
      <c r="T164" s="114">
        <v>0</v>
      </c>
      <c r="U164" s="118">
        <f t="shared" si="49"/>
        <v>0</v>
      </c>
      <c r="V164" s="114">
        <v>391659</v>
      </c>
      <c r="W164" s="114">
        <v>0</v>
      </c>
      <c r="X164" s="113"/>
      <c r="Y164" s="114">
        <v>5096</v>
      </c>
      <c r="Z164" s="114">
        <v>5096</v>
      </c>
      <c r="AA164" s="114">
        <v>5096</v>
      </c>
      <c r="AB164" s="114">
        <v>5096</v>
      </c>
    </row>
    <row r="165" spans="1:28" x14ac:dyDescent="0.2">
      <c r="A165" s="110">
        <v>8</v>
      </c>
      <c r="B165" s="110" t="s">
        <v>258</v>
      </c>
      <c r="C165" s="111">
        <v>1400263</v>
      </c>
      <c r="D165" s="112">
        <f t="shared" si="40"/>
        <v>212.2897210430564</v>
      </c>
      <c r="F165" s="112">
        <f t="shared" si="41"/>
        <v>59.895013055794891</v>
      </c>
      <c r="G165" s="111">
        <v>811681</v>
      </c>
      <c r="H165" s="112">
        <f t="shared" si="42"/>
        <v>123.05654942389327</v>
      </c>
      <c r="J165" s="112">
        <f t="shared" si="43"/>
        <v>102.91523881113417</v>
      </c>
      <c r="K165" s="111">
        <v>723843</v>
      </c>
      <c r="L165" s="112">
        <f t="shared" si="44"/>
        <v>109.73969072164948</v>
      </c>
      <c r="N165" s="112">
        <f t="shared" si="45"/>
        <v>93.772258751064427</v>
      </c>
      <c r="O165" s="111">
        <f t="shared" si="46"/>
        <v>2935787</v>
      </c>
      <c r="P165" s="111">
        <v>1432860</v>
      </c>
      <c r="Q165" s="220">
        <f t="shared" si="47"/>
        <v>48.806674326168761</v>
      </c>
      <c r="R165" s="111">
        <v>195383</v>
      </c>
      <c r="S165" s="220">
        <f t="shared" si="48"/>
        <v>6.6552171530155286</v>
      </c>
      <c r="T165" s="111">
        <v>0</v>
      </c>
      <c r="U165" s="220">
        <f t="shared" si="49"/>
        <v>0</v>
      </c>
      <c r="V165" s="111">
        <v>895729</v>
      </c>
      <c r="W165" s="111">
        <v>0</v>
      </c>
      <c r="X165" s="110"/>
      <c r="Y165" s="111">
        <v>6596</v>
      </c>
      <c r="Z165" s="111">
        <v>6596</v>
      </c>
      <c r="AA165" s="111">
        <v>6596</v>
      </c>
      <c r="AB165" s="111">
        <v>6596</v>
      </c>
    </row>
    <row r="166" spans="1:28" x14ac:dyDescent="0.2">
      <c r="A166" s="113">
        <v>9</v>
      </c>
      <c r="B166" s="113" t="s">
        <v>259</v>
      </c>
      <c r="C166" s="114">
        <v>0</v>
      </c>
      <c r="D166" s="115">
        <f t="shared" si="40"/>
        <v>0</v>
      </c>
      <c r="E166" s="160"/>
      <c r="F166" s="115">
        <f t="shared" si="41"/>
        <v>0</v>
      </c>
      <c r="G166" s="114">
        <v>0</v>
      </c>
      <c r="H166" s="115">
        <f t="shared" si="42"/>
        <v>0</v>
      </c>
      <c r="I166" s="160"/>
      <c r="J166" s="115">
        <f t="shared" si="43"/>
        <v>0</v>
      </c>
      <c r="K166" s="114">
        <v>0</v>
      </c>
      <c r="L166" s="115">
        <f t="shared" si="44"/>
        <v>0</v>
      </c>
      <c r="M166" s="160"/>
      <c r="N166" s="115">
        <f t="shared" si="45"/>
        <v>0</v>
      </c>
      <c r="O166" s="114">
        <f t="shared" si="46"/>
        <v>0</v>
      </c>
      <c r="P166" s="114">
        <v>0</v>
      </c>
      <c r="Q166" s="118">
        <f t="shared" si="47"/>
        <v>0</v>
      </c>
      <c r="R166" s="114">
        <v>0</v>
      </c>
      <c r="S166" s="118">
        <f t="shared" si="48"/>
        <v>0</v>
      </c>
      <c r="T166" s="114">
        <v>0</v>
      </c>
      <c r="U166" s="118">
        <f t="shared" si="49"/>
        <v>0</v>
      </c>
      <c r="V166" s="114">
        <v>0</v>
      </c>
      <c r="W166" s="114">
        <v>0</v>
      </c>
      <c r="X166" s="113"/>
      <c r="Y166" s="114">
        <v>0</v>
      </c>
      <c r="Z166" s="114">
        <v>0</v>
      </c>
      <c r="AA166" s="114">
        <v>0</v>
      </c>
      <c r="AB166" s="114">
        <v>0</v>
      </c>
    </row>
    <row r="167" spans="1:28" x14ac:dyDescent="0.2">
      <c r="A167" s="110">
        <v>10</v>
      </c>
      <c r="B167" s="110" t="s">
        <v>260</v>
      </c>
      <c r="C167" s="111">
        <v>5152261</v>
      </c>
      <c r="D167" s="112">
        <f t="shared" si="40"/>
        <v>220.67247729998286</v>
      </c>
      <c r="F167" s="112">
        <f t="shared" si="41"/>
        <v>62.260107762148209</v>
      </c>
      <c r="G167" s="111">
        <v>4669056</v>
      </c>
      <c r="H167" s="112">
        <f t="shared" si="42"/>
        <v>199.97670035977384</v>
      </c>
      <c r="J167" s="112">
        <f t="shared" si="43"/>
        <v>167.24546536157553</v>
      </c>
      <c r="K167" s="111">
        <v>817018</v>
      </c>
      <c r="L167" s="112">
        <f t="shared" si="44"/>
        <v>34.993061504197364</v>
      </c>
      <c r="N167" s="112">
        <f t="shared" si="45"/>
        <v>29.901473170601488</v>
      </c>
      <c r="O167" s="111">
        <f t="shared" si="46"/>
        <v>10638335</v>
      </c>
      <c r="P167" s="111">
        <v>5061646</v>
      </c>
      <c r="Q167" s="220">
        <f t="shared" si="47"/>
        <v>47.579306348220847</v>
      </c>
      <c r="R167" s="111">
        <v>510349</v>
      </c>
      <c r="S167" s="220">
        <f t="shared" si="48"/>
        <v>4.7972638575491375</v>
      </c>
      <c r="T167" s="111">
        <v>0</v>
      </c>
      <c r="U167" s="220">
        <f t="shared" si="49"/>
        <v>0</v>
      </c>
      <c r="V167" s="111">
        <v>5458459</v>
      </c>
      <c r="W167" s="111">
        <v>3750</v>
      </c>
      <c r="X167" s="110"/>
      <c r="Y167" s="111">
        <v>23348</v>
      </c>
      <c r="Z167" s="111">
        <v>23348</v>
      </c>
      <c r="AA167" s="111">
        <v>23348</v>
      </c>
      <c r="AB167" s="111">
        <v>23348</v>
      </c>
    </row>
    <row r="168" spans="1:28" x14ac:dyDescent="0.2">
      <c r="A168" s="113">
        <v>11</v>
      </c>
      <c r="B168" s="113" t="s">
        <v>261</v>
      </c>
      <c r="C168" s="114">
        <v>0</v>
      </c>
      <c r="D168" s="115">
        <f t="shared" si="40"/>
        <v>0</v>
      </c>
      <c r="E168" s="160"/>
      <c r="F168" s="115">
        <f t="shared" si="41"/>
        <v>0</v>
      </c>
      <c r="G168" s="114">
        <v>0</v>
      </c>
      <c r="H168" s="115">
        <f t="shared" si="42"/>
        <v>0</v>
      </c>
      <c r="I168" s="160"/>
      <c r="J168" s="115">
        <f t="shared" si="43"/>
        <v>0</v>
      </c>
      <c r="K168" s="114">
        <v>0</v>
      </c>
      <c r="L168" s="115">
        <f t="shared" si="44"/>
        <v>0</v>
      </c>
      <c r="M168" s="160"/>
      <c r="N168" s="115">
        <f t="shared" si="45"/>
        <v>0</v>
      </c>
      <c r="O168" s="114">
        <f t="shared" si="46"/>
        <v>0</v>
      </c>
      <c r="P168" s="114">
        <v>0</v>
      </c>
      <c r="Q168" s="118">
        <f t="shared" si="47"/>
        <v>0</v>
      </c>
      <c r="R168" s="114">
        <v>0</v>
      </c>
      <c r="S168" s="118">
        <f t="shared" si="48"/>
        <v>0</v>
      </c>
      <c r="T168" s="114">
        <v>0</v>
      </c>
      <c r="U168" s="118">
        <f t="shared" si="49"/>
        <v>0</v>
      </c>
      <c r="V168" s="114">
        <v>0</v>
      </c>
      <c r="W168" s="114">
        <v>0</v>
      </c>
      <c r="X168" s="113"/>
      <c r="Y168" s="114">
        <v>0</v>
      </c>
      <c r="Z168" s="114">
        <v>0</v>
      </c>
      <c r="AA168" s="114">
        <v>0</v>
      </c>
      <c r="AB168" s="114">
        <v>0</v>
      </c>
    </row>
    <row r="169" spans="1:28" x14ac:dyDescent="0.2">
      <c r="A169" s="110">
        <v>12</v>
      </c>
      <c r="B169" s="110" t="s">
        <v>262</v>
      </c>
      <c r="C169" s="111">
        <v>1370411</v>
      </c>
      <c r="D169" s="112">
        <f t="shared" si="40"/>
        <v>350.66811668372571</v>
      </c>
      <c r="F169" s="112">
        <f t="shared" si="41"/>
        <v>98.936827105081036</v>
      </c>
      <c r="G169" s="111">
        <v>188170</v>
      </c>
      <c r="H169" s="112">
        <f t="shared" si="42"/>
        <v>48.149948822927328</v>
      </c>
      <c r="J169" s="112">
        <f t="shared" si="43"/>
        <v>40.268994255524746</v>
      </c>
      <c r="K169" s="111">
        <v>749934</v>
      </c>
      <c r="L169" s="112">
        <f t="shared" si="44"/>
        <v>191.89713408393041</v>
      </c>
      <c r="N169" s="112">
        <f t="shared" si="45"/>
        <v>163.97556428830032</v>
      </c>
      <c r="O169" s="111">
        <f t="shared" si="46"/>
        <v>2308515</v>
      </c>
      <c r="P169" s="111">
        <v>1063182</v>
      </c>
      <c r="Q169" s="220">
        <f t="shared" si="47"/>
        <v>46.054801463278338</v>
      </c>
      <c r="R169" s="111">
        <v>92705</v>
      </c>
      <c r="S169" s="220">
        <f t="shared" si="48"/>
        <v>4.0157850393001562</v>
      </c>
      <c r="T169" s="111">
        <v>0</v>
      </c>
      <c r="U169" s="220">
        <f t="shared" si="49"/>
        <v>0</v>
      </c>
      <c r="V169" s="111">
        <v>314767</v>
      </c>
      <c r="W169" s="111">
        <v>0</v>
      </c>
      <c r="X169" s="110"/>
      <c r="Y169" s="111">
        <v>3908</v>
      </c>
      <c r="Z169" s="111">
        <v>3908</v>
      </c>
      <c r="AA169" s="111">
        <v>3908</v>
      </c>
      <c r="AB169" s="111">
        <v>3908</v>
      </c>
    </row>
    <row r="170" spans="1:28" x14ac:dyDescent="0.2">
      <c r="A170" s="113">
        <v>13</v>
      </c>
      <c r="B170" s="113" t="s">
        <v>102</v>
      </c>
      <c r="C170" s="114">
        <v>4742824</v>
      </c>
      <c r="D170" s="115">
        <f t="shared" si="40"/>
        <v>236.40833416409131</v>
      </c>
      <c r="E170" s="160"/>
      <c r="F170" s="115">
        <f t="shared" si="41"/>
        <v>66.699792112803777</v>
      </c>
      <c r="G170" s="114">
        <v>926282</v>
      </c>
      <c r="H170" s="115">
        <f t="shared" si="42"/>
        <v>46.170969993021636</v>
      </c>
      <c r="I170" s="160"/>
      <c r="J170" s="115">
        <f t="shared" si="43"/>
        <v>38.613925266223326</v>
      </c>
      <c r="K170" s="114">
        <v>948857</v>
      </c>
      <c r="L170" s="115">
        <f t="shared" si="44"/>
        <v>47.296231681786459</v>
      </c>
      <c r="M170" s="160"/>
      <c r="N170" s="115">
        <f t="shared" si="45"/>
        <v>40.414497672170114</v>
      </c>
      <c r="O170" s="114">
        <f t="shared" si="46"/>
        <v>6617963</v>
      </c>
      <c r="P170" s="114">
        <v>2792868</v>
      </c>
      <c r="Q170" s="118">
        <f t="shared" si="47"/>
        <v>42.201323881683834</v>
      </c>
      <c r="R170" s="114">
        <v>0</v>
      </c>
      <c r="S170" s="118">
        <f t="shared" si="48"/>
        <v>0</v>
      </c>
      <c r="T170" s="114">
        <v>0</v>
      </c>
      <c r="U170" s="118">
        <f t="shared" si="49"/>
        <v>0</v>
      </c>
      <c r="V170" s="114">
        <v>298246</v>
      </c>
      <c r="W170" s="114">
        <v>0</v>
      </c>
      <c r="X170" s="113"/>
      <c r="Y170" s="114">
        <v>20062</v>
      </c>
      <c r="Z170" s="114">
        <v>20062</v>
      </c>
      <c r="AA170" s="114">
        <v>20062</v>
      </c>
      <c r="AB170" s="114">
        <v>20062</v>
      </c>
    </row>
    <row r="171" spans="1:28" x14ac:dyDescent="0.2">
      <c r="A171" s="110">
        <v>14</v>
      </c>
      <c r="B171" s="110" t="s">
        <v>263</v>
      </c>
      <c r="C171" s="111">
        <v>255765</v>
      </c>
      <c r="D171" s="112">
        <f t="shared" si="40"/>
        <v>45.03697834125726</v>
      </c>
      <c r="F171" s="112">
        <f t="shared" si="41"/>
        <v>12.706646334497055</v>
      </c>
      <c r="G171" s="111">
        <v>560950</v>
      </c>
      <c r="H171" s="112">
        <f t="shared" si="42"/>
        <v>98.776192991723889</v>
      </c>
      <c r="J171" s="112">
        <f t="shared" si="43"/>
        <v>82.608975614784669</v>
      </c>
      <c r="K171" s="111">
        <v>1442985</v>
      </c>
      <c r="L171" s="112">
        <f t="shared" si="44"/>
        <v>254.09138932910724</v>
      </c>
      <c r="N171" s="112">
        <f t="shared" si="45"/>
        <v>217.12038142172338</v>
      </c>
      <c r="O171" s="111">
        <f t="shared" si="46"/>
        <v>2259700</v>
      </c>
      <c r="P171" s="111">
        <v>364272</v>
      </c>
      <c r="Q171" s="220">
        <f t="shared" si="47"/>
        <v>16.120369960614241</v>
      </c>
      <c r="R171" s="111">
        <v>18808</v>
      </c>
      <c r="S171" s="220">
        <f t="shared" si="48"/>
        <v>0.83232287471788291</v>
      </c>
      <c r="T171" s="111">
        <v>0</v>
      </c>
      <c r="U171" s="220">
        <f t="shared" si="49"/>
        <v>0</v>
      </c>
      <c r="V171" s="111">
        <v>0</v>
      </c>
      <c r="W171" s="111">
        <v>0</v>
      </c>
      <c r="X171" s="110"/>
      <c r="Y171" s="111">
        <v>5679</v>
      </c>
      <c r="Z171" s="111">
        <v>5679</v>
      </c>
      <c r="AA171" s="111">
        <v>5679</v>
      </c>
      <c r="AB171" s="111">
        <v>5679</v>
      </c>
    </row>
    <row r="172" spans="1:28" x14ac:dyDescent="0.2">
      <c r="A172" s="113">
        <v>15</v>
      </c>
      <c r="B172" s="113" t="s">
        <v>264</v>
      </c>
      <c r="C172" s="114">
        <v>3048751</v>
      </c>
      <c r="D172" s="115">
        <f t="shared" si="40"/>
        <v>407.96882108925467</v>
      </c>
      <c r="E172" s="160"/>
      <c r="F172" s="115">
        <f t="shared" si="41"/>
        <v>115.10353749318938</v>
      </c>
      <c r="G172" s="114">
        <v>857011</v>
      </c>
      <c r="H172" s="115">
        <f t="shared" si="42"/>
        <v>114.68098487889736</v>
      </c>
      <c r="I172" s="160"/>
      <c r="J172" s="115">
        <f t="shared" si="43"/>
        <v>95.910546827149801</v>
      </c>
      <c r="K172" s="114">
        <v>1246678</v>
      </c>
      <c r="L172" s="115">
        <f t="shared" si="44"/>
        <v>166.82430081627191</v>
      </c>
      <c r="M172" s="160"/>
      <c r="N172" s="115">
        <f t="shared" si="45"/>
        <v>142.55089839635119</v>
      </c>
      <c r="O172" s="114">
        <f t="shared" si="46"/>
        <v>5152440</v>
      </c>
      <c r="P172" s="114">
        <v>2290448</v>
      </c>
      <c r="Q172" s="118">
        <f t="shared" si="47"/>
        <v>44.453656908183312</v>
      </c>
      <c r="R172" s="114">
        <v>0</v>
      </c>
      <c r="S172" s="118">
        <f t="shared" si="48"/>
        <v>0</v>
      </c>
      <c r="T172" s="114">
        <v>0</v>
      </c>
      <c r="U172" s="118">
        <f t="shared" si="49"/>
        <v>0</v>
      </c>
      <c r="V172" s="114">
        <v>454336</v>
      </c>
      <c r="W172" s="114">
        <v>2113.5500000000002</v>
      </c>
      <c r="X172" s="113"/>
      <c r="Y172" s="114">
        <v>7473</v>
      </c>
      <c r="Z172" s="114">
        <v>7473</v>
      </c>
      <c r="AA172" s="114">
        <v>7473</v>
      </c>
      <c r="AB172" s="114">
        <v>7473</v>
      </c>
    </row>
    <row r="173" spans="1:28" x14ac:dyDescent="0.2">
      <c r="A173" s="110">
        <v>16</v>
      </c>
      <c r="B173" s="110" t="s">
        <v>265</v>
      </c>
      <c r="C173" s="111">
        <v>3327767</v>
      </c>
      <c r="D173" s="112">
        <f t="shared" si="40"/>
        <v>221.68856172140431</v>
      </c>
      <c r="F173" s="112">
        <f t="shared" si="41"/>
        <v>62.546783863976451</v>
      </c>
      <c r="G173" s="111">
        <v>1384666</v>
      </c>
      <c r="H173" s="112">
        <f t="shared" si="42"/>
        <v>92.24342149090667</v>
      </c>
      <c r="J173" s="112">
        <f t="shared" si="43"/>
        <v>77.145457075927965</v>
      </c>
      <c r="K173" s="111">
        <v>875106</v>
      </c>
      <c r="L173" s="112">
        <f t="shared" si="44"/>
        <v>58.297648391179798</v>
      </c>
      <c r="N173" s="112">
        <f t="shared" si="45"/>
        <v>49.815177476510001</v>
      </c>
      <c r="O173" s="111">
        <f t="shared" si="46"/>
        <v>5587539</v>
      </c>
      <c r="P173" s="111">
        <v>2950990</v>
      </c>
      <c r="Q173" s="220">
        <f t="shared" si="47"/>
        <v>52.81377006943486</v>
      </c>
      <c r="R173" s="111">
        <v>81848</v>
      </c>
      <c r="S173" s="220">
        <f t="shared" si="48"/>
        <v>1.4648309389876295</v>
      </c>
      <c r="T173" s="111">
        <v>0</v>
      </c>
      <c r="U173" s="220">
        <f t="shared" si="49"/>
        <v>0</v>
      </c>
      <c r="V173" s="111">
        <v>1672439</v>
      </c>
      <c r="W173" s="111">
        <v>0</v>
      </c>
      <c r="X173" s="110"/>
      <c r="Y173" s="111">
        <v>15011</v>
      </c>
      <c r="Z173" s="111">
        <v>15011</v>
      </c>
      <c r="AA173" s="111">
        <v>15011</v>
      </c>
      <c r="AB173" s="111">
        <v>15011</v>
      </c>
    </row>
    <row r="174" spans="1:28" x14ac:dyDescent="0.2">
      <c r="A174" s="113">
        <v>17</v>
      </c>
      <c r="B174" s="113" t="s">
        <v>266</v>
      </c>
      <c r="C174" s="114">
        <v>4938040</v>
      </c>
      <c r="D174" s="115">
        <f t="shared" si="40"/>
        <v>200.28554045832487</v>
      </c>
      <c r="E174" s="160"/>
      <c r="F174" s="115">
        <f t="shared" si="41"/>
        <v>56.508176663934016</v>
      </c>
      <c r="G174" s="114">
        <v>4456199</v>
      </c>
      <c r="H174" s="115">
        <f t="shared" si="42"/>
        <v>180.74220239302372</v>
      </c>
      <c r="I174" s="160"/>
      <c r="J174" s="115">
        <f t="shared" si="43"/>
        <v>151.15917852086869</v>
      </c>
      <c r="K174" s="114">
        <v>5285624</v>
      </c>
      <c r="L174" s="115">
        <f t="shared" si="44"/>
        <v>214.3834516325289</v>
      </c>
      <c r="M174" s="160"/>
      <c r="N174" s="115">
        <f t="shared" si="45"/>
        <v>183.19005973347288</v>
      </c>
      <c r="O174" s="114">
        <f t="shared" si="46"/>
        <v>14679863</v>
      </c>
      <c r="P174" s="114">
        <v>2795616</v>
      </c>
      <c r="Q174" s="118">
        <f t="shared" si="47"/>
        <v>19.043883447686127</v>
      </c>
      <c r="R174" s="114">
        <v>0</v>
      </c>
      <c r="S174" s="118">
        <f t="shared" si="48"/>
        <v>0</v>
      </c>
      <c r="T174" s="114">
        <v>0</v>
      </c>
      <c r="U174" s="118">
        <f t="shared" si="49"/>
        <v>0</v>
      </c>
      <c r="V174" s="114">
        <v>1894802</v>
      </c>
      <c r="W174" s="114">
        <v>0</v>
      </c>
      <c r="X174" s="113"/>
      <c r="Y174" s="114">
        <v>24655</v>
      </c>
      <c r="Z174" s="114">
        <v>24655</v>
      </c>
      <c r="AA174" s="114">
        <v>24655</v>
      </c>
      <c r="AB174" s="114">
        <v>24655</v>
      </c>
    </row>
    <row r="175" spans="1:28" x14ac:dyDescent="0.2">
      <c r="A175" s="110">
        <v>18</v>
      </c>
      <c r="B175" s="110" t="s">
        <v>267</v>
      </c>
      <c r="C175" s="111">
        <v>13759721</v>
      </c>
      <c r="D175" s="112">
        <f t="shared" si="40"/>
        <v>285.17556476683939</v>
      </c>
      <c r="F175" s="112">
        <f t="shared" si="41"/>
        <v>80.45888463643162</v>
      </c>
      <c r="G175" s="111">
        <v>5508325</v>
      </c>
      <c r="H175" s="112">
        <f t="shared" si="42"/>
        <v>114.1621761658031</v>
      </c>
      <c r="J175" s="112">
        <f t="shared" si="43"/>
        <v>95.476654256170363</v>
      </c>
      <c r="K175" s="111">
        <v>3217455</v>
      </c>
      <c r="L175" s="112">
        <f t="shared" si="44"/>
        <v>66.683005181347156</v>
      </c>
      <c r="N175" s="112">
        <f t="shared" si="45"/>
        <v>56.98044139767434</v>
      </c>
      <c r="O175" s="111">
        <f t="shared" si="46"/>
        <v>22485501</v>
      </c>
      <c r="P175" s="111">
        <v>5481217</v>
      </c>
      <c r="Q175" s="220">
        <f t="shared" si="47"/>
        <v>24.376672772378967</v>
      </c>
      <c r="R175" s="111">
        <v>0</v>
      </c>
      <c r="S175" s="220">
        <f t="shared" si="48"/>
        <v>0</v>
      </c>
      <c r="T175" s="111">
        <v>0</v>
      </c>
      <c r="U175" s="220">
        <f t="shared" si="49"/>
        <v>0</v>
      </c>
      <c r="V175" s="111">
        <v>0</v>
      </c>
      <c r="W175" s="111">
        <v>0</v>
      </c>
      <c r="X175" s="110"/>
      <c r="Y175" s="111">
        <v>48250</v>
      </c>
      <c r="Z175" s="111">
        <v>48250</v>
      </c>
      <c r="AA175" s="111">
        <v>48250</v>
      </c>
      <c r="AB175" s="111">
        <v>48250</v>
      </c>
    </row>
    <row r="176" spans="1:28" x14ac:dyDescent="0.2">
      <c r="A176" s="113">
        <v>19</v>
      </c>
      <c r="B176" s="113" t="s">
        <v>268</v>
      </c>
      <c r="C176" s="114">
        <v>2115858</v>
      </c>
      <c r="D176" s="115">
        <f t="shared" si="40"/>
        <v>437.97516042227284</v>
      </c>
      <c r="E176" s="160"/>
      <c r="F176" s="115">
        <f t="shared" si="41"/>
        <v>123.56946828473825</v>
      </c>
      <c r="G176" s="114">
        <v>432112</v>
      </c>
      <c r="H176" s="115">
        <f t="shared" si="42"/>
        <v>89.445663423721797</v>
      </c>
      <c r="I176" s="160"/>
      <c r="J176" s="115">
        <f t="shared" si="43"/>
        <v>74.805622739859686</v>
      </c>
      <c r="K176" s="114">
        <v>629446</v>
      </c>
      <c r="L176" s="115">
        <f t="shared" si="44"/>
        <v>130.29310701718072</v>
      </c>
      <c r="M176" s="160"/>
      <c r="N176" s="115">
        <f t="shared" si="45"/>
        <v>111.3350954823208</v>
      </c>
      <c r="O176" s="114">
        <f t="shared" si="46"/>
        <v>3177416</v>
      </c>
      <c r="P176" s="114">
        <v>1581065</v>
      </c>
      <c r="Q176" s="118">
        <f t="shared" si="47"/>
        <v>49.759458629276118</v>
      </c>
      <c r="R176" s="114">
        <v>0</v>
      </c>
      <c r="S176" s="118">
        <f t="shared" si="48"/>
        <v>0</v>
      </c>
      <c r="T176" s="114">
        <v>606862</v>
      </c>
      <c r="U176" s="118">
        <f t="shared" si="49"/>
        <v>19.099230317969067</v>
      </c>
      <c r="V176" s="114">
        <v>386216</v>
      </c>
      <c r="W176" s="114">
        <v>0</v>
      </c>
      <c r="X176" s="113"/>
      <c r="Y176" s="114">
        <v>4831</v>
      </c>
      <c r="Z176" s="114">
        <v>4831</v>
      </c>
      <c r="AA176" s="114">
        <v>4831</v>
      </c>
      <c r="AB176" s="114">
        <v>4831</v>
      </c>
    </row>
    <row r="177" spans="1:28" x14ac:dyDescent="0.2">
      <c r="A177" s="110">
        <v>20</v>
      </c>
      <c r="B177" s="110" t="s">
        <v>269</v>
      </c>
      <c r="C177" s="111">
        <v>4068776</v>
      </c>
      <c r="D177" s="112">
        <f t="shared" si="40"/>
        <v>707.49017562163101</v>
      </c>
      <c r="F177" s="112">
        <f t="shared" si="41"/>
        <v>199.60991562615376</v>
      </c>
      <c r="G177" s="111">
        <v>405819</v>
      </c>
      <c r="H177" s="112">
        <f t="shared" si="42"/>
        <v>70.564945226917061</v>
      </c>
      <c r="J177" s="112">
        <f t="shared" si="43"/>
        <v>59.015210679332654</v>
      </c>
      <c r="K177" s="111">
        <v>0</v>
      </c>
      <c r="L177" s="112">
        <f t="shared" si="44"/>
        <v>0</v>
      </c>
      <c r="N177" s="112">
        <f t="shared" si="45"/>
        <v>0</v>
      </c>
      <c r="O177" s="111">
        <f t="shared" si="46"/>
        <v>4474595</v>
      </c>
      <c r="P177" s="111">
        <v>1756037</v>
      </c>
      <c r="Q177" s="220">
        <f t="shared" si="47"/>
        <v>39.244602025434702</v>
      </c>
      <c r="R177" s="111">
        <v>0</v>
      </c>
      <c r="S177" s="220">
        <f t="shared" si="48"/>
        <v>0</v>
      </c>
      <c r="T177" s="111">
        <v>0</v>
      </c>
      <c r="U177" s="220">
        <f t="shared" si="49"/>
        <v>0</v>
      </c>
      <c r="V177" s="111">
        <v>434508</v>
      </c>
      <c r="W177" s="111">
        <v>1713.21</v>
      </c>
      <c r="X177" s="110"/>
      <c r="Y177" s="111">
        <v>5751</v>
      </c>
      <c r="Z177" s="111">
        <v>5751</v>
      </c>
      <c r="AA177" s="111">
        <v>5751</v>
      </c>
      <c r="AB177" s="111">
        <v>0</v>
      </c>
    </row>
    <row r="178" spans="1:28" x14ac:dyDescent="0.2">
      <c r="A178" s="113">
        <v>21</v>
      </c>
      <c r="B178" s="113" t="s">
        <v>170</v>
      </c>
      <c r="C178" s="114">
        <v>1956383</v>
      </c>
      <c r="D178" s="115">
        <f t="shared" si="40"/>
        <v>400.89815573770494</v>
      </c>
      <c r="E178" s="160"/>
      <c r="F178" s="115">
        <f t="shared" si="41"/>
        <v>113.10863358798176</v>
      </c>
      <c r="G178" s="114">
        <v>244189</v>
      </c>
      <c r="H178" s="115">
        <f t="shared" si="42"/>
        <v>50.038729508196724</v>
      </c>
      <c r="I178" s="160"/>
      <c r="J178" s="115">
        <f t="shared" si="43"/>
        <v>41.848628303418948</v>
      </c>
      <c r="K178" s="114">
        <v>328269</v>
      </c>
      <c r="L178" s="115">
        <f t="shared" si="44"/>
        <v>67.268237704918036</v>
      </c>
      <c r="M178" s="160"/>
      <c r="N178" s="115">
        <f t="shared" si="45"/>
        <v>57.4805209520174</v>
      </c>
      <c r="O178" s="114">
        <f t="shared" si="46"/>
        <v>2528841</v>
      </c>
      <c r="P178" s="114">
        <v>1525493</v>
      </c>
      <c r="Q178" s="118">
        <f t="shared" si="47"/>
        <v>60.323800507821566</v>
      </c>
      <c r="R178" s="114">
        <v>19977</v>
      </c>
      <c r="S178" s="118">
        <f t="shared" si="48"/>
        <v>0.78996662898141878</v>
      </c>
      <c r="T178" s="114">
        <v>0</v>
      </c>
      <c r="U178" s="118">
        <f t="shared" si="49"/>
        <v>0</v>
      </c>
      <c r="V178" s="114">
        <v>162191</v>
      </c>
      <c r="W178" s="114">
        <v>0</v>
      </c>
      <c r="X178" s="113"/>
      <c r="Y178" s="114">
        <v>4880</v>
      </c>
      <c r="Z178" s="114">
        <v>4880</v>
      </c>
      <c r="AA178" s="114">
        <v>4880</v>
      </c>
      <c r="AB178" s="114">
        <v>4880</v>
      </c>
    </row>
    <row r="179" spans="1:28" x14ac:dyDescent="0.2">
      <c r="A179" s="110">
        <v>22</v>
      </c>
      <c r="B179" s="110" t="s">
        <v>186</v>
      </c>
      <c r="C179" s="111">
        <v>2460199</v>
      </c>
      <c r="D179" s="112">
        <f t="shared" si="40"/>
        <v>273.81179744017805</v>
      </c>
      <c r="F179" s="112">
        <f t="shared" si="41"/>
        <v>77.252733207859379</v>
      </c>
      <c r="G179" s="111">
        <v>754285</v>
      </c>
      <c r="H179" s="112">
        <f t="shared" si="42"/>
        <v>83.949360044518642</v>
      </c>
      <c r="J179" s="112">
        <f t="shared" si="43"/>
        <v>70.208928151092792</v>
      </c>
      <c r="K179" s="111">
        <v>408822</v>
      </c>
      <c r="L179" s="112">
        <f t="shared" si="44"/>
        <v>45.500500834724541</v>
      </c>
      <c r="N179" s="112">
        <f t="shared" si="45"/>
        <v>38.880050686484026</v>
      </c>
      <c r="O179" s="111">
        <f t="shared" si="46"/>
        <v>3623306</v>
      </c>
      <c r="P179" s="111">
        <v>2754664</v>
      </c>
      <c r="Q179" s="220">
        <f t="shared" si="47"/>
        <v>76.026258891741406</v>
      </c>
      <c r="R179" s="111">
        <v>533304</v>
      </c>
      <c r="S179" s="220">
        <f t="shared" si="48"/>
        <v>14.718712689460951</v>
      </c>
      <c r="T179" s="111">
        <v>0</v>
      </c>
      <c r="U179" s="220">
        <f t="shared" si="49"/>
        <v>0</v>
      </c>
      <c r="V179" s="111">
        <v>856989</v>
      </c>
      <c r="W179" s="111">
        <v>0</v>
      </c>
      <c r="X179" s="110"/>
      <c r="Y179" s="111">
        <v>8985</v>
      </c>
      <c r="Z179" s="111">
        <v>8985</v>
      </c>
      <c r="AA179" s="111">
        <v>8985</v>
      </c>
      <c r="AB179" s="111">
        <v>8985</v>
      </c>
    </row>
    <row r="180" spans="1:28" x14ac:dyDescent="0.2">
      <c r="A180" s="113">
        <v>23</v>
      </c>
      <c r="B180" s="129" t="s">
        <v>270</v>
      </c>
      <c r="C180" s="114">
        <v>5162111</v>
      </c>
      <c r="D180" s="115">
        <f t="shared" si="40"/>
        <v>578.12868182327247</v>
      </c>
      <c r="E180" s="160"/>
      <c r="F180" s="115">
        <f t="shared" si="41"/>
        <v>163.11211289740859</v>
      </c>
      <c r="G180" s="114">
        <v>638961</v>
      </c>
      <c r="H180" s="115">
        <f t="shared" si="42"/>
        <v>71.560197110538695</v>
      </c>
      <c r="I180" s="160"/>
      <c r="J180" s="115">
        <f t="shared" si="43"/>
        <v>59.847564469193301</v>
      </c>
      <c r="K180" s="114">
        <v>1046572</v>
      </c>
      <c r="L180" s="115">
        <f t="shared" si="44"/>
        <v>117.21043789898084</v>
      </c>
      <c r="M180" s="160"/>
      <c r="N180" s="115">
        <f t="shared" si="45"/>
        <v>100.15599131646245</v>
      </c>
      <c r="O180" s="114">
        <f t="shared" si="46"/>
        <v>6847644</v>
      </c>
      <c r="P180" s="114">
        <v>1729758</v>
      </c>
      <c r="Q180" s="118">
        <f t="shared" si="47"/>
        <v>25.260629787413013</v>
      </c>
      <c r="R180" s="114">
        <v>239579</v>
      </c>
      <c r="S180" s="118">
        <f t="shared" si="48"/>
        <v>3.4987070005391634</v>
      </c>
      <c r="T180" s="114">
        <v>0</v>
      </c>
      <c r="U180" s="118">
        <f t="shared" si="49"/>
        <v>0</v>
      </c>
      <c r="V180" s="114">
        <v>0</v>
      </c>
      <c r="W180" s="114">
        <v>0</v>
      </c>
      <c r="X180" s="113"/>
      <c r="Y180" s="114">
        <v>8929</v>
      </c>
      <c r="Z180" s="114">
        <v>8929</v>
      </c>
      <c r="AA180" s="114">
        <v>8929</v>
      </c>
      <c r="AB180" s="114">
        <v>8929</v>
      </c>
    </row>
    <row r="181" spans="1:28" x14ac:dyDescent="0.2">
      <c r="A181" s="110">
        <v>24</v>
      </c>
      <c r="B181" s="110" t="s">
        <v>271</v>
      </c>
      <c r="C181" s="111">
        <v>0</v>
      </c>
      <c r="D181" s="112">
        <f t="shared" si="40"/>
        <v>0</v>
      </c>
      <c r="F181" s="112">
        <f t="shared" si="41"/>
        <v>0</v>
      </c>
      <c r="G181" s="111">
        <v>0</v>
      </c>
      <c r="H181" s="112">
        <f t="shared" si="42"/>
        <v>0</v>
      </c>
      <c r="J181" s="112">
        <f t="shared" si="43"/>
        <v>0</v>
      </c>
      <c r="K181" s="111">
        <v>0</v>
      </c>
      <c r="L181" s="112">
        <f t="shared" si="44"/>
        <v>0</v>
      </c>
      <c r="N181" s="112">
        <f t="shared" si="45"/>
        <v>0</v>
      </c>
      <c r="O181" s="111">
        <f t="shared" si="46"/>
        <v>0</v>
      </c>
      <c r="P181" s="111">
        <v>0</v>
      </c>
      <c r="Q181" s="220">
        <f t="shared" si="47"/>
        <v>0</v>
      </c>
      <c r="R181" s="111">
        <v>0</v>
      </c>
      <c r="S181" s="220">
        <f t="shared" si="48"/>
        <v>0</v>
      </c>
      <c r="T181" s="111">
        <v>0</v>
      </c>
      <c r="U181" s="220">
        <f t="shared" si="49"/>
        <v>0</v>
      </c>
      <c r="V181" s="111">
        <v>0</v>
      </c>
      <c r="W181" s="111">
        <v>0</v>
      </c>
      <c r="X181" s="110"/>
      <c r="Y181" s="111">
        <v>0</v>
      </c>
      <c r="Z181" s="111">
        <v>0</v>
      </c>
      <c r="AA181" s="111">
        <v>0</v>
      </c>
      <c r="AB181" s="111">
        <v>0</v>
      </c>
    </row>
    <row r="182" spans="1:28" x14ac:dyDescent="0.2">
      <c r="A182" s="113">
        <v>25</v>
      </c>
      <c r="B182" s="113" t="s">
        <v>272</v>
      </c>
      <c r="C182" s="114">
        <v>1762826</v>
      </c>
      <c r="D182" s="115">
        <f t="shared" si="40"/>
        <v>359.54028146033039</v>
      </c>
      <c r="E182" s="160"/>
      <c r="F182" s="115">
        <f t="shared" si="41"/>
        <v>101.44000258864637</v>
      </c>
      <c r="G182" s="114">
        <v>150623</v>
      </c>
      <c r="H182" s="115">
        <f t="shared" si="42"/>
        <v>30.720579237201711</v>
      </c>
      <c r="I182" s="160"/>
      <c r="J182" s="115">
        <f t="shared" si="43"/>
        <v>25.69238096968051</v>
      </c>
      <c r="K182" s="114">
        <v>526640</v>
      </c>
      <c r="L182" s="115">
        <f t="shared" si="44"/>
        <v>107.41178870079543</v>
      </c>
      <c r="M182" s="160"/>
      <c r="N182" s="115">
        <f t="shared" si="45"/>
        <v>91.783072985994778</v>
      </c>
      <c r="O182" s="114">
        <f t="shared" si="46"/>
        <v>2440089</v>
      </c>
      <c r="P182" s="114">
        <v>1955698</v>
      </c>
      <c r="Q182" s="118">
        <f t="shared" si="47"/>
        <v>80.148633922779041</v>
      </c>
      <c r="R182" s="114">
        <v>0</v>
      </c>
      <c r="S182" s="118">
        <f t="shared" si="48"/>
        <v>0</v>
      </c>
      <c r="T182" s="114">
        <v>0</v>
      </c>
      <c r="U182" s="118">
        <f t="shared" si="49"/>
        <v>0</v>
      </c>
      <c r="V182" s="114">
        <v>359707</v>
      </c>
      <c r="W182" s="114">
        <v>18696.370000000003</v>
      </c>
      <c r="X182" s="113"/>
      <c r="Y182" s="114">
        <v>4903</v>
      </c>
      <c r="Z182" s="114">
        <v>4903</v>
      </c>
      <c r="AA182" s="114">
        <v>4903</v>
      </c>
      <c r="AB182" s="114">
        <v>4903</v>
      </c>
    </row>
    <row r="183" spans="1:28" x14ac:dyDescent="0.2">
      <c r="A183" s="110">
        <v>26</v>
      </c>
      <c r="B183" s="110" t="s">
        <v>273</v>
      </c>
      <c r="C183" s="111">
        <v>1577414</v>
      </c>
      <c r="D183" s="112">
        <f t="shared" si="40"/>
        <v>184.86042423532169</v>
      </c>
      <c r="F183" s="112">
        <f t="shared" si="41"/>
        <v>52.156164079318359</v>
      </c>
      <c r="G183" s="111">
        <v>640782</v>
      </c>
      <c r="H183" s="112">
        <f t="shared" si="42"/>
        <v>75.094574006797146</v>
      </c>
      <c r="J183" s="112">
        <f t="shared" si="43"/>
        <v>62.803451368589549</v>
      </c>
      <c r="K183" s="111">
        <v>295622</v>
      </c>
      <c r="L183" s="112">
        <f t="shared" si="44"/>
        <v>34.644556427985471</v>
      </c>
      <c r="N183" s="112">
        <f t="shared" si="45"/>
        <v>29.60367655783817</v>
      </c>
      <c r="O183" s="111">
        <f t="shared" si="46"/>
        <v>2513818</v>
      </c>
      <c r="P183" s="111">
        <v>1717306</v>
      </c>
      <c r="Q183" s="220">
        <f t="shared" si="47"/>
        <v>68.314651259558161</v>
      </c>
      <c r="R183" s="111">
        <v>112143</v>
      </c>
      <c r="S183" s="220">
        <f t="shared" si="48"/>
        <v>4.4610628136165786</v>
      </c>
      <c r="T183" s="111">
        <v>0</v>
      </c>
      <c r="U183" s="220">
        <f t="shared" si="49"/>
        <v>0</v>
      </c>
      <c r="V183" s="111">
        <v>322530</v>
      </c>
      <c r="W183" s="111">
        <v>422.86</v>
      </c>
      <c r="X183" s="110"/>
      <c r="Y183" s="111">
        <v>8533</v>
      </c>
      <c r="Z183" s="111">
        <v>8533</v>
      </c>
      <c r="AA183" s="111">
        <v>8533</v>
      </c>
      <c r="AB183" s="111">
        <v>8533</v>
      </c>
    </row>
    <row r="184" spans="1:28" x14ac:dyDescent="0.2">
      <c r="A184" s="113">
        <v>27</v>
      </c>
      <c r="B184" s="113" t="s">
        <v>274</v>
      </c>
      <c r="C184" s="114">
        <v>5165618</v>
      </c>
      <c r="D184" s="115">
        <f t="shared" si="40"/>
        <v>648.45819733868939</v>
      </c>
      <c r="E184" s="160"/>
      <c r="F184" s="115">
        <f t="shared" si="41"/>
        <v>182.95474696045522</v>
      </c>
      <c r="G184" s="114">
        <v>213739</v>
      </c>
      <c r="H184" s="115">
        <f t="shared" si="42"/>
        <v>26.831408486065779</v>
      </c>
      <c r="I184" s="160"/>
      <c r="J184" s="115">
        <f t="shared" si="43"/>
        <v>22.439771185769917</v>
      </c>
      <c r="K184" s="114">
        <v>415029</v>
      </c>
      <c r="L184" s="115">
        <f t="shared" si="44"/>
        <v>52.100050213406981</v>
      </c>
      <c r="M184" s="160"/>
      <c r="N184" s="115">
        <f t="shared" si="45"/>
        <v>44.519347169904385</v>
      </c>
      <c r="O184" s="114">
        <f t="shared" si="46"/>
        <v>5794386</v>
      </c>
      <c r="P184" s="114">
        <v>3416841</v>
      </c>
      <c r="Q184" s="118">
        <f t="shared" si="47"/>
        <v>58.968128806054686</v>
      </c>
      <c r="R184" s="114">
        <v>45830</v>
      </c>
      <c r="S184" s="118">
        <f t="shared" si="48"/>
        <v>0.79093798721728248</v>
      </c>
      <c r="T184" s="114">
        <v>0</v>
      </c>
      <c r="U184" s="118">
        <f t="shared" si="49"/>
        <v>0</v>
      </c>
      <c r="V184" s="114">
        <v>7954</v>
      </c>
      <c r="W184" s="114">
        <v>904.32</v>
      </c>
      <c r="X184" s="113"/>
      <c r="Y184" s="114">
        <v>7966</v>
      </c>
      <c r="Z184" s="114">
        <v>7966</v>
      </c>
      <c r="AA184" s="114">
        <v>7966</v>
      </c>
      <c r="AB184" s="114">
        <v>7966</v>
      </c>
    </row>
    <row r="185" spans="1:28" x14ac:dyDescent="0.2">
      <c r="A185" s="110">
        <v>28</v>
      </c>
      <c r="B185" s="110" t="s">
        <v>275</v>
      </c>
      <c r="C185" s="111">
        <v>3199211</v>
      </c>
      <c r="D185" s="112">
        <f t="shared" si="40"/>
        <v>682.13454157782519</v>
      </c>
      <c r="F185" s="112">
        <f t="shared" si="41"/>
        <v>192.45612586831763</v>
      </c>
      <c r="G185" s="111">
        <v>1062277</v>
      </c>
      <c r="H185" s="112">
        <f t="shared" si="42"/>
        <v>226.49829424307038</v>
      </c>
      <c r="J185" s="112">
        <f t="shared" si="43"/>
        <v>189.42613092492675</v>
      </c>
      <c r="K185" s="111">
        <v>1632540</v>
      </c>
      <c r="L185" s="112">
        <f t="shared" si="44"/>
        <v>348.08955223880599</v>
      </c>
      <c r="N185" s="112">
        <f t="shared" si="45"/>
        <v>297.44154869064181</v>
      </c>
      <c r="O185" s="111">
        <f t="shared" si="46"/>
        <v>5894028</v>
      </c>
      <c r="P185" s="111">
        <v>2088959</v>
      </c>
      <c r="Q185" s="220">
        <f t="shared" si="47"/>
        <v>35.441959217024419</v>
      </c>
      <c r="R185" s="111">
        <v>21991</v>
      </c>
      <c r="S185" s="220">
        <f t="shared" si="48"/>
        <v>0.373106473196259</v>
      </c>
      <c r="T185" s="111">
        <v>0</v>
      </c>
      <c r="U185" s="220">
        <f t="shared" si="49"/>
        <v>0</v>
      </c>
      <c r="V185" s="111">
        <v>551075</v>
      </c>
      <c r="W185" s="111">
        <v>513.94000000000005</v>
      </c>
      <c r="X185" s="110"/>
      <c r="Y185" s="111">
        <v>4690</v>
      </c>
      <c r="Z185" s="111">
        <v>4690</v>
      </c>
      <c r="AA185" s="111">
        <v>4690</v>
      </c>
      <c r="AB185" s="111">
        <v>4690</v>
      </c>
    </row>
    <row r="186" spans="1:28" x14ac:dyDescent="0.2">
      <c r="A186" s="113">
        <v>29</v>
      </c>
      <c r="B186" s="113" t="s">
        <v>276</v>
      </c>
      <c r="C186" s="114">
        <v>2410261</v>
      </c>
      <c r="D186" s="115">
        <f t="shared" si="40"/>
        <v>340.28815473669351</v>
      </c>
      <c r="E186" s="160"/>
      <c r="F186" s="115">
        <f t="shared" si="41"/>
        <v>96.008244631650527</v>
      </c>
      <c r="G186" s="114">
        <v>584591</v>
      </c>
      <c r="H186" s="115">
        <f t="shared" si="42"/>
        <v>82.534378088380635</v>
      </c>
      <c r="I186" s="160"/>
      <c r="J186" s="115">
        <f t="shared" si="43"/>
        <v>69.025543710271521</v>
      </c>
      <c r="K186" s="114">
        <v>0</v>
      </c>
      <c r="L186" s="115">
        <f t="shared" si="44"/>
        <v>0</v>
      </c>
      <c r="M186" s="160"/>
      <c r="N186" s="115">
        <f t="shared" si="45"/>
        <v>0</v>
      </c>
      <c r="O186" s="114">
        <f t="shared" si="46"/>
        <v>2994852</v>
      </c>
      <c r="P186" s="114">
        <v>1436241</v>
      </c>
      <c r="Q186" s="118">
        <f t="shared" si="47"/>
        <v>47.956994202050716</v>
      </c>
      <c r="R186" s="114">
        <v>0</v>
      </c>
      <c r="S186" s="118">
        <f t="shared" si="48"/>
        <v>0</v>
      </c>
      <c r="T186" s="114">
        <v>213543</v>
      </c>
      <c r="U186" s="118">
        <f t="shared" si="49"/>
        <v>7.1303356559856717</v>
      </c>
      <c r="V186" s="114">
        <v>554407</v>
      </c>
      <c r="W186" s="114">
        <v>466.39</v>
      </c>
      <c r="X186" s="113"/>
      <c r="Y186" s="114">
        <v>7083</v>
      </c>
      <c r="Z186" s="114">
        <v>7083</v>
      </c>
      <c r="AA186" s="114">
        <v>7083</v>
      </c>
      <c r="AB186" s="114">
        <v>0</v>
      </c>
    </row>
    <row r="187" spans="1:28" x14ac:dyDescent="0.2">
      <c r="A187" s="110">
        <v>30</v>
      </c>
      <c r="B187" s="110" t="s">
        <v>214</v>
      </c>
      <c r="C187" s="111">
        <v>1577886</v>
      </c>
      <c r="D187" s="112">
        <f t="shared" si="40"/>
        <v>351.73562193490858</v>
      </c>
      <c r="F187" s="112">
        <f t="shared" si="41"/>
        <v>99.238010980789085</v>
      </c>
      <c r="G187" s="111">
        <v>523034</v>
      </c>
      <c r="H187" s="112">
        <f t="shared" si="42"/>
        <v>116.59251003120821</v>
      </c>
      <c r="J187" s="112">
        <f t="shared" si="43"/>
        <v>97.509202635918669</v>
      </c>
      <c r="K187" s="111">
        <v>154417</v>
      </c>
      <c r="L187" s="112">
        <f t="shared" si="44"/>
        <v>34.421979491752118</v>
      </c>
      <c r="N187" s="112">
        <f t="shared" si="45"/>
        <v>29.413485188432613</v>
      </c>
      <c r="O187" s="111">
        <f t="shared" si="46"/>
        <v>2255337</v>
      </c>
      <c r="P187" s="111">
        <v>1473980</v>
      </c>
      <c r="Q187" s="220">
        <f t="shared" si="47"/>
        <v>65.355199688560958</v>
      </c>
      <c r="R187" s="111">
        <v>0</v>
      </c>
      <c r="S187" s="220">
        <f t="shared" si="48"/>
        <v>0</v>
      </c>
      <c r="T187" s="111">
        <v>0</v>
      </c>
      <c r="U187" s="220">
        <f t="shared" ref="U187:U194" si="50">IF($O187,T187/$O187*100,0)</f>
        <v>0</v>
      </c>
      <c r="V187" s="111">
        <v>452319</v>
      </c>
      <c r="W187" s="111">
        <v>0</v>
      </c>
      <c r="X187" s="110"/>
      <c r="Y187" s="111">
        <v>4486</v>
      </c>
      <c r="Z187" s="111">
        <v>4486</v>
      </c>
      <c r="AA187" s="111">
        <v>4486</v>
      </c>
      <c r="AB187" s="111">
        <v>4486</v>
      </c>
    </row>
    <row r="188" spans="1:28" x14ac:dyDescent="0.2">
      <c r="A188" s="113">
        <v>31</v>
      </c>
      <c r="B188" s="113" t="s">
        <v>277</v>
      </c>
      <c r="C188" s="114">
        <v>12196799</v>
      </c>
      <c r="D188" s="115">
        <f t="shared" si="40"/>
        <v>740.41152188429555</v>
      </c>
      <c r="E188" s="160"/>
      <c r="F188" s="115">
        <f t="shared" si="41"/>
        <v>208.89828085895141</v>
      </c>
      <c r="G188" s="114">
        <v>5907718</v>
      </c>
      <c r="H188" s="115">
        <f t="shared" si="42"/>
        <v>358.63036483943421</v>
      </c>
      <c r="I188" s="160"/>
      <c r="J188" s="115">
        <f t="shared" si="43"/>
        <v>299.93145277652491</v>
      </c>
      <c r="K188" s="114">
        <v>4634282</v>
      </c>
      <c r="L188" s="115">
        <f t="shared" si="44"/>
        <v>281.32592727493471</v>
      </c>
      <c r="M188" s="160"/>
      <c r="N188" s="115">
        <f t="shared" si="45"/>
        <v>240.39221791431515</v>
      </c>
      <c r="O188" s="114">
        <f t="shared" si="46"/>
        <v>22738799</v>
      </c>
      <c r="P188" s="114">
        <v>2680716</v>
      </c>
      <c r="Q188" s="118">
        <f t="shared" si="47"/>
        <v>11.789171450963615</v>
      </c>
      <c r="R188" s="114">
        <v>4192876</v>
      </c>
      <c r="S188" s="118">
        <f t="shared" si="48"/>
        <v>18.43930279695071</v>
      </c>
      <c r="T188" s="114">
        <v>0</v>
      </c>
      <c r="U188" s="118">
        <f t="shared" si="50"/>
        <v>0</v>
      </c>
      <c r="V188" s="114">
        <v>0</v>
      </c>
      <c r="W188" s="114">
        <v>0</v>
      </c>
      <c r="X188" s="113"/>
      <c r="Y188" s="114">
        <v>16473</v>
      </c>
      <c r="Z188" s="114">
        <v>16473</v>
      </c>
      <c r="AA188" s="114">
        <v>16473</v>
      </c>
      <c r="AB188" s="114">
        <v>16473</v>
      </c>
    </row>
    <row r="189" spans="1:28" x14ac:dyDescent="0.2">
      <c r="A189" s="110">
        <v>32</v>
      </c>
      <c r="B189" s="110" t="s">
        <v>278</v>
      </c>
      <c r="C189" s="111">
        <v>0</v>
      </c>
      <c r="D189" s="112">
        <f t="shared" si="40"/>
        <v>0</v>
      </c>
      <c r="F189" s="112">
        <f t="shared" si="41"/>
        <v>0</v>
      </c>
      <c r="G189" s="111">
        <v>0</v>
      </c>
      <c r="H189" s="112">
        <f t="shared" si="42"/>
        <v>0</v>
      </c>
      <c r="J189" s="112">
        <f t="shared" si="43"/>
        <v>0</v>
      </c>
      <c r="K189" s="111">
        <v>0</v>
      </c>
      <c r="L189" s="112">
        <f t="shared" si="44"/>
        <v>0</v>
      </c>
      <c r="N189" s="112">
        <f t="shared" si="45"/>
        <v>0</v>
      </c>
      <c r="O189" s="111">
        <f t="shared" si="46"/>
        <v>0</v>
      </c>
      <c r="P189" s="111">
        <v>0</v>
      </c>
      <c r="Q189" s="220">
        <f t="shared" si="47"/>
        <v>0</v>
      </c>
      <c r="R189" s="111">
        <v>0</v>
      </c>
      <c r="S189" s="220">
        <f t="shared" si="48"/>
        <v>0</v>
      </c>
      <c r="T189" s="111">
        <v>0</v>
      </c>
      <c r="U189" s="220">
        <f t="shared" si="50"/>
        <v>0</v>
      </c>
      <c r="V189" s="111">
        <v>0</v>
      </c>
      <c r="W189" s="111">
        <v>0</v>
      </c>
      <c r="X189" s="110"/>
      <c r="Y189" s="111">
        <v>0</v>
      </c>
      <c r="Z189" s="111">
        <v>0</v>
      </c>
      <c r="AA189" s="111">
        <v>0</v>
      </c>
      <c r="AB189" s="111">
        <v>0</v>
      </c>
    </row>
    <row r="190" spans="1:28" x14ac:dyDescent="0.2">
      <c r="A190" s="113">
        <v>33</v>
      </c>
      <c r="B190" s="113" t="s">
        <v>279</v>
      </c>
      <c r="C190" s="114">
        <v>5824058</v>
      </c>
      <c r="D190" s="115">
        <f t="shared" si="40"/>
        <v>579.10490205826784</v>
      </c>
      <c r="E190" s="160"/>
      <c r="F190" s="115">
        <f t="shared" si="41"/>
        <v>163.38754179445124</v>
      </c>
      <c r="G190" s="114">
        <v>1218322</v>
      </c>
      <c r="H190" s="115">
        <f t="shared" si="42"/>
        <v>121.14169235358457</v>
      </c>
      <c r="I190" s="160"/>
      <c r="J190" s="115">
        <f t="shared" si="43"/>
        <v>101.31379643685496</v>
      </c>
      <c r="K190" s="114">
        <v>2269514</v>
      </c>
      <c r="L190" s="115">
        <f t="shared" si="44"/>
        <v>225.6651088793875</v>
      </c>
      <c r="M190" s="160"/>
      <c r="N190" s="115">
        <f t="shared" si="45"/>
        <v>192.83020429317082</v>
      </c>
      <c r="O190" s="114">
        <f t="shared" si="46"/>
        <v>9311894</v>
      </c>
      <c r="P190" s="114">
        <v>2024718</v>
      </c>
      <c r="Q190" s="118">
        <f t="shared" si="47"/>
        <v>21.743353178204135</v>
      </c>
      <c r="R190" s="114">
        <v>110924</v>
      </c>
      <c r="S190" s="118">
        <f t="shared" si="48"/>
        <v>1.1912077177854472</v>
      </c>
      <c r="T190" s="114">
        <v>0</v>
      </c>
      <c r="U190" s="118">
        <f t="shared" si="50"/>
        <v>0</v>
      </c>
      <c r="V190" s="114">
        <v>741894</v>
      </c>
      <c r="W190" s="114">
        <v>0</v>
      </c>
      <c r="X190" s="113"/>
      <c r="Y190" s="114">
        <v>10057</v>
      </c>
      <c r="Z190" s="114">
        <v>10057</v>
      </c>
      <c r="AA190" s="114">
        <v>10057</v>
      </c>
      <c r="AB190" s="114">
        <v>10057</v>
      </c>
    </row>
    <row r="191" spans="1:28" x14ac:dyDescent="0.2">
      <c r="A191" s="110">
        <v>34</v>
      </c>
      <c r="B191" s="110" t="s">
        <v>280</v>
      </c>
      <c r="C191" s="111">
        <v>692928</v>
      </c>
      <c r="D191" s="112">
        <f t="shared" si="40"/>
        <v>202.96660808435851</v>
      </c>
      <c r="F191" s="112">
        <f t="shared" si="41"/>
        <v>57.264607920594749</v>
      </c>
      <c r="G191" s="111">
        <v>480024</v>
      </c>
      <c r="H191" s="112">
        <f t="shared" si="42"/>
        <v>140.60456942003515</v>
      </c>
      <c r="J191" s="112">
        <f t="shared" si="43"/>
        <v>117.59108237265407</v>
      </c>
      <c r="K191" s="111">
        <v>681674</v>
      </c>
      <c r="L191" s="112">
        <f t="shared" si="44"/>
        <v>199.67018160515525</v>
      </c>
      <c r="N191" s="112">
        <f t="shared" si="45"/>
        <v>170.61761165194227</v>
      </c>
      <c r="O191" s="111">
        <f t="shared" si="46"/>
        <v>1854626</v>
      </c>
      <c r="P191" s="111">
        <v>0</v>
      </c>
      <c r="Q191" s="220">
        <f t="shared" si="47"/>
        <v>0</v>
      </c>
      <c r="R191" s="111">
        <v>0</v>
      </c>
      <c r="S191" s="220">
        <f t="shared" si="48"/>
        <v>0</v>
      </c>
      <c r="T191" s="111">
        <v>0</v>
      </c>
      <c r="U191" s="220">
        <f t="shared" si="50"/>
        <v>0</v>
      </c>
      <c r="V191" s="111">
        <v>259341</v>
      </c>
      <c r="W191" s="111">
        <v>1515.76</v>
      </c>
      <c r="X191" s="110"/>
      <c r="Y191" s="111">
        <v>3414</v>
      </c>
      <c r="Z191" s="111">
        <v>3414</v>
      </c>
      <c r="AA191" s="111">
        <v>3414</v>
      </c>
      <c r="AB191" s="111">
        <v>3414</v>
      </c>
    </row>
    <row r="192" spans="1:28" x14ac:dyDescent="0.2">
      <c r="A192" s="113">
        <v>35</v>
      </c>
      <c r="B192" s="113" t="s">
        <v>222</v>
      </c>
      <c r="C192" s="114">
        <v>1353600</v>
      </c>
      <c r="D192" s="115">
        <f t="shared" si="40"/>
        <v>455.60417367889602</v>
      </c>
      <c r="E192" s="160"/>
      <c r="F192" s="115">
        <f t="shared" si="41"/>
        <v>128.5432841340326</v>
      </c>
      <c r="G192" s="114">
        <v>392685</v>
      </c>
      <c r="H192" s="115">
        <f t="shared" si="42"/>
        <v>132.17266913497139</v>
      </c>
      <c r="I192" s="160"/>
      <c r="J192" s="115">
        <f t="shared" si="43"/>
        <v>110.53927541453929</v>
      </c>
      <c r="K192" s="114">
        <v>120618</v>
      </c>
      <c r="L192" s="115">
        <f t="shared" si="44"/>
        <v>40.598451699764389</v>
      </c>
      <c r="M192" s="160"/>
      <c r="N192" s="115">
        <f t="shared" si="45"/>
        <v>34.691263412972695</v>
      </c>
      <c r="O192" s="114">
        <f t="shared" si="46"/>
        <v>1866903</v>
      </c>
      <c r="P192" s="114">
        <v>765815</v>
      </c>
      <c r="Q192" s="118">
        <f t="shared" si="47"/>
        <v>41.020610069189459</v>
      </c>
      <c r="R192" s="114">
        <v>129045</v>
      </c>
      <c r="S192" s="118">
        <f t="shared" si="48"/>
        <v>6.9122498597945361</v>
      </c>
      <c r="T192" s="114">
        <v>0</v>
      </c>
      <c r="U192" s="118">
        <f>IF($O192,T192/$O192*100,0)</f>
        <v>0</v>
      </c>
      <c r="V192" s="114">
        <v>278049</v>
      </c>
      <c r="W192" s="114">
        <v>0</v>
      </c>
      <c r="X192" s="113"/>
      <c r="Y192" s="114">
        <v>2971</v>
      </c>
      <c r="Z192" s="114">
        <v>2971</v>
      </c>
      <c r="AA192" s="114">
        <v>2971</v>
      </c>
      <c r="AB192" s="114">
        <v>2971</v>
      </c>
    </row>
    <row r="193" spans="1:28" x14ac:dyDescent="0.2">
      <c r="A193" s="110">
        <v>36</v>
      </c>
      <c r="B193" s="110" t="s">
        <v>281</v>
      </c>
      <c r="C193" s="111">
        <v>1562333</v>
      </c>
      <c r="D193" s="112">
        <f t="shared" si="40"/>
        <v>269.04305148958156</v>
      </c>
      <c r="F193" s="112">
        <f t="shared" si="41"/>
        <v>75.907288409272951</v>
      </c>
      <c r="G193" s="111">
        <v>486912</v>
      </c>
      <c r="H193" s="112">
        <f t="shared" si="42"/>
        <v>83.849147580506283</v>
      </c>
      <c r="J193" s="112">
        <f t="shared" si="43"/>
        <v>70.125117986465497</v>
      </c>
      <c r="K193" s="111">
        <v>374691</v>
      </c>
      <c r="L193" s="112">
        <f t="shared" si="44"/>
        <v>64.524022731186506</v>
      </c>
      <c r="N193" s="112">
        <f t="shared" si="45"/>
        <v>55.135596933250028</v>
      </c>
      <c r="O193" s="111">
        <f t="shared" si="46"/>
        <v>2423936</v>
      </c>
      <c r="P193" s="111">
        <v>1103388</v>
      </c>
      <c r="Q193" s="220">
        <f t="shared" si="47"/>
        <v>45.520508792311347</v>
      </c>
      <c r="R193" s="111">
        <v>0</v>
      </c>
      <c r="S193" s="220">
        <f t="shared" si="48"/>
        <v>0</v>
      </c>
      <c r="T193" s="111">
        <v>0</v>
      </c>
      <c r="U193" s="220">
        <f>IF($O193,T193/$O193*100,0)</f>
        <v>0</v>
      </c>
      <c r="V193" s="111">
        <v>454657</v>
      </c>
      <c r="W193" s="111">
        <v>0</v>
      </c>
      <c r="X193" s="110"/>
      <c r="Y193" s="111">
        <v>5807</v>
      </c>
      <c r="Z193" s="111">
        <v>5807</v>
      </c>
      <c r="AA193" s="111">
        <v>5807</v>
      </c>
      <c r="AB193" s="111">
        <v>5807</v>
      </c>
    </row>
    <row r="194" spans="1:28" x14ac:dyDescent="0.2">
      <c r="A194" s="113">
        <v>37</v>
      </c>
      <c r="B194" s="113" t="s">
        <v>282</v>
      </c>
      <c r="C194" s="117">
        <v>2606867</v>
      </c>
      <c r="D194" s="115">
        <f t="shared" si="40"/>
        <v>315.41040532365395</v>
      </c>
      <c r="E194" s="160"/>
      <c r="F194" s="115">
        <f t="shared" si="41"/>
        <v>88.989284323202114</v>
      </c>
      <c r="G194" s="117">
        <v>288036</v>
      </c>
      <c r="H194" s="115">
        <f t="shared" si="42"/>
        <v>34.850090744101635</v>
      </c>
      <c r="I194" s="160"/>
      <c r="J194" s="115">
        <f t="shared" si="43"/>
        <v>29.145993677785697</v>
      </c>
      <c r="K194" s="117">
        <v>1630408</v>
      </c>
      <c r="L194" s="115">
        <f t="shared" si="44"/>
        <v>197.26654567453116</v>
      </c>
      <c r="M194" s="160"/>
      <c r="N194" s="115">
        <f t="shared" si="45"/>
        <v>168.56371147282164</v>
      </c>
      <c r="O194" s="117">
        <f t="shared" si="46"/>
        <v>4525311</v>
      </c>
      <c r="P194" s="117">
        <v>3601888</v>
      </c>
      <c r="Q194" s="118">
        <f t="shared" si="47"/>
        <v>79.594264350008217</v>
      </c>
      <c r="R194" s="117">
        <v>0</v>
      </c>
      <c r="S194" s="118">
        <f t="shared" si="48"/>
        <v>0</v>
      </c>
      <c r="T194" s="117">
        <v>0</v>
      </c>
      <c r="U194" s="118">
        <f t="shared" si="50"/>
        <v>0</v>
      </c>
      <c r="V194" s="117">
        <v>41816</v>
      </c>
      <c r="W194" s="117">
        <v>0</v>
      </c>
      <c r="X194" s="113"/>
      <c r="Y194" s="117">
        <v>8265</v>
      </c>
      <c r="Z194" s="114">
        <v>8265</v>
      </c>
      <c r="AA194" s="114">
        <v>8265</v>
      </c>
      <c r="AB194" s="114">
        <v>8265</v>
      </c>
    </row>
    <row r="195" spans="1:28" ht="13.5" thickBot="1" x14ac:dyDescent="0.25">
      <c r="A195" s="120">
        <f>A194</f>
        <v>37</v>
      </c>
      <c r="B195" s="130" t="s">
        <v>245</v>
      </c>
      <c r="C195" s="122">
        <f>SUM(C158:C194)</f>
        <v>108200214</v>
      </c>
      <c r="D195" s="222">
        <f>IF(C195=0,0,IF(ISNONTEXT($E195),C195/$Y195,C195/$Z195))</f>
        <v>354.43638829379506</v>
      </c>
      <c r="E195" s="163"/>
      <c r="F195" s="223">
        <f t="shared" si="41"/>
        <v>100</v>
      </c>
      <c r="G195" s="122">
        <f>SUM(G158:G194)</f>
        <v>36501849</v>
      </c>
      <c r="H195" s="222">
        <f t="shared" si="42"/>
        <v>119.57077576210224</v>
      </c>
      <c r="I195" s="163"/>
      <c r="J195" s="223">
        <f t="shared" si="43"/>
        <v>100</v>
      </c>
      <c r="K195" s="122">
        <f>SUM(K158:K194)</f>
        <v>33243409</v>
      </c>
      <c r="L195" s="222">
        <f>IF(K195=0,0,IF(ISNONTEXT($M195),K195/$Y195,K195/$AB195))</f>
        <v>117.02788456122563</v>
      </c>
      <c r="M195" s="525" t="s">
        <v>341</v>
      </c>
      <c r="N195" s="223">
        <f t="shared" si="45"/>
        <v>100</v>
      </c>
      <c r="O195" s="122">
        <f>SUM(O158:O194)</f>
        <v>177945472</v>
      </c>
      <c r="P195" s="122">
        <f>SUM(P158:P194)</f>
        <v>65257591</v>
      </c>
      <c r="Q195" s="223">
        <f t="shared" si="47"/>
        <v>36.672802216625101</v>
      </c>
      <c r="R195" s="122">
        <f>SUM(R158:R194)</f>
        <v>7902333</v>
      </c>
      <c r="S195" s="223">
        <f t="shared" si="48"/>
        <v>4.4408733255095134</v>
      </c>
      <c r="T195" s="122">
        <f>SUM(T158:T194)</f>
        <v>820405</v>
      </c>
      <c r="U195" s="223">
        <f>IF($O195,T195/$O195*100,0)</f>
        <v>0.46104291993448421</v>
      </c>
      <c r="V195" s="122">
        <f>SUM(V158:V194)</f>
        <v>19693039</v>
      </c>
      <c r="W195" s="122">
        <f>SUM(W158:W194)</f>
        <v>411616.7</v>
      </c>
      <c r="X195" s="182"/>
      <c r="Y195" s="221">
        <f>SUM(Y158:Y194)</f>
        <v>305274</v>
      </c>
      <c r="Z195" s="237">
        <f>SUM(Z158:Z194)</f>
        <v>305274</v>
      </c>
      <c r="AA195" s="237">
        <f>SUM(AA158:AA194)</f>
        <v>305274</v>
      </c>
      <c r="AB195" s="237">
        <f>SUM(AB158:AB194)</f>
        <v>284064</v>
      </c>
    </row>
    <row r="197" spans="1:28" s="79" customFormat="1" ht="16.5" customHeight="1" thickBot="1" x14ac:dyDescent="0.25">
      <c r="A197" s="190">
        <f>(A45+A149+A195)</f>
        <v>170</v>
      </c>
      <c r="B197" s="191" t="s">
        <v>283</v>
      </c>
      <c r="C197" s="212">
        <f>C45+C149+C195</f>
        <v>1142077426</v>
      </c>
      <c r="D197" s="213">
        <f>IF(C197=0,0,IF(ISNONTEXT($E197),C197/$Y197,C197/$Z197))</f>
        <v>159.33284327621922</v>
      </c>
      <c r="E197" s="526" t="s">
        <v>341</v>
      </c>
      <c r="F197" s="190"/>
      <c r="G197" s="212">
        <f>(G45+G149+G195)</f>
        <v>933253815</v>
      </c>
      <c r="H197" s="213">
        <f>IFERROR((G197/$Y197),0)</f>
        <v>110.42318618308391</v>
      </c>
      <c r="I197" s="199"/>
      <c r="J197" s="190"/>
      <c r="K197" s="212">
        <f>(K45+K149+K195)</f>
        <v>581671094</v>
      </c>
      <c r="L197" s="213">
        <f>IF(K197=0,0,IF(ISNONTEXT($M197),K197/$Y197,K197/$AB197))</f>
        <v>68.823694559534275</v>
      </c>
      <c r="M197" s="199"/>
      <c r="N197" s="190"/>
      <c r="O197" s="212">
        <f>(O45+O149+O195)</f>
        <v>2657002335</v>
      </c>
      <c r="P197" s="212">
        <f>(P45+P149+P195)</f>
        <v>605385224</v>
      </c>
      <c r="Q197" s="214">
        <f>IF($O197,P197/$O197*100,0)</f>
        <v>22.784519833701992</v>
      </c>
      <c r="R197" s="212">
        <f>(R45+R149+R195)</f>
        <v>41949314</v>
      </c>
      <c r="S197" s="214">
        <f>IF($O197,R197/$O197*100,0)</f>
        <v>1.5788211191015007</v>
      </c>
      <c r="T197" s="212">
        <f>(T45+T149+T195)</f>
        <v>36133345</v>
      </c>
      <c r="U197" s="214">
        <f>IF($O197,T197/$O197*100,0)</f>
        <v>1.3599289892983855</v>
      </c>
      <c r="V197" s="212">
        <f>(V45+V149+V195)</f>
        <v>848277918</v>
      </c>
      <c r="W197" s="212">
        <f>(W45+W149+W195)</f>
        <v>1215411469.9100001</v>
      </c>
      <c r="Y197" s="238">
        <f>(Y45+Y149+Y195)</f>
        <v>8451611</v>
      </c>
      <c r="Z197" s="238">
        <f>(Z45+Z149+Z195)</f>
        <v>7167872</v>
      </c>
      <c r="AA197" s="238">
        <f>(AA45+AA149+AA195)</f>
        <v>8451611</v>
      </c>
      <c r="AB197" s="238">
        <f>(AB45+AB149+AB195)</f>
        <v>8430401</v>
      </c>
    </row>
    <row r="198" spans="1:28" ht="13.5" thickTop="1" x14ac:dyDescent="0.2"/>
    <row r="200" spans="1:28" customFormat="1" x14ac:dyDescent="0.2">
      <c r="C200" s="449" t="s">
        <v>481</v>
      </c>
    </row>
    <row r="201" spans="1:28" customFormat="1" x14ac:dyDescent="0.2">
      <c r="C201" s="468" t="s">
        <v>538</v>
      </c>
      <c r="D201" s="471"/>
      <c r="E201" s="471"/>
      <c r="F201" s="471"/>
      <c r="G201" s="471"/>
      <c r="H201" s="471"/>
      <c r="I201" s="471"/>
      <c r="J201" s="471"/>
      <c r="K201" s="471"/>
      <c r="L201" s="471"/>
      <c r="M201" s="471"/>
      <c r="N201" s="471"/>
      <c r="O201" s="471"/>
      <c r="P201" s="471"/>
      <c r="Q201" s="471"/>
      <c r="R201" s="471"/>
      <c r="S201" s="471"/>
      <c r="T201" s="472"/>
    </row>
    <row r="213" spans="1:24" x14ac:dyDescent="0.2">
      <c r="A213" s="168"/>
      <c r="X213" s="232"/>
    </row>
  </sheetData>
  <autoFilter ref="A6:AB45" xr:uid="{D30BD4FD-74EB-4111-8347-EB89C871401A}"/>
  <mergeCells count="3">
    <mergeCell ref="P156:V156"/>
    <mergeCell ref="P5:V5"/>
    <mergeCell ref="P52:V52"/>
  </mergeCells>
  <printOptions gridLinesSet="0"/>
  <pageMargins left="3.75" right="0.25" top="0.5" bottom="0.3" header="0" footer="0"/>
  <pageSetup paperSize="17" pageOrder="overThenDown"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5CA71-B6B8-49C0-8BB4-3A5CFFB2B709}">
  <sheetPr transitionEvaluation="1" transitionEntry="1">
    <tabColor theme="4" tint="-0.249977111117893"/>
  </sheetPr>
  <dimension ref="A1:AX211"/>
  <sheetViews>
    <sheetView showGridLines="0" zoomScaleNormal="100" workbookViewId="0">
      <pane xSplit="2" ySplit="6" topLeftCell="C7" activePane="bottomRight" state="frozen"/>
      <selection activeCell="A2" sqref="A2"/>
      <selection pane="topRight" activeCell="A2" sqref="A2"/>
      <selection pane="bottomLeft" activeCell="A2" sqref="A2"/>
      <selection pane="bottomRight"/>
    </sheetView>
  </sheetViews>
  <sheetFormatPr defaultColWidth="12.7109375" defaultRowHeight="12.75" x14ac:dyDescent="0.2"/>
  <cols>
    <col min="1" max="1" width="5.5703125" style="66" customWidth="1"/>
    <col min="2" max="2" width="14.7109375" style="66" customWidth="1"/>
    <col min="3" max="3" width="14.5703125" style="66" customWidth="1"/>
    <col min="4" max="4" width="10" style="66" customWidth="1"/>
    <col min="5" max="5" width="3.7109375" style="159" customWidth="1"/>
    <col min="6" max="6" width="9.85546875" style="66" customWidth="1"/>
    <col min="7" max="7" width="16.28515625" style="66" customWidth="1"/>
    <col min="8" max="8" width="11" style="66" customWidth="1"/>
    <col min="9" max="9" width="3.7109375" style="159" customWidth="1"/>
    <col min="10" max="10" width="11.85546875" style="66" customWidth="1"/>
    <col min="11" max="11" width="15.42578125" style="66" customWidth="1"/>
    <col min="12" max="12" width="11.85546875" style="66" customWidth="1"/>
    <col min="13" max="13" width="3.7109375" style="159" customWidth="1"/>
    <col min="14" max="14" width="11.85546875" style="66" customWidth="1"/>
    <col min="15" max="15" width="15.140625" style="66" customWidth="1"/>
    <col min="16" max="16" width="14.42578125" style="66" customWidth="1"/>
    <col min="17" max="17" width="18" style="66" customWidth="1"/>
    <col min="18" max="18" width="12.7109375" style="66" customWidth="1"/>
    <col min="19" max="19" width="15.85546875" style="66" customWidth="1"/>
    <col min="20" max="20" width="12.7109375" style="66" customWidth="1"/>
    <col min="21" max="21" width="15.5703125" style="66" customWidth="1"/>
    <col min="22" max="22" width="12.7109375" style="66" customWidth="1"/>
    <col min="23" max="23" width="14.42578125" style="66" customWidth="1"/>
    <col min="24" max="24" width="18.85546875" style="66" customWidth="1"/>
    <col min="25" max="25" width="16.7109375" style="66" customWidth="1"/>
    <col min="26" max="26" width="3.85546875" style="66" customWidth="1"/>
    <col min="27" max="27" width="11.85546875" style="66" hidden="1" customWidth="1"/>
    <col min="28" max="30" width="12.7109375" style="66" hidden="1" customWidth="1"/>
    <col min="31" max="16384" width="12.7109375" style="66"/>
  </cols>
  <sheetData>
    <row r="1" spans="1:50" s="271" customFormat="1" ht="15.75" x14ac:dyDescent="0.2">
      <c r="A1" s="325" t="s">
        <v>0</v>
      </c>
      <c r="Z1" s="274"/>
      <c r="AA1" s="274"/>
      <c r="AB1" s="274"/>
      <c r="AC1" s="274"/>
      <c r="AD1" s="274"/>
      <c r="AE1" s="274"/>
      <c r="AF1" s="274"/>
      <c r="AG1" s="274"/>
      <c r="AH1" s="274"/>
      <c r="AI1" s="274"/>
      <c r="AJ1" s="274"/>
      <c r="AK1" s="274"/>
      <c r="AL1" s="274"/>
      <c r="AM1" s="274"/>
      <c r="AN1" s="274"/>
      <c r="AO1" s="274"/>
      <c r="AP1" s="274"/>
      <c r="AQ1" s="274"/>
      <c r="AR1" s="274"/>
      <c r="AS1" s="274"/>
      <c r="AT1" s="274"/>
      <c r="AU1" s="274"/>
      <c r="AV1" s="274"/>
      <c r="AW1" s="274"/>
      <c r="AX1" s="274"/>
    </row>
    <row r="2" spans="1:50" s="273" customFormat="1" ht="15.75" x14ac:dyDescent="0.2">
      <c r="A2" s="323" t="s">
        <v>400</v>
      </c>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row>
    <row r="3" spans="1:50" s="273" customFormat="1" ht="15.75" x14ac:dyDescent="0.2">
      <c r="A3" s="323" t="s">
        <v>525</v>
      </c>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row>
    <row r="4" spans="1:50" ht="13.5" thickBot="1" x14ac:dyDescent="0.25">
      <c r="B4"/>
      <c r="C4"/>
      <c r="D4"/>
      <c r="E4" s="198"/>
      <c r="F4"/>
      <c r="G4"/>
      <c r="H4"/>
      <c r="I4" s="198"/>
      <c r="J4"/>
      <c r="K4"/>
      <c r="L4"/>
      <c r="M4" s="198"/>
      <c r="N4"/>
      <c r="O4"/>
      <c r="P4"/>
      <c r="Q4"/>
      <c r="R4"/>
      <c r="S4"/>
      <c r="T4"/>
      <c r="U4"/>
      <c r="V4"/>
      <c r="W4"/>
      <c r="X4"/>
      <c r="Y4"/>
      <c r="AC4" s="173"/>
    </row>
    <row r="5" spans="1:50" ht="15" x14ac:dyDescent="0.2">
      <c r="F5" s="71"/>
      <c r="J5" s="71"/>
      <c r="N5" s="71"/>
      <c r="O5" s="176" t="s">
        <v>361</v>
      </c>
      <c r="Q5" s="408" t="s">
        <v>335</v>
      </c>
      <c r="R5" s="409"/>
      <c r="S5" s="409"/>
      <c r="T5" s="409"/>
      <c r="U5" s="409"/>
      <c r="V5" s="409"/>
      <c r="W5" s="410"/>
      <c r="X5" s="408" t="s">
        <v>361</v>
      </c>
      <c r="Y5" s="410"/>
      <c r="AC5" s="71"/>
      <c r="AD5" s="71"/>
    </row>
    <row r="6" spans="1:50" ht="60" customHeight="1" x14ac:dyDescent="0.25">
      <c r="A6" s="318" t="s">
        <v>1</v>
      </c>
      <c r="B6" s="324" t="s">
        <v>328</v>
      </c>
      <c r="C6" s="320" t="s">
        <v>371</v>
      </c>
      <c r="D6" s="320" t="s">
        <v>346</v>
      </c>
      <c r="E6" s="348"/>
      <c r="F6" s="320" t="s">
        <v>347</v>
      </c>
      <c r="G6" s="320" t="s">
        <v>372</v>
      </c>
      <c r="H6" s="320" t="s">
        <v>346</v>
      </c>
      <c r="I6" s="348"/>
      <c r="J6" s="320" t="s">
        <v>347</v>
      </c>
      <c r="K6" s="320" t="s">
        <v>397</v>
      </c>
      <c r="L6" s="320" t="s">
        <v>346</v>
      </c>
      <c r="M6" s="348"/>
      <c r="N6" s="320" t="s">
        <v>347</v>
      </c>
      <c r="O6" s="320" t="s">
        <v>399</v>
      </c>
      <c r="P6" s="320" t="s">
        <v>245</v>
      </c>
      <c r="Q6" s="320" t="s">
        <v>338</v>
      </c>
      <c r="R6" s="320" t="s">
        <v>348</v>
      </c>
      <c r="S6" s="320" t="s">
        <v>352</v>
      </c>
      <c r="T6" s="320" t="s">
        <v>348</v>
      </c>
      <c r="U6" s="320" t="s">
        <v>353</v>
      </c>
      <c r="V6" s="320" t="s">
        <v>348</v>
      </c>
      <c r="W6" s="320" t="s">
        <v>342</v>
      </c>
      <c r="X6" s="320" t="s">
        <v>367</v>
      </c>
      <c r="Y6" s="320" t="s">
        <v>398</v>
      </c>
      <c r="Z6" s="350"/>
      <c r="AA6" s="350" t="s">
        <v>343</v>
      </c>
      <c r="AB6" s="350" t="s">
        <v>343</v>
      </c>
      <c r="AC6" s="350" t="s">
        <v>343</v>
      </c>
      <c r="AD6" s="350" t="s">
        <v>343</v>
      </c>
    </row>
    <row r="7" spans="1:50" x14ac:dyDescent="0.2">
      <c r="A7" s="113">
        <v>1</v>
      </c>
      <c r="B7" s="113" t="s">
        <v>5</v>
      </c>
      <c r="C7" s="132">
        <v>10903077</v>
      </c>
      <c r="D7" s="226">
        <f t="shared" ref="D7:D44" si="0">IFERROR((C7/$AA7),0)</f>
        <v>68.416614898062917</v>
      </c>
      <c r="E7" s="160"/>
      <c r="F7" s="118">
        <f t="shared" ref="F7:F45" si="1">IF(D$45,D7/D$45*100,0)</f>
        <v>248.67684766697198</v>
      </c>
      <c r="G7" s="132">
        <v>47706647</v>
      </c>
      <c r="H7" s="226">
        <f t="shared" ref="H7:H44" si="2">IFERROR((G7/$AA7),0)</f>
        <v>299.358364237621</v>
      </c>
      <c r="I7" s="160"/>
      <c r="J7" s="118">
        <f t="shared" ref="J7:J45" si="3">IF(H$45,H7/H$45*100,0)</f>
        <v>125.24289929459825</v>
      </c>
      <c r="K7" s="132">
        <v>62854002</v>
      </c>
      <c r="L7" s="226">
        <f t="shared" ref="L7:L44" si="4">IFERROR((K7/$AA7),0)</f>
        <v>394.40774834811094</v>
      </c>
      <c r="M7" s="160"/>
      <c r="N7" s="118">
        <f t="shared" ref="N7:N45" si="5">IF(L$45,L7/L$45*100,0)</f>
        <v>121.80855796983676</v>
      </c>
      <c r="O7" s="132">
        <v>155049</v>
      </c>
      <c r="P7" s="132">
        <f t="shared" ref="P7:P45" si="6">(C7+G7+K7)</f>
        <v>121463726</v>
      </c>
      <c r="Q7" s="132">
        <v>21202444</v>
      </c>
      <c r="R7" s="118">
        <f t="shared" ref="R7:R45" si="7">IF($P7,Q7/$P7*100,0)</f>
        <v>17.455782642465621</v>
      </c>
      <c r="S7" s="132">
        <v>18939430</v>
      </c>
      <c r="T7" s="118">
        <f t="shared" ref="T7:T45" si="8">IF($P7,S7/$P7*100,0)</f>
        <v>15.592663442582028</v>
      </c>
      <c r="U7" s="132">
        <v>4922545</v>
      </c>
      <c r="V7" s="118">
        <f t="shared" ref="V7:V45" si="9">IF($P7,U7/$P7*100,0)</f>
        <v>4.0526873018863263</v>
      </c>
      <c r="W7" s="132">
        <v>5878257</v>
      </c>
      <c r="X7" s="132">
        <v>6775535.4459999995</v>
      </c>
      <c r="Y7" s="132">
        <v>1046675.254</v>
      </c>
      <c r="Z7" s="113"/>
      <c r="AA7" s="117">
        <v>159363</v>
      </c>
      <c r="AB7" s="117">
        <v>159363</v>
      </c>
      <c r="AC7" s="117">
        <v>159363</v>
      </c>
      <c r="AD7" s="117">
        <v>159363</v>
      </c>
    </row>
    <row r="8" spans="1:50" x14ac:dyDescent="0.2">
      <c r="A8" s="110">
        <v>2</v>
      </c>
      <c r="B8" s="110" t="s">
        <v>7</v>
      </c>
      <c r="C8" s="111">
        <v>338665</v>
      </c>
      <c r="D8" s="112">
        <f t="shared" si="0"/>
        <v>20.510234980620154</v>
      </c>
      <c r="F8" s="112">
        <f t="shared" si="1"/>
        <v>74.54944369125586</v>
      </c>
      <c r="G8" s="111">
        <v>16780337</v>
      </c>
      <c r="H8" s="112">
        <f t="shared" si="2"/>
        <v>1016.2510295542636</v>
      </c>
      <c r="J8" s="112">
        <f t="shared" si="3"/>
        <v>425.17009897698085</v>
      </c>
      <c r="K8" s="111">
        <v>9620599</v>
      </c>
      <c r="L8" s="112">
        <f t="shared" si="4"/>
        <v>582.64286579457359</v>
      </c>
      <c r="N8" s="112">
        <f t="shared" si="5"/>
        <v>179.94293365456411</v>
      </c>
      <c r="O8" s="111">
        <v>176400</v>
      </c>
      <c r="P8" s="111">
        <f t="shared" si="6"/>
        <v>26739601</v>
      </c>
      <c r="Q8" s="111">
        <v>10406858</v>
      </c>
      <c r="R8" s="112">
        <f t="shared" si="7"/>
        <v>38.919271832066606</v>
      </c>
      <c r="S8" s="111">
        <v>4725223</v>
      </c>
      <c r="T8" s="112">
        <f t="shared" si="8"/>
        <v>17.671254705707838</v>
      </c>
      <c r="U8" s="111">
        <v>63040</v>
      </c>
      <c r="V8" s="112">
        <f t="shared" si="9"/>
        <v>0.23575520068530564</v>
      </c>
      <c r="W8" s="111">
        <v>8735939</v>
      </c>
      <c r="X8" s="111">
        <v>1120120.4691999999</v>
      </c>
      <c r="Y8" s="111">
        <v>903347.84080000012</v>
      </c>
      <c r="Z8" s="110"/>
      <c r="AA8" s="111">
        <v>16512</v>
      </c>
      <c r="AB8" s="111">
        <v>16512</v>
      </c>
      <c r="AC8" s="111">
        <v>16512</v>
      </c>
      <c r="AD8" s="111">
        <v>16512</v>
      </c>
    </row>
    <row r="9" spans="1:50" x14ac:dyDescent="0.2">
      <c r="A9" s="113">
        <v>3</v>
      </c>
      <c r="B9" s="113" t="s">
        <v>9</v>
      </c>
      <c r="C9" s="114">
        <v>28974</v>
      </c>
      <c r="D9" s="115">
        <f t="shared" si="0"/>
        <v>4.3688178528347406</v>
      </c>
      <c r="E9" s="160"/>
      <c r="F9" s="115">
        <f t="shared" si="1"/>
        <v>15.879532381028286</v>
      </c>
      <c r="G9" s="114">
        <v>1601373</v>
      </c>
      <c r="H9" s="115">
        <f t="shared" si="2"/>
        <v>241.46155006031364</v>
      </c>
      <c r="I9" s="160"/>
      <c r="J9" s="115">
        <f t="shared" si="3"/>
        <v>101.02054330346637</v>
      </c>
      <c r="K9" s="114">
        <v>4912470</v>
      </c>
      <c r="L9" s="115">
        <f t="shared" si="4"/>
        <v>740.72225572979494</v>
      </c>
      <c r="M9" s="160"/>
      <c r="N9" s="115">
        <f t="shared" si="5"/>
        <v>228.76403976469479</v>
      </c>
      <c r="O9" s="114">
        <v>77349</v>
      </c>
      <c r="P9" s="114">
        <f t="shared" si="6"/>
        <v>6542817</v>
      </c>
      <c r="Q9" s="114">
        <v>4741673</v>
      </c>
      <c r="R9" s="115">
        <f t="shared" si="7"/>
        <v>72.471429355276172</v>
      </c>
      <c r="S9" s="114">
        <v>847813</v>
      </c>
      <c r="T9" s="115">
        <f t="shared" si="8"/>
        <v>12.957920113003313</v>
      </c>
      <c r="U9" s="114">
        <v>1548</v>
      </c>
      <c r="V9" s="115">
        <f t="shared" si="9"/>
        <v>2.3659533806310033E-2</v>
      </c>
      <c r="W9" s="114">
        <v>757692</v>
      </c>
      <c r="X9" s="114">
        <v>166898.37</v>
      </c>
      <c r="Y9" s="114">
        <v>260458.17</v>
      </c>
      <c r="Z9" s="113"/>
      <c r="AA9" s="114">
        <v>6632</v>
      </c>
      <c r="AB9" s="114">
        <v>6632</v>
      </c>
      <c r="AC9" s="114">
        <v>6632</v>
      </c>
      <c r="AD9" s="114">
        <v>6632</v>
      </c>
    </row>
    <row r="10" spans="1:50" x14ac:dyDescent="0.2">
      <c r="A10" s="110">
        <v>4</v>
      </c>
      <c r="B10" s="110" t="s">
        <v>11</v>
      </c>
      <c r="C10" s="111">
        <v>1798733</v>
      </c>
      <c r="D10" s="112">
        <f t="shared" si="0"/>
        <v>34.762827822120869</v>
      </c>
      <c r="F10" s="112">
        <f t="shared" si="1"/>
        <v>126.35396316632854</v>
      </c>
      <c r="G10" s="111">
        <v>30329636</v>
      </c>
      <c r="H10" s="112">
        <f t="shared" si="2"/>
        <v>586.1592099414413</v>
      </c>
      <c r="J10" s="112">
        <f t="shared" si="3"/>
        <v>245.23209527903788</v>
      </c>
      <c r="K10" s="111">
        <v>42876175</v>
      </c>
      <c r="L10" s="112">
        <f t="shared" si="4"/>
        <v>828.6372069651934</v>
      </c>
      <c r="N10" s="112">
        <f t="shared" si="5"/>
        <v>255.91561951642078</v>
      </c>
      <c r="O10" s="111">
        <v>1811312</v>
      </c>
      <c r="P10" s="111">
        <f t="shared" si="6"/>
        <v>75004544</v>
      </c>
      <c r="Q10" s="111">
        <v>28844387</v>
      </c>
      <c r="R10" s="112">
        <f t="shared" si="7"/>
        <v>38.456852694151436</v>
      </c>
      <c r="S10" s="111">
        <v>8837884</v>
      </c>
      <c r="T10" s="112">
        <f t="shared" si="8"/>
        <v>11.783131432676933</v>
      </c>
      <c r="U10" s="111">
        <v>1115793</v>
      </c>
      <c r="V10" s="112">
        <f t="shared" si="9"/>
        <v>1.4876338692226434</v>
      </c>
      <c r="W10" s="111">
        <v>15007180</v>
      </c>
      <c r="X10" s="111">
        <v>1598249.5316999999</v>
      </c>
      <c r="Y10" s="111">
        <v>803096.0183</v>
      </c>
      <c r="Z10" s="110"/>
      <c r="AA10" s="111">
        <v>51743</v>
      </c>
      <c r="AB10" s="111">
        <v>51743</v>
      </c>
      <c r="AC10" s="111">
        <v>51743</v>
      </c>
      <c r="AD10" s="111">
        <v>51743</v>
      </c>
    </row>
    <row r="11" spans="1:50" x14ac:dyDescent="0.2">
      <c r="A11" s="113">
        <v>5</v>
      </c>
      <c r="B11" s="113" t="s">
        <v>13</v>
      </c>
      <c r="C11" s="114">
        <v>7817903</v>
      </c>
      <c r="D11" s="115">
        <f t="shared" si="0"/>
        <v>30.868957320708677</v>
      </c>
      <c r="E11" s="160"/>
      <c r="F11" s="115">
        <f t="shared" si="1"/>
        <v>112.20074259326552</v>
      </c>
      <c r="G11" s="114">
        <v>36119434</v>
      </c>
      <c r="H11" s="115">
        <f t="shared" si="2"/>
        <v>142.61743418844591</v>
      </c>
      <c r="I11" s="160"/>
      <c r="J11" s="115">
        <f t="shared" si="3"/>
        <v>59.667018134624051</v>
      </c>
      <c r="K11" s="114">
        <v>33877638</v>
      </c>
      <c r="L11" s="115">
        <f t="shared" si="4"/>
        <v>133.7657120519938</v>
      </c>
      <c r="M11" s="160"/>
      <c r="N11" s="115">
        <f t="shared" si="5"/>
        <v>41.312090239364643</v>
      </c>
      <c r="O11" s="114">
        <v>1448083</v>
      </c>
      <c r="P11" s="114">
        <f t="shared" si="6"/>
        <v>77814975</v>
      </c>
      <c r="Q11" s="114">
        <v>29483539</v>
      </c>
      <c r="R11" s="115">
        <f t="shared" si="7"/>
        <v>37.889286734333588</v>
      </c>
      <c r="S11" s="114">
        <v>14032948</v>
      </c>
      <c r="T11" s="115">
        <f t="shared" si="8"/>
        <v>18.03373707952743</v>
      </c>
      <c r="U11" s="114">
        <v>0</v>
      </c>
      <c r="V11" s="115">
        <f t="shared" si="9"/>
        <v>0</v>
      </c>
      <c r="W11" s="114">
        <v>8369936</v>
      </c>
      <c r="X11" s="114">
        <v>3924728.4680000003</v>
      </c>
      <c r="Y11" s="114">
        <v>2596756.2220000001</v>
      </c>
      <c r="Z11" s="113"/>
      <c r="AA11" s="114">
        <v>253261</v>
      </c>
      <c r="AB11" s="114">
        <v>253261</v>
      </c>
      <c r="AC11" s="114">
        <v>253261</v>
      </c>
      <c r="AD11" s="114">
        <v>253261</v>
      </c>
    </row>
    <row r="12" spans="1:50" x14ac:dyDescent="0.2">
      <c r="A12" s="110">
        <v>6</v>
      </c>
      <c r="B12" s="110" t="s">
        <v>15</v>
      </c>
      <c r="C12" s="111">
        <v>0</v>
      </c>
      <c r="D12" s="112">
        <f t="shared" si="0"/>
        <v>0</v>
      </c>
      <c r="F12" s="112">
        <f t="shared" si="1"/>
        <v>0</v>
      </c>
      <c r="G12" s="111">
        <v>0</v>
      </c>
      <c r="H12" s="112">
        <f t="shared" si="2"/>
        <v>0</v>
      </c>
      <c r="J12" s="112">
        <f t="shared" si="3"/>
        <v>0</v>
      </c>
      <c r="K12" s="111">
        <v>0</v>
      </c>
      <c r="L12" s="112">
        <f t="shared" si="4"/>
        <v>0</v>
      </c>
      <c r="N12" s="112">
        <f t="shared" si="5"/>
        <v>0</v>
      </c>
      <c r="O12" s="111">
        <v>0</v>
      </c>
      <c r="P12" s="111">
        <f t="shared" si="6"/>
        <v>0</v>
      </c>
      <c r="Q12" s="111">
        <v>0</v>
      </c>
      <c r="R12" s="112">
        <f t="shared" si="7"/>
        <v>0</v>
      </c>
      <c r="S12" s="111">
        <v>0</v>
      </c>
      <c r="T12" s="112">
        <f t="shared" si="8"/>
        <v>0</v>
      </c>
      <c r="U12" s="111">
        <v>0</v>
      </c>
      <c r="V12" s="112">
        <f t="shared" si="9"/>
        <v>0</v>
      </c>
      <c r="W12" s="111">
        <v>0</v>
      </c>
      <c r="X12" s="111">
        <v>0</v>
      </c>
      <c r="Y12" s="111">
        <v>0</v>
      </c>
      <c r="Z12" s="110"/>
      <c r="AA12" s="111">
        <v>0</v>
      </c>
      <c r="AB12" s="111">
        <v>0</v>
      </c>
      <c r="AC12" s="111">
        <v>0</v>
      </c>
      <c r="AD12" s="111">
        <v>0</v>
      </c>
    </row>
    <row r="13" spans="1:50" x14ac:dyDescent="0.2">
      <c r="A13" s="113">
        <v>7</v>
      </c>
      <c r="B13" s="113" t="s">
        <v>244</v>
      </c>
      <c r="C13" s="114">
        <v>85276</v>
      </c>
      <c r="D13" s="115">
        <f t="shared" si="0"/>
        <v>15.434570135746606</v>
      </c>
      <c r="E13" s="160"/>
      <c r="F13" s="115">
        <f t="shared" si="1"/>
        <v>56.100703786222041</v>
      </c>
      <c r="G13" s="114">
        <v>4324971</v>
      </c>
      <c r="H13" s="115">
        <f t="shared" si="2"/>
        <v>782.8001809954751</v>
      </c>
      <c r="I13" s="160"/>
      <c r="J13" s="115">
        <f t="shared" si="3"/>
        <v>327.50100197096361</v>
      </c>
      <c r="K13" s="114">
        <v>2301456</v>
      </c>
      <c r="L13" s="115">
        <f t="shared" si="4"/>
        <v>416.55312217194569</v>
      </c>
      <c r="M13" s="160"/>
      <c r="N13" s="115">
        <f t="shared" si="5"/>
        <v>128.64791663477718</v>
      </c>
      <c r="O13" s="114">
        <v>47961</v>
      </c>
      <c r="P13" s="114">
        <f t="shared" si="6"/>
        <v>6711703</v>
      </c>
      <c r="Q13" s="114">
        <v>3554601</v>
      </c>
      <c r="R13" s="115">
        <f t="shared" si="7"/>
        <v>52.961238004721011</v>
      </c>
      <c r="S13" s="114">
        <v>686360</v>
      </c>
      <c r="T13" s="115">
        <f t="shared" si="8"/>
        <v>10.226316629326417</v>
      </c>
      <c r="U13" s="114">
        <v>72527</v>
      </c>
      <c r="V13" s="115">
        <f t="shared" si="9"/>
        <v>1.0806050267718939</v>
      </c>
      <c r="W13" s="114">
        <v>2169197</v>
      </c>
      <c r="X13" s="114">
        <v>275968.46999999997</v>
      </c>
      <c r="Y13" s="114">
        <v>250959.13</v>
      </c>
      <c r="Z13" s="113"/>
      <c r="AA13" s="114">
        <v>5525</v>
      </c>
      <c r="AB13" s="114">
        <v>5525</v>
      </c>
      <c r="AC13" s="114">
        <v>5525</v>
      </c>
      <c r="AD13" s="114">
        <v>5525</v>
      </c>
    </row>
    <row r="14" spans="1:50" x14ac:dyDescent="0.2">
      <c r="A14" s="110">
        <v>8</v>
      </c>
      <c r="B14" s="110" t="s">
        <v>18</v>
      </c>
      <c r="C14" s="111">
        <v>450000</v>
      </c>
      <c r="D14" s="112">
        <f t="shared" si="0"/>
        <v>10.53864168618267</v>
      </c>
      <c r="F14" s="112">
        <f t="shared" si="1"/>
        <v>38.305259579363508</v>
      </c>
      <c r="G14" s="111">
        <v>16674238</v>
      </c>
      <c r="H14" s="112">
        <f t="shared" si="2"/>
        <v>390.49737704918033</v>
      </c>
      <c r="J14" s="112">
        <f t="shared" si="3"/>
        <v>163.37283173338838</v>
      </c>
      <c r="K14" s="111">
        <v>19051299</v>
      </c>
      <c r="L14" s="112">
        <f t="shared" si="4"/>
        <v>446.16625292740048</v>
      </c>
      <c r="N14" s="112">
        <f t="shared" si="5"/>
        <v>137.79361108272309</v>
      </c>
      <c r="O14" s="111">
        <v>284873</v>
      </c>
      <c r="P14" s="111">
        <f t="shared" si="6"/>
        <v>36175537</v>
      </c>
      <c r="Q14" s="111">
        <v>19522300</v>
      </c>
      <c r="R14" s="112">
        <f t="shared" si="7"/>
        <v>53.96547396103616</v>
      </c>
      <c r="S14" s="111">
        <v>2737356</v>
      </c>
      <c r="T14" s="112">
        <f t="shared" si="8"/>
        <v>7.5668703964228641</v>
      </c>
      <c r="U14" s="111">
        <v>82956</v>
      </c>
      <c r="V14" s="112">
        <f t="shared" si="9"/>
        <v>0.2293151861159656</v>
      </c>
      <c r="W14" s="111">
        <v>7397221</v>
      </c>
      <c r="X14" s="111">
        <v>1725836.885</v>
      </c>
      <c r="Y14" s="111">
        <v>3097113.7949999999</v>
      </c>
      <c r="Z14" s="110"/>
      <c r="AA14" s="111">
        <v>42700</v>
      </c>
      <c r="AB14" s="111">
        <v>42700</v>
      </c>
      <c r="AC14" s="111">
        <v>42700</v>
      </c>
      <c r="AD14" s="111">
        <v>42700</v>
      </c>
    </row>
    <row r="15" spans="1:50" x14ac:dyDescent="0.2">
      <c r="A15" s="113">
        <v>9</v>
      </c>
      <c r="B15" s="113" t="s">
        <v>20</v>
      </c>
      <c r="C15" s="114">
        <v>0</v>
      </c>
      <c r="D15" s="115">
        <f t="shared" si="0"/>
        <v>0</v>
      </c>
      <c r="E15" s="160"/>
      <c r="F15" s="115">
        <f t="shared" si="1"/>
        <v>0</v>
      </c>
      <c r="G15" s="114">
        <v>0</v>
      </c>
      <c r="H15" s="115">
        <f t="shared" si="2"/>
        <v>0</v>
      </c>
      <c r="I15" s="160"/>
      <c r="J15" s="115">
        <f t="shared" si="3"/>
        <v>0</v>
      </c>
      <c r="K15" s="114">
        <v>0</v>
      </c>
      <c r="L15" s="115">
        <f t="shared" si="4"/>
        <v>0</v>
      </c>
      <c r="M15" s="160"/>
      <c r="N15" s="115">
        <f t="shared" si="5"/>
        <v>0</v>
      </c>
      <c r="O15" s="114">
        <v>0</v>
      </c>
      <c r="P15" s="114">
        <f t="shared" si="6"/>
        <v>0</v>
      </c>
      <c r="Q15" s="114">
        <v>0</v>
      </c>
      <c r="R15" s="115">
        <f t="shared" si="7"/>
        <v>0</v>
      </c>
      <c r="S15" s="114">
        <v>0</v>
      </c>
      <c r="T15" s="115">
        <f t="shared" si="8"/>
        <v>0</v>
      </c>
      <c r="U15" s="114">
        <v>0</v>
      </c>
      <c r="V15" s="115">
        <f t="shared" si="9"/>
        <v>0</v>
      </c>
      <c r="W15" s="114">
        <v>0</v>
      </c>
      <c r="X15" s="114">
        <v>0</v>
      </c>
      <c r="Y15" s="114">
        <v>0</v>
      </c>
      <c r="Z15" s="113"/>
      <c r="AA15" s="114">
        <v>0</v>
      </c>
      <c r="AB15" s="114">
        <v>0</v>
      </c>
      <c r="AC15" s="114">
        <v>0</v>
      </c>
      <c r="AD15" s="114">
        <v>0</v>
      </c>
    </row>
    <row r="16" spans="1:50" x14ac:dyDescent="0.2">
      <c r="A16" s="110">
        <v>10</v>
      </c>
      <c r="B16" s="110" t="s">
        <v>22</v>
      </c>
      <c r="C16" s="111">
        <v>2121110</v>
      </c>
      <c r="D16" s="112">
        <f t="shared" si="0"/>
        <v>88.221519777066092</v>
      </c>
      <c r="F16" s="112">
        <f t="shared" si="1"/>
        <v>320.66259734185371</v>
      </c>
      <c r="G16" s="111">
        <v>2759248</v>
      </c>
      <c r="H16" s="112">
        <f t="shared" si="2"/>
        <v>114.76304953624755</v>
      </c>
      <c r="J16" s="112">
        <f t="shared" si="3"/>
        <v>48.013547549986654</v>
      </c>
      <c r="K16" s="111">
        <v>5443891</v>
      </c>
      <c r="L16" s="112">
        <f t="shared" si="4"/>
        <v>226.42311691552635</v>
      </c>
      <c r="N16" s="112">
        <f t="shared" si="5"/>
        <v>69.928325389219296</v>
      </c>
      <c r="O16" s="111">
        <v>1624008</v>
      </c>
      <c r="P16" s="111">
        <f t="shared" si="6"/>
        <v>10324249</v>
      </c>
      <c r="Q16" s="111">
        <v>0</v>
      </c>
      <c r="R16" s="112">
        <f t="shared" si="7"/>
        <v>0</v>
      </c>
      <c r="S16" s="111">
        <v>0</v>
      </c>
      <c r="T16" s="112">
        <f t="shared" si="8"/>
        <v>0</v>
      </c>
      <c r="U16" s="111">
        <v>0</v>
      </c>
      <c r="V16" s="112">
        <f t="shared" si="9"/>
        <v>0</v>
      </c>
      <c r="W16" s="111">
        <v>0</v>
      </c>
      <c r="X16" s="111">
        <v>75576.62</v>
      </c>
      <c r="Y16" s="111">
        <v>53790.57</v>
      </c>
      <c r="Z16" s="110"/>
      <c r="AA16" s="111">
        <v>24043</v>
      </c>
      <c r="AB16" s="111">
        <v>24043</v>
      </c>
      <c r="AC16" s="111">
        <v>24043</v>
      </c>
      <c r="AD16" s="111">
        <v>24043</v>
      </c>
    </row>
    <row r="17" spans="1:30" x14ac:dyDescent="0.2">
      <c r="A17" s="113">
        <v>11</v>
      </c>
      <c r="B17" s="113" t="s">
        <v>24</v>
      </c>
      <c r="C17" s="114">
        <v>324071</v>
      </c>
      <c r="D17" s="115">
        <f t="shared" si="0"/>
        <v>20.422926644819764</v>
      </c>
      <c r="E17" s="160"/>
      <c r="F17" s="115">
        <f t="shared" si="1"/>
        <v>74.232100283455864</v>
      </c>
      <c r="G17" s="114">
        <v>1468836</v>
      </c>
      <c r="H17" s="115">
        <f t="shared" si="2"/>
        <v>92.565918830350384</v>
      </c>
      <c r="I17" s="160"/>
      <c r="J17" s="115">
        <f t="shared" si="3"/>
        <v>38.726908732635913</v>
      </c>
      <c r="K17" s="114">
        <v>2785971</v>
      </c>
      <c r="L17" s="115">
        <f t="shared" si="4"/>
        <v>175.57165364255104</v>
      </c>
      <c r="M17" s="160"/>
      <c r="N17" s="115">
        <f t="shared" si="5"/>
        <v>54.223402152087083</v>
      </c>
      <c r="O17" s="114">
        <v>871399</v>
      </c>
      <c r="P17" s="114">
        <f t="shared" si="6"/>
        <v>4578878</v>
      </c>
      <c r="Q17" s="114">
        <v>111457</v>
      </c>
      <c r="R17" s="115">
        <f t="shared" si="7"/>
        <v>2.4341552668579505</v>
      </c>
      <c r="S17" s="114">
        <v>30604</v>
      </c>
      <c r="T17" s="115">
        <f t="shared" si="8"/>
        <v>0.66837334386284142</v>
      </c>
      <c r="U17" s="114">
        <v>0</v>
      </c>
      <c r="V17" s="115">
        <f t="shared" si="9"/>
        <v>0</v>
      </c>
      <c r="W17" s="114">
        <v>208208</v>
      </c>
      <c r="X17" s="114">
        <v>70650</v>
      </c>
      <c r="Y17" s="114">
        <v>28971.19</v>
      </c>
      <c r="Z17" s="113"/>
      <c r="AA17" s="114">
        <v>15868</v>
      </c>
      <c r="AB17" s="114">
        <v>15868</v>
      </c>
      <c r="AC17" s="114">
        <v>15868</v>
      </c>
      <c r="AD17" s="114">
        <v>15868</v>
      </c>
    </row>
    <row r="18" spans="1:30" x14ac:dyDescent="0.2">
      <c r="A18" s="110">
        <v>12</v>
      </c>
      <c r="B18" s="110" t="s">
        <v>26</v>
      </c>
      <c r="C18" s="111">
        <v>0</v>
      </c>
      <c r="D18" s="112">
        <f t="shared" si="0"/>
        <v>0</v>
      </c>
      <c r="F18" s="112">
        <f t="shared" si="1"/>
        <v>0</v>
      </c>
      <c r="G18" s="111">
        <v>0</v>
      </c>
      <c r="H18" s="112">
        <f t="shared" si="2"/>
        <v>0</v>
      </c>
      <c r="J18" s="112">
        <f t="shared" si="3"/>
        <v>0</v>
      </c>
      <c r="K18" s="111">
        <v>0</v>
      </c>
      <c r="L18" s="112">
        <f t="shared" si="4"/>
        <v>0</v>
      </c>
      <c r="N18" s="112">
        <f t="shared" si="5"/>
        <v>0</v>
      </c>
      <c r="O18" s="111">
        <v>0</v>
      </c>
      <c r="P18" s="111">
        <f t="shared" si="6"/>
        <v>0</v>
      </c>
      <c r="Q18" s="111">
        <v>0</v>
      </c>
      <c r="R18" s="112">
        <f t="shared" si="7"/>
        <v>0</v>
      </c>
      <c r="S18" s="111">
        <v>0</v>
      </c>
      <c r="T18" s="112">
        <f t="shared" si="8"/>
        <v>0</v>
      </c>
      <c r="U18" s="111">
        <v>0</v>
      </c>
      <c r="V18" s="112">
        <f t="shared" si="9"/>
        <v>0</v>
      </c>
      <c r="W18" s="111">
        <v>0</v>
      </c>
      <c r="X18" s="111">
        <v>0</v>
      </c>
      <c r="Y18" s="111">
        <v>0</v>
      </c>
      <c r="Z18" s="110"/>
      <c r="AA18" s="111">
        <v>0</v>
      </c>
      <c r="AB18" s="111">
        <v>0</v>
      </c>
      <c r="AC18" s="111">
        <v>0</v>
      </c>
      <c r="AD18" s="111">
        <v>0</v>
      </c>
    </row>
    <row r="19" spans="1:30" x14ac:dyDescent="0.2">
      <c r="A19" s="113">
        <v>13</v>
      </c>
      <c r="B19" s="113" t="s">
        <v>28</v>
      </c>
      <c r="C19" s="114">
        <v>338792</v>
      </c>
      <c r="D19" s="115">
        <f t="shared" si="0"/>
        <v>12.087195404759356</v>
      </c>
      <c r="E19" s="160"/>
      <c r="F19" s="115">
        <f t="shared" si="1"/>
        <v>43.933855173465616</v>
      </c>
      <c r="G19" s="114">
        <v>15345209</v>
      </c>
      <c r="H19" s="115">
        <f t="shared" si="2"/>
        <v>547.47614970209429</v>
      </c>
      <c r="I19" s="160"/>
      <c r="J19" s="115">
        <f t="shared" si="3"/>
        <v>229.04821937397784</v>
      </c>
      <c r="K19" s="114">
        <v>12389541</v>
      </c>
      <c r="L19" s="115">
        <f t="shared" si="4"/>
        <v>442.02579471261907</v>
      </c>
      <c r="M19" s="160"/>
      <c r="N19" s="115">
        <f t="shared" si="5"/>
        <v>136.51487544279405</v>
      </c>
      <c r="O19" s="114">
        <v>128669</v>
      </c>
      <c r="P19" s="114">
        <f t="shared" si="6"/>
        <v>28073542</v>
      </c>
      <c r="Q19" s="114">
        <v>8500258</v>
      </c>
      <c r="R19" s="115">
        <f t="shared" si="7"/>
        <v>30.278537706428349</v>
      </c>
      <c r="S19" s="114">
        <v>5102800</v>
      </c>
      <c r="T19" s="115">
        <f t="shared" si="8"/>
        <v>18.176545018793853</v>
      </c>
      <c r="U19" s="114">
        <v>0</v>
      </c>
      <c r="V19" s="115">
        <f t="shared" si="9"/>
        <v>0</v>
      </c>
      <c r="W19" s="114">
        <v>6790343</v>
      </c>
      <c r="X19" s="114">
        <v>1355195.1400000001</v>
      </c>
      <c r="Y19" s="114">
        <v>563415.56000000006</v>
      </c>
      <c r="Z19" s="113"/>
      <c r="AA19" s="114">
        <v>28029</v>
      </c>
      <c r="AB19" s="114">
        <v>28029</v>
      </c>
      <c r="AC19" s="114">
        <v>28029</v>
      </c>
      <c r="AD19" s="114">
        <v>28029</v>
      </c>
    </row>
    <row r="20" spans="1:30" x14ac:dyDescent="0.2">
      <c r="A20" s="110">
        <v>14</v>
      </c>
      <c r="B20" s="110" t="s">
        <v>30</v>
      </c>
      <c r="C20" s="111">
        <v>200223</v>
      </c>
      <c r="D20" s="112">
        <f t="shared" si="0"/>
        <v>29.457554803589819</v>
      </c>
      <c r="F20" s="112">
        <f t="shared" si="1"/>
        <v>107.07065643993428</v>
      </c>
      <c r="G20" s="111">
        <v>14198022</v>
      </c>
      <c r="H20" s="112">
        <f t="shared" si="2"/>
        <v>2088.8659702810064</v>
      </c>
      <c r="J20" s="112">
        <f t="shared" si="3"/>
        <v>873.92123157165327</v>
      </c>
      <c r="K20" s="111">
        <v>4049337</v>
      </c>
      <c r="L20" s="112">
        <f t="shared" si="4"/>
        <v>595.75356775047817</v>
      </c>
      <c r="N20" s="112">
        <f t="shared" si="5"/>
        <v>183.99203184269484</v>
      </c>
      <c r="O20" s="111">
        <v>95716</v>
      </c>
      <c r="P20" s="111">
        <f t="shared" si="6"/>
        <v>18447582</v>
      </c>
      <c r="Q20" s="111">
        <v>5916769</v>
      </c>
      <c r="R20" s="112">
        <f t="shared" si="7"/>
        <v>32.073412114389846</v>
      </c>
      <c r="S20" s="111">
        <v>2073022</v>
      </c>
      <c r="T20" s="112">
        <f t="shared" si="8"/>
        <v>11.237364333168435</v>
      </c>
      <c r="U20" s="111">
        <v>403921</v>
      </c>
      <c r="V20" s="112">
        <f t="shared" si="9"/>
        <v>2.1895606697940142</v>
      </c>
      <c r="W20" s="111">
        <v>9485050</v>
      </c>
      <c r="X20" s="111">
        <v>479947.97</v>
      </c>
      <c r="Y20" s="111">
        <v>498366.92</v>
      </c>
      <c r="Z20" s="110"/>
      <c r="AA20" s="111">
        <v>6797</v>
      </c>
      <c r="AB20" s="111">
        <v>6797</v>
      </c>
      <c r="AC20" s="111">
        <v>6797</v>
      </c>
      <c r="AD20" s="111">
        <v>6797</v>
      </c>
    </row>
    <row r="21" spans="1:30" x14ac:dyDescent="0.2">
      <c r="A21" s="113">
        <v>15</v>
      </c>
      <c r="B21" s="113" t="s">
        <v>32</v>
      </c>
      <c r="C21" s="114">
        <v>7406101</v>
      </c>
      <c r="D21" s="115">
        <f t="shared" si="0"/>
        <v>54.140935574188738</v>
      </c>
      <c r="E21" s="160"/>
      <c r="F21" s="115">
        <f t="shared" si="1"/>
        <v>196.78841474969076</v>
      </c>
      <c r="G21" s="114">
        <v>38201442</v>
      </c>
      <c r="H21" s="115">
        <f t="shared" si="2"/>
        <v>279.26459687264702</v>
      </c>
      <c r="I21" s="160"/>
      <c r="J21" s="115">
        <f t="shared" si="3"/>
        <v>116.836246990262</v>
      </c>
      <c r="K21" s="114">
        <v>54085566</v>
      </c>
      <c r="L21" s="115">
        <f t="shared" si="4"/>
        <v>395.38255612494794</v>
      </c>
      <c r="M21" s="160"/>
      <c r="N21" s="115">
        <f t="shared" si="5"/>
        <v>122.10961678547012</v>
      </c>
      <c r="O21" s="114">
        <v>9487255</v>
      </c>
      <c r="P21" s="114">
        <f t="shared" si="6"/>
        <v>99693109</v>
      </c>
      <c r="Q21" s="114">
        <v>29516496</v>
      </c>
      <c r="R21" s="115">
        <f t="shared" si="7"/>
        <v>29.607358318015741</v>
      </c>
      <c r="S21" s="114">
        <v>21068391</v>
      </c>
      <c r="T21" s="115">
        <f t="shared" si="8"/>
        <v>21.133247033152511</v>
      </c>
      <c r="U21" s="114">
        <v>471120</v>
      </c>
      <c r="V21" s="115">
        <f t="shared" si="9"/>
        <v>0.47257027564462861</v>
      </c>
      <c r="W21" s="114">
        <v>16113357</v>
      </c>
      <c r="X21" s="114">
        <v>3513506.2570000002</v>
      </c>
      <c r="Y21" s="114">
        <v>3199768.233</v>
      </c>
      <c r="Z21" s="113"/>
      <c r="AA21" s="114">
        <v>136793</v>
      </c>
      <c r="AB21" s="114">
        <v>136793</v>
      </c>
      <c r="AC21" s="114">
        <v>136793</v>
      </c>
      <c r="AD21" s="114">
        <v>136793</v>
      </c>
    </row>
    <row r="22" spans="1:30" x14ac:dyDescent="0.2">
      <c r="A22" s="110">
        <v>16</v>
      </c>
      <c r="B22" s="110" t="s">
        <v>34</v>
      </c>
      <c r="C22" s="111">
        <v>235309</v>
      </c>
      <c r="D22" s="112">
        <f t="shared" si="0"/>
        <v>4.1370101443414971</v>
      </c>
      <c r="F22" s="112">
        <f t="shared" si="1"/>
        <v>15.036970814676422</v>
      </c>
      <c r="G22" s="111">
        <v>1264332</v>
      </c>
      <c r="H22" s="112">
        <f t="shared" si="2"/>
        <v>22.228449867262082</v>
      </c>
      <c r="J22" s="112">
        <f t="shared" si="3"/>
        <v>9.299741850509033</v>
      </c>
      <c r="K22" s="111">
        <v>18545994</v>
      </c>
      <c r="L22" s="112">
        <f t="shared" si="4"/>
        <v>326.06047926299686</v>
      </c>
      <c r="N22" s="112">
        <f t="shared" si="5"/>
        <v>100.70024475007185</v>
      </c>
      <c r="O22" s="111">
        <v>346180</v>
      </c>
      <c r="P22" s="111">
        <f t="shared" si="6"/>
        <v>20045635</v>
      </c>
      <c r="Q22" s="111">
        <v>7736373</v>
      </c>
      <c r="R22" s="112">
        <f t="shared" si="7"/>
        <v>38.593803588661572</v>
      </c>
      <c r="S22" s="111">
        <v>4473712</v>
      </c>
      <c r="T22" s="112">
        <f t="shared" si="8"/>
        <v>22.317636732385878</v>
      </c>
      <c r="U22" s="111">
        <v>0</v>
      </c>
      <c r="V22" s="112">
        <f t="shared" si="9"/>
        <v>0</v>
      </c>
      <c r="W22" s="111">
        <v>0</v>
      </c>
      <c r="X22" s="111">
        <v>954090.45750000002</v>
      </c>
      <c r="Y22" s="111">
        <v>559993.36250000005</v>
      </c>
      <c r="Z22" s="110"/>
      <c r="AA22" s="111">
        <v>56879</v>
      </c>
      <c r="AB22" s="111">
        <v>56879</v>
      </c>
      <c r="AC22" s="111">
        <v>56879</v>
      </c>
      <c r="AD22" s="111">
        <v>56879</v>
      </c>
    </row>
    <row r="23" spans="1:30" x14ac:dyDescent="0.2">
      <c r="A23" s="113">
        <v>17</v>
      </c>
      <c r="B23" s="113" t="s">
        <v>36</v>
      </c>
      <c r="C23" s="114">
        <v>0</v>
      </c>
      <c r="D23" s="115">
        <f t="shared" si="0"/>
        <v>0</v>
      </c>
      <c r="E23" s="160"/>
      <c r="F23" s="115">
        <f t="shared" si="1"/>
        <v>0</v>
      </c>
      <c r="G23" s="114">
        <v>0</v>
      </c>
      <c r="H23" s="115">
        <f t="shared" si="2"/>
        <v>0</v>
      </c>
      <c r="I23" s="160"/>
      <c r="J23" s="115">
        <f t="shared" si="3"/>
        <v>0</v>
      </c>
      <c r="K23" s="114">
        <v>0</v>
      </c>
      <c r="L23" s="115">
        <f t="shared" si="4"/>
        <v>0</v>
      </c>
      <c r="M23" s="160"/>
      <c r="N23" s="115">
        <f t="shared" si="5"/>
        <v>0</v>
      </c>
      <c r="O23" s="114">
        <v>0</v>
      </c>
      <c r="P23" s="114">
        <f t="shared" si="6"/>
        <v>0</v>
      </c>
      <c r="Q23" s="114">
        <v>0</v>
      </c>
      <c r="R23" s="115">
        <f t="shared" si="7"/>
        <v>0</v>
      </c>
      <c r="S23" s="114">
        <v>0</v>
      </c>
      <c r="T23" s="115">
        <f t="shared" si="8"/>
        <v>0</v>
      </c>
      <c r="U23" s="114">
        <v>0</v>
      </c>
      <c r="V23" s="115">
        <f t="shared" si="9"/>
        <v>0</v>
      </c>
      <c r="W23" s="114">
        <v>0</v>
      </c>
      <c r="X23" s="114">
        <v>0</v>
      </c>
      <c r="Y23" s="114">
        <v>0</v>
      </c>
      <c r="Z23" s="113"/>
      <c r="AA23" s="114">
        <v>0</v>
      </c>
      <c r="AB23" s="114">
        <v>0</v>
      </c>
      <c r="AC23" s="114">
        <v>0</v>
      </c>
      <c r="AD23" s="114">
        <v>0</v>
      </c>
    </row>
    <row r="24" spans="1:30" x14ac:dyDescent="0.2">
      <c r="A24" s="110">
        <v>18</v>
      </c>
      <c r="B24" s="110" t="s">
        <v>38</v>
      </c>
      <c r="C24" s="111">
        <v>59206</v>
      </c>
      <c r="D24" s="112">
        <f t="shared" si="0"/>
        <v>8.0662125340599449</v>
      </c>
      <c r="F24" s="112">
        <f t="shared" si="1"/>
        <v>29.318613739813038</v>
      </c>
      <c r="G24" s="111">
        <v>1750157</v>
      </c>
      <c r="H24" s="112">
        <f t="shared" si="2"/>
        <v>238.44100817438692</v>
      </c>
      <c r="J24" s="112">
        <f t="shared" si="3"/>
        <v>99.756835759507609</v>
      </c>
      <c r="K24" s="111">
        <v>2724971</v>
      </c>
      <c r="L24" s="112">
        <f t="shared" si="4"/>
        <v>371.24945504087191</v>
      </c>
      <c r="N24" s="112">
        <f t="shared" si="5"/>
        <v>114.65637010179431</v>
      </c>
      <c r="O24" s="111">
        <v>83234</v>
      </c>
      <c r="P24" s="111">
        <f t="shared" si="6"/>
        <v>4534334</v>
      </c>
      <c r="Q24" s="111">
        <v>2610410</v>
      </c>
      <c r="R24" s="112">
        <f t="shared" si="7"/>
        <v>57.569865828145872</v>
      </c>
      <c r="S24" s="111">
        <v>484156</v>
      </c>
      <c r="T24" s="112">
        <f t="shared" si="8"/>
        <v>10.67755485149528</v>
      </c>
      <c r="U24" s="111">
        <v>1692</v>
      </c>
      <c r="V24" s="112">
        <f t="shared" si="9"/>
        <v>3.7315292609675421E-2</v>
      </c>
      <c r="W24" s="111">
        <v>926850</v>
      </c>
      <c r="X24" s="111">
        <v>181093.71000000002</v>
      </c>
      <c r="Y24" s="111">
        <v>87855.360000000001</v>
      </c>
      <c r="Z24" s="110"/>
      <c r="AA24" s="111">
        <v>7340</v>
      </c>
      <c r="AB24" s="111">
        <v>7340</v>
      </c>
      <c r="AC24" s="111">
        <v>7340</v>
      </c>
      <c r="AD24" s="111">
        <v>7340</v>
      </c>
    </row>
    <row r="25" spans="1:30" x14ac:dyDescent="0.2">
      <c r="A25" s="113">
        <v>19</v>
      </c>
      <c r="B25" s="113" t="s">
        <v>40</v>
      </c>
      <c r="C25" s="114">
        <v>552458</v>
      </c>
      <c r="D25" s="115">
        <f t="shared" si="0"/>
        <v>6.7552517668924699</v>
      </c>
      <c r="E25" s="160"/>
      <c r="F25" s="115">
        <f t="shared" si="1"/>
        <v>24.553607586263734</v>
      </c>
      <c r="G25" s="114">
        <v>24320851</v>
      </c>
      <c r="H25" s="115">
        <f t="shared" si="2"/>
        <v>297.38635641094618</v>
      </c>
      <c r="I25" s="160"/>
      <c r="J25" s="115">
        <f t="shared" si="3"/>
        <v>124.41786813746528</v>
      </c>
      <c r="K25" s="114">
        <v>43347703</v>
      </c>
      <c r="L25" s="115">
        <f t="shared" si="4"/>
        <v>530.03965420263626</v>
      </c>
      <c r="M25" s="160"/>
      <c r="N25" s="115">
        <f t="shared" si="5"/>
        <v>163.69700193686191</v>
      </c>
      <c r="O25" s="114">
        <v>615132</v>
      </c>
      <c r="P25" s="114">
        <f t="shared" si="6"/>
        <v>68221012</v>
      </c>
      <c r="Q25" s="114">
        <v>27204423</v>
      </c>
      <c r="R25" s="115">
        <f t="shared" si="7"/>
        <v>39.876897457926894</v>
      </c>
      <c r="S25" s="114">
        <v>16156463</v>
      </c>
      <c r="T25" s="115">
        <f t="shared" si="8"/>
        <v>23.682532003483033</v>
      </c>
      <c r="U25" s="114">
        <v>1064883</v>
      </c>
      <c r="V25" s="115">
        <f t="shared" si="9"/>
        <v>1.5609311101981307</v>
      </c>
      <c r="W25" s="114">
        <v>22013447</v>
      </c>
      <c r="X25" s="114">
        <v>2534674.9889000002</v>
      </c>
      <c r="Y25" s="114">
        <v>3195209.3010999998</v>
      </c>
      <c r="Z25" s="113"/>
      <c r="AA25" s="114">
        <v>81782</v>
      </c>
      <c r="AB25" s="114">
        <v>81782</v>
      </c>
      <c r="AC25" s="114">
        <v>81782</v>
      </c>
      <c r="AD25" s="114">
        <v>81782</v>
      </c>
    </row>
    <row r="26" spans="1:30" x14ac:dyDescent="0.2">
      <c r="A26" s="110">
        <v>20</v>
      </c>
      <c r="B26" s="110" t="s">
        <v>42</v>
      </c>
      <c r="C26" s="111">
        <v>654231</v>
      </c>
      <c r="D26" s="112">
        <f t="shared" si="0"/>
        <v>15.245520005592711</v>
      </c>
      <c r="F26" s="112">
        <f t="shared" si="1"/>
        <v>55.413555050673715</v>
      </c>
      <c r="G26" s="111">
        <v>5470852</v>
      </c>
      <c r="H26" s="112">
        <f t="shared" si="2"/>
        <v>127.48705520471653</v>
      </c>
      <c r="J26" s="112">
        <f t="shared" si="3"/>
        <v>53.336904272015694</v>
      </c>
      <c r="K26" s="111">
        <v>11122981</v>
      </c>
      <c r="L26" s="112">
        <f t="shared" si="4"/>
        <v>259.1984014168201</v>
      </c>
      <c r="N26" s="112">
        <f t="shared" si="5"/>
        <v>80.050616746005858</v>
      </c>
      <c r="O26" s="111">
        <v>2049370</v>
      </c>
      <c r="P26" s="111">
        <f t="shared" si="6"/>
        <v>17248064</v>
      </c>
      <c r="Q26" s="111">
        <v>4479792</v>
      </c>
      <c r="R26" s="112">
        <f t="shared" si="7"/>
        <v>25.972723663363027</v>
      </c>
      <c r="S26" s="111">
        <v>3323789</v>
      </c>
      <c r="T26" s="112">
        <f t="shared" si="8"/>
        <v>19.270504794045291</v>
      </c>
      <c r="U26" s="111">
        <v>2158</v>
      </c>
      <c r="V26" s="112">
        <f t="shared" si="9"/>
        <v>1.2511549122266709E-2</v>
      </c>
      <c r="W26" s="111">
        <v>57617</v>
      </c>
      <c r="X26" s="111">
        <v>393006.21</v>
      </c>
      <c r="Y26" s="111">
        <v>188108.74</v>
      </c>
      <c r="Z26" s="110"/>
      <c r="AA26" s="111">
        <v>42913</v>
      </c>
      <c r="AB26" s="111">
        <v>42913</v>
      </c>
      <c r="AC26" s="111">
        <v>42913</v>
      </c>
      <c r="AD26" s="111">
        <v>42913</v>
      </c>
    </row>
    <row r="27" spans="1:30" x14ac:dyDescent="0.2">
      <c r="A27" s="113">
        <v>21</v>
      </c>
      <c r="B27" s="113" t="s">
        <v>44</v>
      </c>
      <c r="C27" s="114">
        <v>0</v>
      </c>
      <c r="D27" s="115">
        <f t="shared" si="0"/>
        <v>0</v>
      </c>
      <c r="E27" s="160"/>
      <c r="F27" s="115">
        <f t="shared" si="1"/>
        <v>0</v>
      </c>
      <c r="G27" s="114">
        <v>0</v>
      </c>
      <c r="H27" s="115">
        <f t="shared" si="2"/>
        <v>0</v>
      </c>
      <c r="I27" s="160"/>
      <c r="J27" s="115">
        <f t="shared" si="3"/>
        <v>0</v>
      </c>
      <c r="K27" s="114">
        <v>0</v>
      </c>
      <c r="L27" s="115">
        <f t="shared" si="4"/>
        <v>0</v>
      </c>
      <c r="M27" s="160"/>
      <c r="N27" s="115">
        <f t="shared" si="5"/>
        <v>0</v>
      </c>
      <c r="O27" s="114">
        <v>0</v>
      </c>
      <c r="P27" s="114">
        <f t="shared" si="6"/>
        <v>0</v>
      </c>
      <c r="Q27" s="114">
        <v>0</v>
      </c>
      <c r="R27" s="115">
        <f t="shared" si="7"/>
        <v>0</v>
      </c>
      <c r="S27" s="114">
        <v>0</v>
      </c>
      <c r="T27" s="115">
        <f t="shared" si="8"/>
        <v>0</v>
      </c>
      <c r="U27" s="114">
        <v>0</v>
      </c>
      <c r="V27" s="115">
        <f t="shared" si="9"/>
        <v>0</v>
      </c>
      <c r="W27" s="114">
        <v>0</v>
      </c>
      <c r="X27" s="114">
        <v>0</v>
      </c>
      <c r="Y27" s="114">
        <v>0</v>
      </c>
      <c r="Z27" s="113"/>
      <c r="AA27" s="114">
        <v>0</v>
      </c>
      <c r="AB27" s="114">
        <v>0</v>
      </c>
      <c r="AC27" s="114">
        <v>0</v>
      </c>
      <c r="AD27" s="114">
        <v>0</v>
      </c>
    </row>
    <row r="28" spans="1:30" x14ac:dyDescent="0.2">
      <c r="A28" s="110">
        <v>22</v>
      </c>
      <c r="B28" s="110" t="s">
        <v>46</v>
      </c>
      <c r="C28" s="111">
        <v>0</v>
      </c>
      <c r="D28" s="112">
        <f t="shared" si="0"/>
        <v>0</v>
      </c>
      <c r="F28" s="112">
        <f t="shared" si="1"/>
        <v>0</v>
      </c>
      <c r="G28" s="111">
        <v>0</v>
      </c>
      <c r="H28" s="112">
        <f t="shared" si="2"/>
        <v>0</v>
      </c>
      <c r="J28" s="112">
        <f t="shared" si="3"/>
        <v>0</v>
      </c>
      <c r="K28" s="111">
        <v>0</v>
      </c>
      <c r="L28" s="112">
        <f t="shared" si="4"/>
        <v>0</v>
      </c>
      <c r="N28" s="112">
        <f t="shared" si="5"/>
        <v>0</v>
      </c>
      <c r="O28" s="111">
        <v>0</v>
      </c>
      <c r="P28" s="111">
        <f t="shared" si="6"/>
        <v>0</v>
      </c>
      <c r="Q28" s="111">
        <v>0</v>
      </c>
      <c r="R28" s="112">
        <f t="shared" si="7"/>
        <v>0</v>
      </c>
      <c r="S28" s="111">
        <v>0</v>
      </c>
      <c r="T28" s="112">
        <f t="shared" si="8"/>
        <v>0</v>
      </c>
      <c r="U28" s="111">
        <v>0</v>
      </c>
      <c r="V28" s="112">
        <f t="shared" si="9"/>
        <v>0</v>
      </c>
      <c r="W28" s="111">
        <v>0</v>
      </c>
      <c r="X28" s="111">
        <v>0</v>
      </c>
      <c r="Y28" s="111">
        <v>0</v>
      </c>
      <c r="Z28" s="110"/>
      <c r="AA28" s="111">
        <v>0</v>
      </c>
      <c r="AB28" s="111">
        <v>0</v>
      </c>
      <c r="AC28" s="111">
        <v>0</v>
      </c>
      <c r="AD28" s="111">
        <v>0</v>
      </c>
    </row>
    <row r="29" spans="1:30" x14ac:dyDescent="0.2">
      <c r="A29" s="113">
        <v>23</v>
      </c>
      <c r="B29" s="113" t="s">
        <v>48</v>
      </c>
      <c r="C29" s="114">
        <v>4554252</v>
      </c>
      <c r="D29" s="115">
        <f t="shared" si="0"/>
        <v>24.938271064116392</v>
      </c>
      <c r="E29" s="160"/>
      <c r="F29" s="115">
        <f t="shared" si="1"/>
        <v>90.644219152451996</v>
      </c>
      <c r="G29" s="114">
        <v>33657095</v>
      </c>
      <c r="H29" s="115">
        <f t="shared" si="2"/>
        <v>184.30024476922151</v>
      </c>
      <c r="I29" s="160"/>
      <c r="J29" s="115">
        <f t="shared" si="3"/>
        <v>77.105903001525732</v>
      </c>
      <c r="K29" s="114">
        <v>72847369</v>
      </c>
      <c r="L29" s="115">
        <f t="shared" si="4"/>
        <v>398.89919012599864</v>
      </c>
      <c r="M29" s="160"/>
      <c r="N29" s="115">
        <f t="shared" si="5"/>
        <v>123.19569107881185</v>
      </c>
      <c r="O29" s="114">
        <v>9297270</v>
      </c>
      <c r="P29" s="114">
        <f t="shared" si="6"/>
        <v>111058716</v>
      </c>
      <c r="Q29" s="114">
        <v>34410040</v>
      </c>
      <c r="R29" s="115">
        <f t="shared" si="7"/>
        <v>30.983646524420472</v>
      </c>
      <c r="S29" s="114">
        <v>24874491</v>
      </c>
      <c r="T29" s="115">
        <f t="shared" si="8"/>
        <v>22.397603624374696</v>
      </c>
      <c r="U29" s="114">
        <v>600385</v>
      </c>
      <c r="V29" s="115">
        <f t="shared" si="9"/>
        <v>0.54060142384502263</v>
      </c>
      <c r="W29" s="114">
        <v>13696219</v>
      </c>
      <c r="X29" s="114">
        <v>6010308.1500000004</v>
      </c>
      <c r="Y29" s="114">
        <v>5306171.5</v>
      </c>
      <c r="Z29" s="113"/>
      <c r="AA29" s="114">
        <v>182621</v>
      </c>
      <c r="AB29" s="114">
        <v>182621</v>
      </c>
      <c r="AC29" s="114">
        <v>182621</v>
      </c>
      <c r="AD29" s="114">
        <v>182621</v>
      </c>
    </row>
    <row r="30" spans="1:30" x14ac:dyDescent="0.2">
      <c r="A30" s="110">
        <v>24</v>
      </c>
      <c r="B30" s="110" t="s">
        <v>50</v>
      </c>
      <c r="C30" s="111">
        <v>11240301</v>
      </c>
      <c r="D30" s="112">
        <f t="shared" si="0"/>
        <v>45.802877680252315</v>
      </c>
      <c r="F30" s="112">
        <f t="shared" si="1"/>
        <v>166.48171284960117</v>
      </c>
      <c r="G30" s="111">
        <v>29313894</v>
      </c>
      <c r="H30" s="112">
        <f t="shared" si="2"/>
        <v>119.45060022982324</v>
      </c>
      <c r="J30" s="112">
        <f t="shared" si="3"/>
        <v>49.97468346462513</v>
      </c>
      <c r="K30" s="111">
        <v>67452901</v>
      </c>
      <c r="L30" s="112">
        <f t="shared" si="4"/>
        <v>274.86247687505602</v>
      </c>
      <c r="N30" s="112">
        <f t="shared" si="5"/>
        <v>84.8882966635271</v>
      </c>
      <c r="O30" s="111">
        <v>8783114</v>
      </c>
      <c r="P30" s="111">
        <f t="shared" si="6"/>
        <v>108007096</v>
      </c>
      <c r="Q30" s="111">
        <v>32547898</v>
      </c>
      <c r="R30" s="112">
        <f t="shared" si="7"/>
        <v>30.134962613937883</v>
      </c>
      <c r="S30" s="111">
        <v>26277782</v>
      </c>
      <c r="T30" s="112">
        <f t="shared" si="8"/>
        <v>24.329681079472778</v>
      </c>
      <c r="U30" s="111">
        <v>7328588</v>
      </c>
      <c r="V30" s="112">
        <f t="shared" si="9"/>
        <v>6.7852838113525422</v>
      </c>
      <c r="W30" s="111">
        <v>6162677</v>
      </c>
      <c r="X30" s="111">
        <v>7914231.0272000004</v>
      </c>
      <c r="Y30" s="111">
        <v>4856642.8127999995</v>
      </c>
      <c r="Z30" s="110"/>
      <c r="AA30" s="111">
        <v>245406</v>
      </c>
      <c r="AB30" s="111">
        <v>245406</v>
      </c>
      <c r="AC30" s="111">
        <v>245406</v>
      </c>
      <c r="AD30" s="111">
        <v>245406</v>
      </c>
    </row>
    <row r="31" spans="1:30" x14ac:dyDescent="0.2">
      <c r="A31" s="113">
        <v>25</v>
      </c>
      <c r="B31" s="113" t="s">
        <v>52</v>
      </c>
      <c r="C31" s="114">
        <v>0</v>
      </c>
      <c r="D31" s="115">
        <f t="shared" si="0"/>
        <v>0</v>
      </c>
      <c r="E31" s="160"/>
      <c r="F31" s="115">
        <f t="shared" si="1"/>
        <v>0</v>
      </c>
      <c r="G31" s="114">
        <v>0</v>
      </c>
      <c r="H31" s="115">
        <f t="shared" si="2"/>
        <v>0</v>
      </c>
      <c r="I31" s="160"/>
      <c r="J31" s="115">
        <f t="shared" si="3"/>
        <v>0</v>
      </c>
      <c r="K31" s="114">
        <v>0</v>
      </c>
      <c r="L31" s="115">
        <f t="shared" si="4"/>
        <v>0</v>
      </c>
      <c r="M31" s="160"/>
      <c r="N31" s="115">
        <f t="shared" si="5"/>
        <v>0</v>
      </c>
      <c r="O31" s="114">
        <v>0</v>
      </c>
      <c r="P31" s="114">
        <f t="shared" si="6"/>
        <v>0</v>
      </c>
      <c r="Q31" s="114">
        <v>0</v>
      </c>
      <c r="R31" s="115">
        <f t="shared" si="7"/>
        <v>0</v>
      </c>
      <c r="S31" s="114">
        <v>0</v>
      </c>
      <c r="T31" s="115">
        <f t="shared" si="8"/>
        <v>0</v>
      </c>
      <c r="U31" s="114">
        <v>0</v>
      </c>
      <c r="V31" s="115">
        <f t="shared" si="9"/>
        <v>0</v>
      </c>
      <c r="W31" s="114">
        <v>0</v>
      </c>
      <c r="X31" s="114">
        <v>0</v>
      </c>
      <c r="Y31" s="114">
        <v>0</v>
      </c>
      <c r="Z31" s="113"/>
      <c r="AA31" s="114">
        <v>0</v>
      </c>
      <c r="AB31" s="114">
        <v>0</v>
      </c>
      <c r="AC31" s="114">
        <v>0</v>
      </c>
      <c r="AD31" s="114">
        <v>0</v>
      </c>
    </row>
    <row r="32" spans="1:30" x14ac:dyDescent="0.2">
      <c r="A32" s="110">
        <v>26</v>
      </c>
      <c r="B32" s="110" t="s">
        <v>54</v>
      </c>
      <c r="C32" s="111">
        <v>74167</v>
      </c>
      <c r="D32" s="112">
        <f t="shared" si="0"/>
        <v>2.1513270485859319</v>
      </c>
      <c r="F32" s="112">
        <f t="shared" si="1"/>
        <v>7.8195220494340374</v>
      </c>
      <c r="G32" s="111">
        <v>5285709</v>
      </c>
      <c r="H32" s="112">
        <f t="shared" si="2"/>
        <v>153.32005801305294</v>
      </c>
      <c r="J32" s="112">
        <f t="shared" si="3"/>
        <v>64.144687035798427</v>
      </c>
      <c r="K32" s="111">
        <v>15772281</v>
      </c>
      <c r="L32" s="112">
        <f t="shared" si="4"/>
        <v>457.49908629441626</v>
      </c>
      <c r="N32" s="112">
        <f t="shared" si="5"/>
        <v>141.29363382804257</v>
      </c>
      <c r="O32" s="111">
        <v>245742</v>
      </c>
      <c r="P32" s="111">
        <f t="shared" si="6"/>
        <v>21132157</v>
      </c>
      <c r="Q32" s="111">
        <v>9751007</v>
      </c>
      <c r="R32" s="112">
        <f t="shared" si="7"/>
        <v>46.1429801037348</v>
      </c>
      <c r="S32" s="111">
        <v>6118232</v>
      </c>
      <c r="T32" s="112">
        <f t="shared" si="8"/>
        <v>28.952236158381751</v>
      </c>
      <c r="U32" s="111">
        <v>0</v>
      </c>
      <c r="V32" s="112">
        <f t="shared" si="9"/>
        <v>0</v>
      </c>
      <c r="W32" s="111">
        <v>1576156</v>
      </c>
      <c r="X32" s="111">
        <v>3083708.3653000002</v>
      </c>
      <c r="Y32" s="111">
        <v>2204200.0046999999</v>
      </c>
      <c r="Z32" s="110"/>
      <c r="AA32" s="111">
        <v>34475</v>
      </c>
      <c r="AB32" s="111">
        <v>34475</v>
      </c>
      <c r="AC32" s="111">
        <v>34475</v>
      </c>
      <c r="AD32" s="111">
        <v>34475</v>
      </c>
    </row>
    <row r="33" spans="1:50" x14ac:dyDescent="0.2">
      <c r="A33" s="113">
        <v>27</v>
      </c>
      <c r="B33" s="113" t="s">
        <v>56</v>
      </c>
      <c r="C33" s="114">
        <v>397566</v>
      </c>
      <c r="D33" s="115">
        <f t="shared" si="0"/>
        <v>30.66219342896807</v>
      </c>
      <c r="E33" s="160"/>
      <c r="F33" s="115">
        <f t="shared" si="1"/>
        <v>111.4492088775735</v>
      </c>
      <c r="G33" s="114">
        <v>1056162</v>
      </c>
      <c r="H33" s="115">
        <f t="shared" si="2"/>
        <v>81.456270245256832</v>
      </c>
      <c r="I33" s="160"/>
      <c r="J33" s="115">
        <f t="shared" si="3"/>
        <v>34.078952419523532</v>
      </c>
      <c r="K33" s="114">
        <v>1219179</v>
      </c>
      <c r="L33" s="115">
        <f t="shared" si="4"/>
        <v>94.028921795465067</v>
      </c>
      <c r="M33" s="160"/>
      <c r="N33" s="115">
        <f t="shared" si="5"/>
        <v>29.03981328798611</v>
      </c>
      <c r="O33" s="114">
        <v>198008</v>
      </c>
      <c r="P33" s="114">
        <f t="shared" si="6"/>
        <v>2672907</v>
      </c>
      <c r="Q33" s="114">
        <v>1036680</v>
      </c>
      <c r="R33" s="115">
        <f t="shared" si="7"/>
        <v>38.784738862968297</v>
      </c>
      <c r="S33" s="114">
        <v>43627</v>
      </c>
      <c r="T33" s="115">
        <f t="shared" si="8"/>
        <v>1.6321929644390918</v>
      </c>
      <c r="U33" s="114">
        <v>0</v>
      </c>
      <c r="V33" s="115">
        <f t="shared" si="9"/>
        <v>0</v>
      </c>
      <c r="W33" s="114">
        <v>295728</v>
      </c>
      <c r="X33" s="114">
        <v>81160.37</v>
      </c>
      <c r="Y33" s="114">
        <v>29223.690000000002</v>
      </c>
      <c r="Z33" s="113"/>
      <c r="AA33" s="114">
        <v>12966</v>
      </c>
      <c r="AB33" s="114">
        <v>12966</v>
      </c>
      <c r="AC33" s="114">
        <v>12966</v>
      </c>
      <c r="AD33" s="114">
        <v>12966</v>
      </c>
    </row>
    <row r="34" spans="1:50" x14ac:dyDescent="0.2">
      <c r="A34" s="110">
        <v>28</v>
      </c>
      <c r="B34" s="110" t="s">
        <v>58</v>
      </c>
      <c r="C34" s="111">
        <v>0</v>
      </c>
      <c r="D34" s="112">
        <f t="shared" si="0"/>
        <v>0</v>
      </c>
      <c r="F34" s="112">
        <f t="shared" si="1"/>
        <v>0</v>
      </c>
      <c r="G34" s="111">
        <v>0</v>
      </c>
      <c r="H34" s="112">
        <f t="shared" si="2"/>
        <v>0</v>
      </c>
      <c r="J34" s="112">
        <f t="shared" si="3"/>
        <v>0</v>
      </c>
      <c r="K34" s="111">
        <v>0</v>
      </c>
      <c r="L34" s="112">
        <f t="shared" si="4"/>
        <v>0</v>
      </c>
      <c r="N34" s="112">
        <f t="shared" si="5"/>
        <v>0</v>
      </c>
      <c r="O34" s="111">
        <v>0</v>
      </c>
      <c r="P34" s="111">
        <f t="shared" si="6"/>
        <v>0</v>
      </c>
      <c r="Q34" s="111">
        <v>0</v>
      </c>
      <c r="R34" s="112">
        <f t="shared" si="7"/>
        <v>0</v>
      </c>
      <c r="S34" s="111">
        <v>0</v>
      </c>
      <c r="T34" s="112">
        <f t="shared" si="8"/>
        <v>0</v>
      </c>
      <c r="U34" s="111">
        <v>0</v>
      </c>
      <c r="V34" s="112">
        <f t="shared" si="9"/>
        <v>0</v>
      </c>
      <c r="W34" s="111">
        <v>0</v>
      </c>
      <c r="X34" s="111">
        <v>0</v>
      </c>
      <c r="Y34" s="111">
        <v>0</v>
      </c>
      <c r="Z34" s="110"/>
      <c r="AA34" s="111">
        <v>0</v>
      </c>
      <c r="AB34" s="111">
        <v>0</v>
      </c>
      <c r="AC34" s="111">
        <v>0</v>
      </c>
      <c r="AD34" s="111">
        <v>0</v>
      </c>
    </row>
    <row r="35" spans="1:50" x14ac:dyDescent="0.2">
      <c r="A35" s="113">
        <v>29</v>
      </c>
      <c r="B35" s="113" t="s">
        <v>60</v>
      </c>
      <c r="C35" s="114">
        <v>0</v>
      </c>
      <c r="D35" s="115">
        <f t="shared" si="0"/>
        <v>0</v>
      </c>
      <c r="E35" s="160"/>
      <c r="F35" s="115">
        <f t="shared" si="1"/>
        <v>0</v>
      </c>
      <c r="G35" s="114">
        <v>0</v>
      </c>
      <c r="H35" s="115">
        <f t="shared" si="2"/>
        <v>0</v>
      </c>
      <c r="I35" s="160"/>
      <c r="J35" s="115">
        <f t="shared" si="3"/>
        <v>0</v>
      </c>
      <c r="K35" s="114">
        <v>0</v>
      </c>
      <c r="L35" s="115">
        <f t="shared" si="4"/>
        <v>0</v>
      </c>
      <c r="M35" s="160"/>
      <c r="N35" s="115">
        <f t="shared" si="5"/>
        <v>0</v>
      </c>
      <c r="O35" s="114">
        <v>0</v>
      </c>
      <c r="P35" s="114">
        <f t="shared" si="6"/>
        <v>0</v>
      </c>
      <c r="Q35" s="114">
        <v>0</v>
      </c>
      <c r="R35" s="115">
        <f t="shared" si="7"/>
        <v>0</v>
      </c>
      <c r="S35" s="114">
        <v>0</v>
      </c>
      <c r="T35" s="115">
        <f t="shared" si="8"/>
        <v>0</v>
      </c>
      <c r="U35" s="114">
        <v>0</v>
      </c>
      <c r="V35" s="115">
        <f t="shared" si="9"/>
        <v>0</v>
      </c>
      <c r="W35" s="114">
        <v>0</v>
      </c>
      <c r="X35" s="114">
        <v>0</v>
      </c>
      <c r="Y35" s="114">
        <v>0</v>
      </c>
      <c r="Z35" s="113"/>
      <c r="AA35" s="114">
        <v>0</v>
      </c>
      <c r="AB35" s="114">
        <v>0</v>
      </c>
      <c r="AC35" s="114">
        <v>0</v>
      </c>
      <c r="AD35" s="114">
        <v>0</v>
      </c>
    </row>
    <row r="36" spans="1:50" x14ac:dyDescent="0.2">
      <c r="A36" s="110">
        <v>30</v>
      </c>
      <c r="B36" s="110" t="s">
        <v>62</v>
      </c>
      <c r="C36" s="111">
        <v>6011465</v>
      </c>
      <c r="D36" s="112">
        <f t="shared" si="0"/>
        <v>25.795961191045276</v>
      </c>
      <c r="F36" s="112">
        <f t="shared" si="1"/>
        <v>93.761702783548728</v>
      </c>
      <c r="G36" s="111">
        <v>104292278</v>
      </c>
      <c r="H36" s="112">
        <f t="shared" si="2"/>
        <v>447.53143465256886</v>
      </c>
      <c r="J36" s="112">
        <f t="shared" si="3"/>
        <v>187.23423527551068</v>
      </c>
      <c r="K36" s="111">
        <v>114458103</v>
      </c>
      <c r="L36" s="112">
        <f t="shared" si="4"/>
        <v>491.15428318865082</v>
      </c>
      <c r="N36" s="112">
        <f t="shared" si="5"/>
        <v>151.68767658974656</v>
      </c>
      <c r="O36" s="111">
        <v>5354777</v>
      </c>
      <c r="P36" s="111">
        <f t="shared" si="6"/>
        <v>224761846</v>
      </c>
      <c r="Q36" s="111">
        <v>86078087</v>
      </c>
      <c r="R36" s="112">
        <f t="shared" si="7"/>
        <v>38.297463974379355</v>
      </c>
      <c r="S36" s="111">
        <v>34727299</v>
      </c>
      <c r="T36" s="112">
        <f t="shared" si="8"/>
        <v>15.450709103003184</v>
      </c>
      <c r="U36" s="111">
        <v>3404681</v>
      </c>
      <c r="V36" s="112">
        <f t="shared" si="9"/>
        <v>1.5147949087408723</v>
      </c>
      <c r="W36" s="111">
        <v>25442536</v>
      </c>
      <c r="X36" s="111">
        <v>7315094.1995000001</v>
      </c>
      <c r="Y36" s="111">
        <v>5218559.3904999997</v>
      </c>
      <c r="Z36" s="110"/>
      <c r="AA36" s="111">
        <v>233039</v>
      </c>
      <c r="AB36" s="111">
        <v>233039</v>
      </c>
      <c r="AC36" s="111">
        <v>233039</v>
      </c>
      <c r="AD36" s="111">
        <v>233039</v>
      </c>
    </row>
    <row r="37" spans="1:50" x14ac:dyDescent="0.2">
      <c r="A37" s="113">
        <v>31</v>
      </c>
      <c r="B37" s="113" t="s">
        <v>64</v>
      </c>
      <c r="C37" s="114">
        <v>0</v>
      </c>
      <c r="D37" s="115">
        <f t="shared" si="0"/>
        <v>0</v>
      </c>
      <c r="E37" s="160"/>
      <c r="F37" s="115">
        <f t="shared" si="1"/>
        <v>0</v>
      </c>
      <c r="G37" s="114">
        <v>0</v>
      </c>
      <c r="H37" s="115">
        <f t="shared" si="2"/>
        <v>0</v>
      </c>
      <c r="I37" s="160"/>
      <c r="J37" s="115">
        <f t="shared" si="3"/>
        <v>0</v>
      </c>
      <c r="K37" s="114">
        <v>0</v>
      </c>
      <c r="L37" s="115">
        <f t="shared" si="4"/>
        <v>0</v>
      </c>
      <c r="M37" s="160"/>
      <c r="N37" s="115">
        <f t="shared" si="5"/>
        <v>0</v>
      </c>
      <c r="O37" s="114">
        <v>0</v>
      </c>
      <c r="P37" s="114">
        <f t="shared" si="6"/>
        <v>0</v>
      </c>
      <c r="Q37" s="114">
        <v>0</v>
      </c>
      <c r="R37" s="115">
        <f t="shared" si="7"/>
        <v>0</v>
      </c>
      <c r="S37" s="114">
        <v>0</v>
      </c>
      <c r="T37" s="115">
        <f t="shared" si="8"/>
        <v>0</v>
      </c>
      <c r="U37" s="114">
        <v>0</v>
      </c>
      <c r="V37" s="115">
        <f t="shared" si="9"/>
        <v>0</v>
      </c>
      <c r="W37" s="114">
        <v>0</v>
      </c>
      <c r="X37" s="114">
        <v>0</v>
      </c>
      <c r="Y37" s="114">
        <v>0</v>
      </c>
      <c r="Z37" s="113"/>
      <c r="AA37" s="114">
        <v>0</v>
      </c>
      <c r="AB37" s="114">
        <v>0</v>
      </c>
      <c r="AC37" s="114">
        <v>0</v>
      </c>
      <c r="AD37" s="114">
        <v>0</v>
      </c>
    </row>
    <row r="38" spans="1:50" x14ac:dyDescent="0.2">
      <c r="A38" s="110">
        <v>32</v>
      </c>
      <c r="B38" s="110" t="s">
        <v>66</v>
      </c>
      <c r="C38" s="111">
        <v>407514</v>
      </c>
      <c r="D38" s="112">
        <f t="shared" si="0"/>
        <v>16.236264393003704</v>
      </c>
      <c r="F38" s="112">
        <f t="shared" si="1"/>
        <v>59.014656792877659</v>
      </c>
      <c r="G38" s="111">
        <v>4020162</v>
      </c>
      <c r="H38" s="112">
        <f t="shared" si="2"/>
        <v>160.17219809554166</v>
      </c>
      <c r="J38" s="112">
        <f t="shared" si="3"/>
        <v>67.011424674778894</v>
      </c>
      <c r="K38" s="111">
        <v>7292630</v>
      </c>
      <c r="L38" s="112">
        <f t="shared" si="4"/>
        <v>290.55460376907445</v>
      </c>
      <c r="N38" s="112">
        <f t="shared" si="5"/>
        <v>89.734639962931581</v>
      </c>
      <c r="O38" s="111">
        <v>545613</v>
      </c>
      <c r="P38" s="111">
        <f t="shared" si="6"/>
        <v>11720306</v>
      </c>
      <c r="Q38" s="111">
        <v>5504618</v>
      </c>
      <c r="R38" s="112">
        <f t="shared" si="7"/>
        <v>46.966504116872031</v>
      </c>
      <c r="S38" s="111">
        <v>422247</v>
      </c>
      <c r="T38" s="112">
        <f t="shared" si="8"/>
        <v>3.6026960388235598</v>
      </c>
      <c r="U38" s="111">
        <v>11029</v>
      </c>
      <c r="V38" s="112">
        <f t="shared" si="9"/>
        <v>9.4101638643223143E-2</v>
      </c>
      <c r="W38" s="111">
        <v>1358814</v>
      </c>
      <c r="X38" s="111">
        <v>296768.07</v>
      </c>
      <c r="Y38" s="111">
        <v>0</v>
      </c>
      <c r="Z38" s="110"/>
      <c r="AA38" s="111">
        <v>25099</v>
      </c>
      <c r="AB38" s="111">
        <v>25099</v>
      </c>
      <c r="AC38" s="111">
        <v>25099</v>
      </c>
      <c r="AD38" s="111">
        <v>25099</v>
      </c>
    </row>
    <row r="39" spans="1:50" x14ac:dyDescent="0.2">
      <c r="A39" s="113">
        <v>33</v>
      </c>
      <c r="B39" s="113" t="s">
        <v>68</v>
      </c>
      <c r="C39" s="114">
        <v>259020</v>
      </c>
      <c r="D39" s="115">
        <f t="shared" si="0"/>
        <v>9.9734319048169109</v>
      </c>
      <c r="E39" s="160"/>
      <c r="F39" s="115">
        <f t="shared" si="1"/>
        <v>36.250866989054934</v>
      </c>
      <c r="G39" s="114">
        <v>10438746</v>
      </c>
      <c r="H39" s="115">
        <f t="shared" si="2"/>
        <v>401.93854684070692</v>
      </c>
      <c r="I39" s="160"/>
      <c r="J39" s="115">
        <f t="shared" si="3"/>
        <v>168.1594869506622</v>
      </c>
      <c r="K39" s="114">
        <v>7227067</v>
      </c>
      <c r="L39" s="115">
        <f t="shared" si="4"/>
        <v>278.2744984790728</v>
      </c>
      <c r="M39" s="160"/>
      <c r="N39" s="115">
        <f t="shared" si="5"/>
        <v>85.94206255197102</v>
      </c>
      <c r="O39" s="114">
        <v>421194</v>
      </c>
      <c r="P39" s="114">
        <f t="shared" si="6"/>
        <v>17924833</v>
      </c>
      <c r="Q39" s="114">
        <v>8038714</v>
      </c>
      <c r="R39" s="115">
        <f t="shared" si="7"/>
        <v>44.846799967397189</v>
      </c>
      <c r="S39" s="114">
        <v>2180768</v>
      </c>
      <c r="T39" s="115">
        <f t="shared" si="8"/>
        <v>12.166183082430949</v>
      </c>
      <c r="U39" s="114">
        <v>73599</v>
      </c>
      <c r="V39" s="115">
        <f t="shared" si="9"/>
        <v>0.41059796763517964</v>
      </c>
      <c r="W39" s="114">
        <v>5477088</v>
      </c>
      <c r="X39" s="114">
        <v>808254.39939999999</v>
      </c>
      <c r="Y39" s="114">
        <v>699325.32059999998</v>
      </c>
      <c r="Z39" s="113"/>
      <c r="AA39" s="114">
        <v>25971</v>
      </c>
      <c r="AB39" s="114">
        <v>25971</v>
      </c>
      <c r="AC39" s="114">
        <v>25971</v>
      </c>
      <c r="AD39" s="114">
        <v>25971</v>
      </c>
    </row>
    <row r="40" spans="1:50" x14ac:dyDescent="0.2">
      <c r="A40" s="110">
        <v>34</v>
      </c>
      <c r="B40" s="110" t="s">
        <v>70</v>
      </c>
      <c r="C40" s="111">
        <v>2193955</v>
      </c>
      <c r="D40" s="112">
        <f t="shared" si="0"/>
        <v>21.389414265101585</v>
      </c>
      <c r="F40" s="112">
        <f t="shared" si="1"/>
        <v>77.745034898518824</v>
      </c>
      <c r="G40" s="111">
        <v>565396</v>
      </c>
      <c r="H40" s="112">
        <f t="shared" si="2"/>
        <v>5.5121865616347545</v>
      </c>
      <c r="J40" s="112">
        <f t="shared" si="3"/>
        <v>2.3061397605843146</v>
      </c>
      <c r="K40" s="111">
        <v>29792067</v>
      </c>
      <c r="L40" s="112">
        <f t="shared" si="4"/>
        <v>290.45028857777953</v>
      </c>
      <c r="N40" s="112">
        <f t="shared" si="5"/>
        <v>89.70242334680475</v>
      </c>
      <c r="O40" s="111">
        <v>13098052</v>
      </c>
      <c r="P40" s="111">
        <f t="shared" si="6"/>
        <v>32551418</v>
      </c>
      <c r="Q40" s="111">
        <v>4930258</v>
      </c>
      <c r="R40" s="112">
        <f t="shared" si="7"/>
        <v>15.146062146970065</v>
      </c>
      <c r="S40" s="111">
        <v>6437938</v>
      </c>
      <c r="T40" s="112">
        <f t="shared" si="8"/>
        <v>19.777749774218744</v>
      </c>
      <c r="U40" s="111">
        <v>0</v>
      </c>
      <c r="V40" s="112">
        <f t="shared" si="9"/>
        <v>0</v>
      </c>
      <c r="W40" s="111">
        <v>0</v>
      </c>
      <c r="X40" s="111">
        <v>1932041.0814</v>
      </c>
      <c r="Y40" s="111">
        <v>1963136.0086000001</v>
      </c>
      <c r="Z40" s="110"/>
      <c r="AA40" s="111">
        <v>102572</v>
      </c>
      <c r="AB40" s="111">
        <v>102572</v>
      </c>
      <c r="AC40" s="111">
        <v>102572</v>
      </c>
      <c r="AD40" s="111">
        <v>102572</v>
      </c>
    </row>
    <row r="41" spans="1:50" x14ac:dyDescent="0.2">
      <c r="A41" s="113">
        <v>35</v>
      </c>
      <c r="B41" s="113" t="s">
        <v>72</v>
      </c>
      <c r="C41" s="114">
        <v>4365681</v>
      </c>
      <c r="D41" s="115">
        <f t="shared" si="0"/>
        <v>9.638009559237469</v>
      </c>
      <c r="E41" s="160"/>
      <c r="F41" s="115">
        <f t="shared" si="1"/>
        <v>35.03169279196792</v>
      </c>
      <c r="G41" s="114">
        <v>93755076</v>
      </c>
      <c r="H41" s="115">
        <f t="shared" si="2"/>
        <v>206.98083957921693</v>
      </c>
      <c r="I41" s="160"/>
      <c r="J41" s="115">
        <f t="shared" si="3"/>
        <v>86.594809245932794</v>
      </c>
      <c r="K41" s="114">
        <v>80630082</v>
      </c>
      <c r="L41" s="115">
        <f t="shared" si="4"/>
        <v>178.00510414711954</v>
      </c>
      <c r="M41" s="160"/>
      <c r="N41" s="115">
        <f t="shared" si="5"/>
        <v>54.974946963500983</v>
      </c>
      <c r="O41" s="114">
        <v>16204262</v>
      </c>
      <c r="P41" s="114">
        <f t="shared" si="6"/>
        <v>178750839</v>
      </c>
      <c r="Q41" s="114">
        <v>52302425</v>
      </c>
      <c r="R41" s="115">
        <f t="shared" si="7"/>
        <v>29.259960564436849</v>
      </c>
      <c r="S41" s="114">
        <v>37002955</v>
      </c>
      <c r="T41" s="115">
        <f t="shared" si="8"/>
        <v>20.70085668241255</v>
      </c>
      <c r="U41" s="114">
        <v>0</v>
      </c>
      <c r="V41" s="115">
        <f t="shared" si="9"/>
        <v>0</v>
      </c>
      <c r="W41" s="114">
        <v>25553105</v>
      </c>
      <c r="X41" s="114">
        <v>4647258.3958999999</v>
      </c>
      <c r="Y41" s="114">
        <v>2871183.3941000002</v>
      </c>
      <c r="Z41" s="113"/>
      <c r="AA41" s="114">
        <v>452965</v>
      </c>
      <c r="AB41" s="114">
        <v>452965</v>
      </c>
      <c r="AC41" s="114">
        <v>452965</v>
      </c>
      <c r="AD41" s="114">
        <v>452965</v>
      </c>
    </row>
    <row r="42" spans="1:50" x14ac:dyDescent="0.2">
      <c r="A42" s="110">
        <v>36</v>
      </c>
      <c r="B42" s="110" t="s">
        <v>74</v>
      </c>
      <c r="C42" s="111">
        <v>381351</v>
      </c>
      <c r="D42" s="112">
        <f t="shared" si="0"/>
        <v>16.625294271514516</v>
      </c>
      <c r="F42" s="112">
        <f t="shared" si="1"/>
        <v>60.428680622914776</v>
      </c>
      <c r="G42" s="111">
        <v>7895346</v>
      </c>
      <c r="H42" s="112">
        <f t="shared" si="2"/>
        <v>344.20376667538585</v>
      </c>
      <c r="J42" s="112">
        <f t="shared" si="3"/>
        <v>144.00492131339996</v>
      </c>
      <c r="K42" s="111">
        <v>6757912</v>
      </c>
      <c r="L42" s="112">
        <f t="shared" si="4"/>
        <v>294.616444328189</v>
      </c>
      <c r="N42" s="112">
        <f t="shared" si="5"/>
        <v>90.989095392068961</v>
      </c>
      <c r="O42" s="111">
        <v>91050</v>
      </c>
      <c r="P42" s="111">
        <f t="shared" si="6"/>
        <v>15034609</v>
      </c>
      <c r="Q42" s="111">
        <v>6669716</v>
      </c>
      <c r="R42" s="112">
        <f t="shared" si="7"/>
        <v>44.362417406398798</v>
      </c>
      <c r="S42" s="111">
        <v>1834984</v>
      </c>
      <c r="T42" s="112">
        <f t="shared" si="8"/>
        <v>12.205066323972909</v>
      </c>
      <c r="U42" s="111">
        <v>57155</v>
      </c>
      <c r="V42" s="112">
        <f t="shared" si="9"/>
        <v>0.38015621157823259</v>
      </c>
      <c r="W42" s="111">
        <v>4253353</v>
      </c>
      <c r="X42" s="111">
        <v>605377.35710000002</v>
      </c>
      <c r="Y42" s="111">
        <v>642205.7929</v>
      </c>
      <c r="Z42" s="110"/>
      <c r="AA42" s="111">
        <v>22938</v>
      </c>
      <c r="AB42" s="111">
        <v>22938</v>
      </c>
      <c r="AC42" s="111">
        <v>22938</v>
      </c>
      <c r="AD42" s="111">
        <v>22938</v>
      </c>
    </row>
    <row r="43" spans="1:50" x14ac:dyDescent="0.2">
      <c r="A43" s="113">
        <v>37</v>
      </c>
      <c r="B43" s="113" t="s">
        <v>76</v>
      </c>
      <c r="C43" s="114">
        <v>236881</v>
      </c>
      <c r="D43" s="115">
        <f t="shared" si="0"/>
        <v>15.097578075207139</v>
      </c>
      <c r="E43" s="160"/>
      <c r="F43" s="115">
        <f t="shared" si="1"/>
        <v>54.875824077855697</v>
      </c>
      <c r="G43" s="114">
        <v>1581372</v>
      </c>
      <c r="H43" s="115">
        <f t="shared" si="2"/>
        <v>100.78852772466539</v>
      </c>
      <c r="I43" s="160"/>
      <c r="J43" s="115">
        <f t="shared" si="3"/>
        <v>42.167010967000479</v>
      </c>
      <c r="K43" s="114">
        <v>4145050</v>
      </c>
      <c r="L43" s="115">
        <f t="shared" si="4"/>
        <v>264.18419375398344</v>
      </c>
      <c r="M43" s="160"/>
      <c r="N43" s="115">
        <f t="shared" si="5"/>
        <v>81.590424666794732</v>
      </c>
      <c r="O43" s="114">
        <v>0</v>
      </c>
      <c r="P43" s="114">
        <f t="shared" si="6"/>
        <v>5963303</v>
      </c>
      <c r="Q43" s="114">
        <v>1560160</v>
      </c>
      <c r="R43" s="115">
        <f t="shared" si="7"/>
        <v>26.162681990165517</v>
      </c>
      <c r="S43" s="114">
        <v>974892</v>
      </c>
      <c r="T43" s="115">
        <f t="shared" si="8"/>
        <v>16.348188243998337</v>
      </c>
      <c r="U43" s="114">
        <v>0</v>
      </c>
      <c r="V43" s="115">
        <f t="shared" si="9"/>
        <v>0</v>
      </c>
      <c r="W43" s="114">
        <v>442670</v>
      </c>
      <c r="X43" s="114">
        <v>230733.95920000001</v>
      </c>
      <c r="Y43" s="114">
        <v>114492.78079999999</v>
      </c>
      <c r="Z43" s="113"/>
      <c r="AA43" s="114">
        <v>15690</v>
      </c>
      <c r="AB43" s="114">
        <v>15690</v>
      </c>
      <c r="AC43" s="114">
        <v>15690</v>
      </c>
      <c r="AD43" s="114">
        <v>15690</v>
      </c>
    </row>
    <row r="44" spans="1:50" x14ac:dyDescent="0.2">
      <c r="A44" s="110">
        <v>38</v>
      </c>
      <c r="B44" s="110" t="s">
        <v>78</v>
      </c>
      <c r="C44" s="116">
        <v>370586</v>
      </c>
      <c r="D44" s="112">
        <f t="shared" si="0"/>
        <v>12.65057690994743</v>
      </c>
      <c r="F44" s="112">
        <f t="shared" si="1"/>
        <v>45.981602448784415</v>
      </c>
      <c r="G44" s="116">
        <v>4167347</v>
      </c>
      <c r="H44" s="112">
        <f t="shared" si="2"/>
        <v>142.25940465624359</v>
      </c>
      <c r="J44" s="112">
        <f t="shared" si="3"/>
        <v>59.517228912063644</v>
      </c>
      <c r="K44" s="116">
        <v>13361984</v>
      </c>
      <c r="L44" s="112">
        <f t="shared" si="4"/>
        <v>456.13381579845702</v>
      </c>
      <c r="N44" s="112">
        <f t="shared" si="5"/>
        <v>140.87198483395443</v>
      </c>
      <c r="O44" s="116">
        <v>339796</v>
      </c>
      <c r="P44" s="116">
        <f t="shared" si="6"/>
        <v>17899917</v>
      </c>
      <c r="Q44" s="116">
        <v>6609993</v>
      </c>
      <c r="R44" s="112">
        <f t="shared" si="7"/>
        <v>36.92750642363314</v>
      </c>
      <c r="S44" s="116">
        <v>4703908</v>
      </c>
      <c r="T44" s="112">
        <f t="shared" si="8"/>
        <v>26.278937494514636</v>
      </c>
      <c r="U44" s="116">
        <v>0</v>
      </c>
      <c r="V44" s="112">
        <f t="shared" si="9"/>
        <v>0</v>
      </c>
      <c r="W44" s="116">
        <v>1559156</v>
      </c>
      <c r="X44" s="116">
        <v>714475.67499999993</v>
      </c>
      <c r="Y44" s="116">
        <v>386869.51500000001</v>
      </c>
      <c r="Z44" s="110"/>
      <c r="AA44" s="116">
        <v>29294</v>
      </c>
      <c r="AB44" s="116">
        <v>29294</v>
      </c>
      <c r="AC44" s="116">
        <v>29294</v>
      </c>
      <c r="AD44" s="116">
        <v>29294</v>
      </c>
    </row>
    <row r="45" spans="1:50" ht="13.5" thickBot="1" x14ac:dyDescent="0.25">
      <c r="A45" s="124">
        <f>A44</f>
        <v>38</v>
      </c>
      <c r="B45" s="125" t="s">
        <v>245</v>
      </c>
      <c r="C45" s="126">
        <f>SUM(C7:C44)</f>
        <v>63806868</v>
      </c>
      <c r="D45" s="224">
        <f>IF(C45=0,0,IF(ISNONTEXT(E45),C45/$AA45,C45/AB45))</f>
        <v>27.512257590496098</v>
      </c>
      <c r="E45" s="161"/>
      <c r="F45" s="225">
        <f t="shared" si="1"/>
        <v>100</v>
      </c>
      <c r="G45" s="126">
        <f>SUM(G7:G44)</f>
        <v>554344168</v>
      </c>
      <c r="H45" s="224">
        <f>IF(G45=0,0,IF(ISNONTEXT(I45),G45/$AA45,G45/AC45))</f>
        <v>239.02222475181267</v>
      </c>
      <c r="I45" s="161"/>
      <c r="J45" s="225">
        <f t="shared" si="3"/>
        <v>100</v>
      </c>
      <c r="K45" s="126">
        <f>SUM(K7:K44)</f>
        <v>750946219</v>
      </c>
      <c r="L45" s="224">
        <f>IF(K45=0,0,IF(ISNONTEXT(M45),K45/$AA45,K45/AD45))</f>
        <v>323.7931348352202</v>
      </c>
      <c r="M45" s="161"/>
      <c r="N45" s="225">
        <f t="shared" si="5"/>
        <v>100</v>
      </c>
      <c r="O45" s="126">
        <f>SUM(O7:O44)</f>
        <v>73880868</v>
      </c>
      <c r="P45" s="126">
        <f t="shared" si="6"/>
        <v>1369097255</v>
      </c>
      <c r="Q45" s="126">
        <f>SUM(Q7:Q44)</f>
        <v>453271376</v>
      </c>
      <c r="R45" s="225">
        <f t="shared" si="7"/>
        <v>33.107317565982555</v>
      </c>
      <c r="S45" s="126">
        <f>SUM(S7:S44)</f>
        <v>249119074</v>
      </c>
      <c r="T45" s="225">
        <f t="shared" si="8"/>
        <v>18.195863960007721</v>
      </c>
      <c r="U45" s="126">
        <f>SUM(U7:U44)</f>
        <v>19677620</v>
      </c>
      <c r="V45" s="225">
        <f t="shared" si="9"/>
        <v>1.4372696992953946</v>
      </c>
      <c r="W45" s="126">
        <f>SUM(W7:W44)</f>
        <v>189727796</v>
      </c>
      <c r="X45" s="126">
        <f>SUM(X7:X44)</f>
        <v>58784490.043300003</v>
      </c>
      <c r="Y45" s="126">
        <f>SUM(Y7:Y44)</f>
        <v>41625895.876700014</v>
      </c>
      <c r="Z45" s="124"/>
      <c r="AA45" s="127">
        <f>SUM(AA7:AA44)</f>
        <v>2319216</v>
      </c>
      <c r="AB45" s="127">
        <f>SUM(AB7:AB44)</f>
        <v>2319216</v>
      </c>
      <c r="AC45" s="127">
        <f>SUM(AC7:AC44)</f>
        <v>2319216</v>
      </c>
      <c r="AD45" s="127">
        <f>SUM(AD7:AD44)</f>
        <v>2319216</v>
      </c>
    </row>
    <row r="48" spans="1:50" s="271" customFormat="1" ht="15.75" x14ac:dyDescent="0.2">
      <c r="A48" s="325" t="str">
        <f>A1</f>
        <v>COMPARATIVE REPORT</v>
      </c>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row>
    <row r="49" spans="1:50" s="273" customFormat="1" ht="15.75" x14ac:dyDescent="0.2">
      <c r="A49" s="323" t="str">
        <f>A2</f>
        <v>EXHIBIT C5: HEALTH AND HUMAN SERVICES EXPENDITURES BY ACTIVITY</v>
      </c>
      <c r="Z49" s="276"/>
      <c r="AA49" s="276"/>
      <c r="AB49" s="276"/>
      <c r="AC49" s="276"/>
      <c r="AD49" s="276"/>
      <c r="AE49" s="276"/>
      <c r="AF49" s="276"/>
      <c r="AG49" s="276"/>
      <c r="AH49" s="276"/>
      <c r="AI49" s="276"/>
      <c r="AJ49" s="276"/>
      <c r="AK49" s="276"/>
      <c r="AL49" s="276"/>
      <c r="AM49" s="276"/>
      <c r="AN49" s="276"/>
      <c r="AO49" s="276"/>
      <c r="AP49" s="276"/>
      <c r="AQ49" s="276"/>
      <c r="AR49" s="276"/>
      <c r="AS49" s="276"/>
      <c r="AT49" s="276"/>
      <c r="AU49" s="276"/>
      <c r="AV49" s="276"/>
      <c r="AW49" s="276"/>
      <c r="AX49" s="276"/>
    </row>
    <row r="50" spans="1:50" s="273" customFormat="1" ht="15.75" x14ac:dyDescent="0.2">
      <c r="A50" s="323" t="str">
        <f>A3</f>
        <v>FOR THE YEAR ENDED JUNE 30, 2025</v>
      </c>
      <c r="Z50" s="276"/>
      <c r="AA50" s="276"/>
      <c r="AB50" s="276"/>
      <c r="AC50" s="276"/>
      <c r="AD50" s="276"/>
      <c r="AE50" s="276"/>
      <c r="AF50" s="276"/>
      <c r="AG50" s="276"/>
      <c r="AH50" s="276"/>
      <c r="AI50" s="276"/>
      <c r="AJ50" s="276"/>
      <c r="AK50" s="276"/>
      <c r="AL50" s="276"/>
      <c r="AM50" s="276"/>
      <c r="AN50" s="276"/>
      <c r="AO50" s="276"/>
      <c r="AP50" s="276"/>
      <c r="AQ50" s="276"/>
      <c r="AR50" s="276"/>
      <c r="AS50" s="276"/>
      <c r="AT50" s="276"/>
      <c r="AU50" s="276"/>
      <c r="AV50" s="276"/>
      <c r="AW50" s="276"/>
      <c r="AX50" s="276"/>
    </row>
    <row r="51" spans="1:50" ht="13.5" thickBot="1" x14ac:dyDescent="0.25"/>
    <row r="52" spans="1:50" ht="15" x14ac:dyDescent="0.2">
      <c r="F52" s="71"/>
      <c r="J52" s="71"/>
      <c r="N52" s="71"/>
      <c r="O52" s="176" t="s">
        <v>361</v>
      </c>
      <c r="Q52" s="408" t="s">
        <v>335</v>
      </c>
      <c r="R52" s="409"/>
      <c r="S52" s="409"/>
      <c r="T52" s="409"/>
      <c r="U52" s="409"/>
      <c r="V52" s="409"/>
      <c r="W52" s="410"/>
      <c r="X52" s="408" t="s">
        <v>361</v>
      </c>
      <c r="Y52" s="410"/>
      <c r="AC52" s="71"/>
      <c r="AD52" s="71"/>
    </row>
    <row r="53" spans="1:50" ht="65.25" customHeight="1" thickBot="1" x14ac:dyDescent="0.3">
      <c r="A53" s="318" t="s">
        <v>1</v>
      </c>
      <c r="B53" s="324" t="s">
        <v>330</v>
      </c>
      <c r="C53" s="320" t="s">
        <v>371</v>
      </c>
      <c r="D53" s="320" t="s">
        <v>346</v>
      </c>
      <c r="E53" s="348"/>
      <c r="F53" s="320" t="s">
        <v>347</v>
      </c>
      <c r="G53" s="320" t="s">
        <v>372</v>
      </c>
      <c r="H53" s="320" t="s">
        <v>346</v>
      </c>
      <c r="I53" s="348"/>
      <c r="J53" s="320" t="s">
        <v>347</v>
      </c>
      <c r="K53" s="320" t="s">
        <v>397</v>
      </c>
      <c r="L53" s="320" t="s">
        <v>346</v>
      </c>
      <c r="M53" s="348"/>
      <c r="N53" s="320" t="s">
        <v>347</v>
      </c>
      <c r="O53" s="320" t="s">
        <v>399</v>
      </c>
      <c r="P53" s="320" t="s">
        <v>245</v>
      </c>
      <c r="Q53" s="320" t="s">
        <v>338</v>
      </c>
      <c r="R53" s="320" t="s">
        <v>348</v>
      </c>
      <c r="S53" s="320" t="s">
        <v>352</v>
      </c>
      <c r="T53" s="320" t="s">
        <v>348</v>
      </c>
      <c r="U53" s="320" t="s">
        <v>353</v>
      </c>
      <c r="V53" s="320" t="s">
        <v>348</v>
      </c>
      <c r="W53" s="320" t="s">
        <v>342</v>
      </c>
      <c r="X53" s="320" t="s">
        <v>367</v>
      </c>
      <c r="Y53" s="320" t="s">
        <v>398</v>
      </c>
      <c r="Z53" s="352"/>
      <c r="AA53" s="350" t="s">
        <v>343</v>
      </c>
      <c r="AB53" s="350" t="s">
        <v>343</v>
      </c>
      <c r="AC53" s="350" t="s">
        <v>343</v>
      </c>
      <c r="AD53" s="350" t="s">
        <v>343</v>
      </c>
    </row>
    <row r="54" spans="1:50" x14ac:dyDescent="0.2">
      <c r="A54" s="134">
        <v>1</v>
      </c>
      <c r="B54" s="134" t="s">
        <v>80</v>
      </c>
      <c r="C54" s="216">
        <v>864000</v>
      </c>
      <c r="D54" s="218">
        <f t="shared" ref="D54:D85" si="10">IFERROR((C54/$AA54),0)</f>
        <v>25.792584631918324</v>
      </c>
      <c r="E54" s="162"/>
      <c r="F54" s="218">
        <f t="shared" ref="F54:F85" si="11">IF(D$149,D54/D$149*100,0)</f>
        <v>69.590955222125331</v>
      </c>
      <c r="G54" s="216">
        <v>10603463</v>
      </c>
      <c r="H54" s="218">
        <f t="shared" ref="H54:H85" si="12">IFERROR((G54/$AA54),0)</f>
        <v>316.54018150337333</v>
      </c>
      <c r="I54" s="162"/>
      <c r="J54" s="218">
        <f t="shared" ref="J54:J85" si="13">IF(H$149,H54/H$149*100,0)</f>
        <v>171.56592824604283</v>
      </c>
      <c r="K54" s="216">
        <v>7399945</v>
      </c>
      <c r="L54" s="218">
        <f t="shared" ref="L54:L85" si="14">IFERROR((K54/$AA54),0)</f>
        <v>220.90706907875096</v>
      </c>
      <c r="M54" s="162"/>
      <c r="N54" s="218">
        <f t="shared" ref="N54:N85" si="15">IF(L$149,L54/L$149*100,0)</f>
        <v>69.916126948939791</v>
      </c>
      <c r="O54" s="216">
        <v>136387</v>
      </c>
      <c r="P54" s="216">
        <f t="shared" ref="P54:P85" si="16">(C54+G54+K54)</f>
        <v>18867408</v>
      </c>
      <c r="Q54" s="216">
        <v>8666055</v>
      </c>
      <c r="R54" s="218">
        <f t="shared" ref="R54:R85" si="17">IF($P54,Q54/$P54*100,0)</f>
        <v>45.931348916607938</v>
      </c>
      <c r="S54" s="216">
        <v>3564525</v>
      </c>
      <c r="T54" s="218">
        <f t="shared" ref="T54:T85" si="18">IF($P54,S54/$P54*100,0)</f>
        <v>18.892499701071817</v>
      </c>
      <c r="U54" s="216">
        <v>0</v>
      </c>
      <c r="V54" s="218">
        <f t="shared" ref="V54:V85" si="19">IF($P54,U54/$P54*100,0)</f>
        <v>0</v>
      </c>
      <c r="W54" s="216">
        <v>4489930</v>
      </c>
      <c r="X54" s="216">
        <v>1675688.642</v>
      </c>
      <c r="Y54" s="216">
        <v>1330665.6880000001</v>
      </c>
      <c r="Z54" s="134"/>
      <c r="AA54" s="219">
        <v>33498</v>
      </c>
      <c r="AB54" s="219">
        <v>33498</v>
      </c>
      <c r="AC54" s="219">
        <v>33498</v>
      </c>
      <c r="AD54" s="219">
        <v>33498</v>
      </c>
    </row>
    <row r="55" spans="1:50" x14ac:dyDescent="0.2">
      <c r="A55" s="110">
        <v>2</v>
      </c>
      <c r="B55" s="110" t="s">
        <v>81</v>
      </c>
      <c r="C55" s="111">
        <v>978870</v>
      </c>
      <c r="D55" s="112">
        <f t="shared" si="10"/>
        <v>8.3102979879446472</v>
      </c>
      <c r="F55" s="112">
        <f t="shared" si="11"/>
        <v>22.422009403660198</v>
      </c>
      <c r="G55" s="111">
        <v>21725176</v>
      </c>
      <c r="H55" s="112">
        <f t="shared" si="12"/>
        <v>184.43990151965363</v>
      </c>
      <c r="J55" s="112">
        <f t="shared" si="13"/>
        <v>99.967096624321854</v>
      </c>
      <c r="K55" s="111">
        <v>51629068</v>
      </c>
      <c r="L55" s="112">
        <f t="shared" si="14"/>
        <v>438.31452585109093</v>
      </c>
      <c r="N55" s="112">
        <f t="shared" si="15"/>
        <v>138.72464181779773</v>
      </c>
      <c r="O55" s="111">
        <v>2073782</v>
      </c>
      <c r="P55" s="111">
        <f t="shared" si="16"/>
        <v>74333114</v>
      </c>
      <c r="Q55" s="111">
        <v>27071568</v>
      </c>
      <c r="R55" s="112">
        <f t="shared" si="17"/>
        <v>36.419257237090861</v>
      </c>
      <c r="S55" s="111">
        <v>10498989</v>
      </c>
      <c r="T55" s="112">
        <f t="shared" si="18"/>
        <v>14.124242124445372</v>
      </c>
      <c r="U55" s="111">
        <v>180121</v>
      </c>
      <c r="V55" s="112">
        <f t="shared" si="19"/>
        <v>0.2423159616318509</v>
      </c>
      <c r="W55" s="111">
        <v>7533511</v>
      </c>
      <c r="X55" s="111">
        <v>1771186.7294000001</v>
      </c>
      <c r="Y55" s="111">
        <v>1076186.4006000001</v>
      </c>
      <c r="Z55" s="110"/>
      <c r="AA55" s="111">
        <v>117790</v>
      </c>
      <c r="AB55" s="111">
        <v>117790</v>
      </c>
      <c r="AC55" s="111">
        <v>117790</v>
      </c>
      <c r="AD55" s="111">
        <v>117790</v>
      </c>
    </row>
    <row r="56" spans="1:50" x14ac:dyDescent="0.2">
      <c r="A56" s="113">
        <v>3</v>
      </c>
      <c r="B56" s="113" t="s">
        <v>246</v>
      </c>
      <c r="C56" s="114">
        <v>162781</v>
      </c>
      <c r="D56" s="115">
        <f t="shared" si="10"/>
        <v>10.863654564869194</v>
      </c>
      <c r="E56" s="160"/>
      <c r="F56" s="115">
        <f t="shared" si="11"/>
        <v>29.311219063981842</v>
      </c>
      <c r="G56" s="114">
        <v>9438475</v>
      </c>
      <c r="H56" s="115">
        <f t="shared" si="12"/>
        <v>629.90356380138815</v>
      </c>
      <c r="I56" s="160"/>
      <c r="J56" s="115">
        <f t="shared" si="13"/>
        <v>341.41001978266678</v>
      </c>
      <c r="K56" s="114">
        <v>6193191</v>
      </c>
      <c r="L56" s="115">
        <f t="shared" si="14"/>
        <v>413.32027495995726</v>
      </c>
      <c r="M56" s="160"/>
      <c r="N56" s="115">
        <f t="shared" si="15"/>
        <v>130.81407007563593</v>
      </c>
      <c r="O56" s="114">
        <v>135000</v>
      </c>
      <c r="P56" s="114">
        <f t="shared" si="16"/>
        <v>15794447</v>
      </c>
      <c r="Q56" s="114">
        <v>8395803</v>
      </c>
      <c r="R56" s="115">
        <f t="shared" si="17"/>
        <v>53.156675887417904</v>
      </c>
      <c r="S56" s="114">
        <v>3113536</v>
      </c>
      <c r="T56" s="115">
        <f t="shared" si="18"/>
        <v>19.712852244842761</v>
      </c>
      <c r="U56" s="114">
        <v>139664</v>
      </c>
      <c r="V56" s="115">
        <f t="shared" si="19"/>
        <v>0.88426014535361708</v>
      </c>
      <c r="W56" s="114">
        <v>4177197</v>
      </c>
      <c r="X56" s="114">
        <v>410016</v>
      </c>
      <c r="Y56" s="114">
        <v>621059.44999999995</v>
      </c>
      <c r="Z56" s="113"/>
      <c r="AA56" s="114">
        <v>14984</v>
      </c>
      <c r="AB56" s="114">
        <v>14984</v>
      </c>
      <c r="AC56" s="114">
        <v>14984</v>
      </c>
      <c r="AD56" s="114">
        <v>14984</v>
      </c>
    </row>
    <row r="57" spans="1:50" x14ac:dyDescent="0.2">
      <c r="A57" s="110">
        <v>4</v>
      </c>
      <c r="B57" s="110" t="s">
        <v>82</v>
      </c>
      <c r="C57" s="111">
        <v>187713</v>
      </c>
      <c r="D57" s="112">
        <f t="shared" si="10"/>
        <v>13.773057451023552</v>
      </c>
      <c r="F57" s="112">
        <f t="shared" si="11"/>
        <v>37.161077031412368</v>
      </c>
      <c r="G57" s="111">
        <v>2111492</v>
      </c>
      <c r="H57" s="112">
        <f t="shared" si="12"/>
        <v>154.92640692640694</v>
      </c>
      <c r="J57" s="112">
        <f t="shared" si="13"/>
        <v>83.970675343376286</v>
      </c>
      <c r="K57" s="111">
        <v>2563939</v>
      </c>
      <c r="L57" s="112">
        <f t="shared" si="14"/>
        <v>188.12378017462763</v>
      </c>
      <c r="N57" s="112">
        <f t="shared" si="15"/>
        <v>59.540358539250036</v>
      </c>
      <c r="O57" s="111">
        <v>103882</v>
      </c>
      <c r="P57" s="111">
        <f t="shared" si="16"/>
        <v>4863144</v>
      </c>
      <c r="Q57" s="111">
        <v>1384797</v>
      </c>
      <c r="R57" s="112">
        <f t="shared" si="17"/>
        <v>28.475344345139685</v>
      </c>
      <c r="S57" s="111">
        <v>1025849</v>
      </c>
      <c r="T57" s="112">
        <f t="shared" si="18"/>
        <v>21.094357888641589</v>
      </c>
      <c r="U57" s="111">
        <v>0</v>
      </c>
      <c r="V57" s="112">
        <f t="shared" si="19"/>
        <v>0</v>
      </c>
      <c r="W57" s="111">
        <v>1203144</v>
      </c>
      <c r="X57" s="111">
        <v>329767.44999999995</v>
      </c>
      <c r="Y57" s="111">
        <v>312934.75</v>
      </c>
      <c r="Z57" s="110"/>
      <c r="AA57" s="111">
        <v>13629</v>
      </c>
      <c r="AB57" s="111">
        <v>13629</v>
      </c>
      <c r="AC57" s="111">
        <v>13629</v>
      </c>
      <c r="AD57" s="111">
        <v>13629</v>
      </c>
    </row>
    <row r="58" spans="1:50" x14ac:dyDescent="0.2">
      <c r="A58" s="113">
        <v>5</v>
      </c>
      <c r="B58" s="113" t="s">
        <v>83</v>
      </c>
      <c r="C58" s="114">
        <v>0</v>
      </c>
      <c r="D58" s="115">
        <f t="shared" si="10"/>
        <v>0</v>
      </c>
      <c r="E58" s="160"/>
      <c r="F58" s="115">
        <f t="shared" si="11"/>
        <v>0</v>
      </c>
      <c r="G58" s="114">
        <v>0</v>
      </c>
      <c r="H58" s="115">
        <f t="shared" si="12"/>
        <v>0</v>
      </c>
      <c r="I58" s="160"/>
      <c r="J58" s="115">
        <f t="shared" si="13"/>
        <v>0</v>
      </c>
      <c r="K58" s="114">
        <v>0</v>
      </c>
      <c r="L58" s="115">
        <f t="shared" si="14"/>
        <v>0</v>
      </c>
      <c r="M58" s="160"/>
      <c r="N58" s="115">
        <f t="shared" si="15"/>
        <v>0</v>
      </c>
      <c r="O58" s="114">
        <v>0</v>
      </c>
      <c r="P58" s="114">
        <f t="shared" si="16"/>
        <v>0</v>
      </c>
      <c r="Q58" s="114">
        <v>0</v>
      </c>
      <c r="R58" s="118">
        <f t="shared" si="17"/>
        <v>0</v>
      </c>
      <c r="S58" s="114">
        <v>0</v>
      </c>
      <c r="T58" s="118">
        <f t="shared" si="18"/>
        <v>0</v>
      </c>
      <c r="U58" s="114">
        <v>0</v>
      </c>
      <c r="V58" s="118">
        <f t="shared" si="19"/>
        <v>0</v>
      </c>
      <c r="W58" s="114">
        <v>0</v>
      </c>
      <c r="X58" s="114">
        <v>0</v>
      </c>
      <c r="Y58" s="114">
        <v>0</v>
      </c>
      <c r="Z58" s="113"/>
      <c r="AA58" s="114">
        <v>0</v>
      </c>
      <c r="AB58" s="114">
        <v>0</v>
      </c>
      <c r="AC58" s="114">
        <v>0</v>
      </c>
      <c r="AD58" s="114">
        <v>0</v>
      </c>
    </row>
    <row r="59" spans="1:50" x14ac:dyDescent="0.2">
      <c r="A59" s="110">
        <v>6</v>
      </c>
      <c r="B59" s="110" t="s">
        <v>84</v>
      </c>
      <c r="C59" s="111">
        <v>120000</v>
      </c>
      <c r="D59" s="112">
        <f t="shared" si="10"/>
        <v>7.0621468926553677</v>
      </c>
      <c r="F59" s="112">
        <f t="shared" si="11"/>
        <v>19.05437377418421</v>
      </c>
      <c r="G59" s="111">
        <v>1815331</v>
      </c>
      <c r="H59" s="112">
        <f t="shared" si="12"/>
        <v>106.83445150659134</v>
      </c>
      <c r="J59" s="112">
        <f t="shared" si="13"/>
        <v>57.904660805882116</v>
      </c>
      <c r="K59" s="111">
        <v>4977795</v>
      </c>
      <c r="L59" s="112">
        <f t="shared" si="14"/>
        <v>292.94932909604518</v>
      </c>
      <c r="N59" s="112">
        <f t="shared" si="15"/>
        <v>92.717189033838793</v>
      </c>
      <c r="O59" s="111">
        <v>70078</v>
      </c>
      <c r="P59" s="111">
        <f t="shared" si="16"/>
        <v>6913126</v>
      </c>
      <c r="Q59" s="111">
        <v>3455966</v>
      </c>
      <c r="R59" s="220">
        <f t="shared" si="17"/>
        <v>49.991364254029222</v>
      </c>
      <c r="S59" s="111">
        <v>1277007</v>
      </c>
      <c r="T59" s="220">
        <f t="shared" si="18"/>
        <v>18.4722077971673</v>
      </c>
      <c r="U59" s="111">
        <v>79504</v>
      </c>
      <c r="V59" s="220">
        <f t="shared" si="19"/>
        <v>1.1500441334354385</v>
      </c>
      <c r="W59" s="111">
        <v>1317521</v>
      </c>
      <c r="X59" s="111">
        <v>296307.01799999998</v>
      </c>
      <c r="Y59" s="111">
        <v>551083.23200000008</v>
      </c>
      <c r="Z59" s="110"/>
      <c r="AA59" s="111">
        <v>16992</v>
      </c>
      <c r="AB59" s="111">
        <v>16992</v>
      </c>
      <c r="AC59" s="111">
        <v>16992</v>
      </c>
      <c r="AD59" s="111">
        <v>16992</v>
      </c>
    </row>
    <row r="60" spans="1:50" x14ac:dyDescent="0.2">
      <c r="A60" s="113">
        <v>7</v>
      </c>
      <c r="B60" s="113" t="s">
        <v>85</v>
      </c>
      <c r="C60" s="114">
        <v>33177369</v>
      </c>
      <c r="D60" s="115">
        <f t="shared" si="10"/>
        <v>135.41562178576677</v>
      </c>
      <c r="E60" s="160"/>
      <c r="F60" s="115">
        <f t="shared" si="11"/>
        <v>365.36479792753005</v>
      </c>
      <c r="G60" s="114">
        <v>49565648</v>
      </c>
      <c r="H60" s="115">
        <f t="shared" si="12"/>
        <v>202.3054644005812</v>
      </c>
      <c r="I60" s="160"/>
      <c r="J60" s="115">
        <f t="shared" si="13"/>
        <v>109.65029660464323</v>
      </c>
      <c r="K60" s="114">
        <v>178288839</v>
      </c>
      <c r="L60" s="115">
        <f t="shared" si="14"/>
        <v>727.69766616055244</v>
      </c>
      <c r="M60" s="160"/>
      <c r="N60" s="115">
        <f t="shared" si="15"/>
        <v>230.31314760502758</v>
      </c>
      <c r="O60" s="114">
        <v>14605736</v>
      </c>
      <c r="P60" s="114">
        <f t="shared" si="16"/>
        <v>261031856</v>
      </c>
      <c r="Q60" s="114">
        <v>30108681</v>
      </c>
      <c r="R60" s="118">
        <f t="shared" si="17"/>
        <v>11.534485277536394</v>
      </c>
      <c r="S60" s="114">
        <v>20729260</v>
      </c>
      <c r="T60" s="118">
        <f t="shared" si="18"/>
        <v>7.941275949093356</v>
      </c>
      <c r="U60" s="114">
        <v>27236987</v>
      </c>
      <c r="V60" s="118">
        <f t="shared" si="19"/>
        <v>10.434353652222432</v>
      </c>
      <c r="W60" s="114">
        <v>6555110</v>
      </c>
      <c r="X60" s="114">
        <v>3894105.4920000001</v>
      </c>
      <c r="Y60" s="114">
        <v>1239980.7379999999</v>
      </c>
      <c r="Z60" s="113"/>
      <c r="AA60" s="114">
        <v>245004</v>
      </c>
      <c r="AB60" s="114">
        <v>245004</v>
      </c>
      <c r="AC60" s="114">
        <v>245004</v>
      </c>
      <c r="AD60" s="114">
        <v>245004</v>
      </c>
    </row>
    <row r="61" spans="1:50" x14ac:dyDescent="0.2">
      <c r="A61" s="110">
        <v>8</v>
      </c>
      <c r="B61" s="110" t="s">
        <v>86</v>
      </c>
      <c r="C61" s="111">
        <v>762837</v>
      </c>
      <c r="D61" s="112">
        <f t="shared" si="10"/>
        <v>9.7923903415873994</v>
      </c>
      <c r="F61" s="112">
        <f t="shared" si="11"/>
        <v>26.420841784722587</v>
      </c>
      <c r="G61" s="111">
        <v>9985646</v>
      </c>
      <c r="H61" s="112">
        <f t="shared" si="12"/>
        <v>128.183797383859</v>
      </c>
      <c r="J61" s="112">
        <f t="shared" si="13"/>
        <v>69.476083825490832</v>
      </c>
      <c r="K61" s="111">
        <v>21698928</v>
      </c>
      <c r="L61" s="112">
        <f t="shared" si="14"/>
        <v>278.54492240150961</v>
      </c>
      <c r="N61" s="112">
        <f t="shared" si="15"/>
        <v>88.158256939545836</v>
      </c>
      <c r="O61" s="111">
        <v>607601</v>
      </c>
      <c r="P61" s="111">
        <f t="shared" si="16"/>
        <v>32447411</v>
      </c>
      <c r="Q61" s="111">
        <v>12310281</v>
      </c>
      <c r="R61" s="220">
        <f t="shared" si="17"/>
        <v>37.939177951670786</v>
      </c>
      <c r="S61" s="111">
        <v>9157507</v>
      </c>
      <c r="T61" s="220">
        <f t="shared" si="18"/>
        <v>28.222612275598813</v>
      </c>
      <c r="U61" s="111">
        <v>70405</v>
      </c>
      <c r="V61" s="220">
        <f t="shared" si="19"/>
        <v>0.21698187260610716</v>
      </c>
      <c r="W61" s="111">
        <v>5406793</v>
      </c>
      <c r="X61" s="111">
        <v>1317867.5560000001</v>
      </c>
      <c r="Y61" s="111">
        <v>1375990.2140000002</v>
      </c>
      <c r="Z61" s="110"/>
      <c r="AA61" s="111">
        <v>77901</v>
      </c>
      <c r="AB61" s="111">
        <v>77901</v>
      </c>
      <c r="AC61" s="111">
        <v>77901</v>
      </c>
      <c r="AD61" s="111">
        <v>77901</v>
      </c>
    </row>
    <row r="62" spans="1:50" x14ac:dyDescent="0.2">
      <c r="A62" s="113">
        <v>9</v>
      </c>
      <c r="B62" s="113" t="s">
        <v>87</v>
      </c>
      <c r="C62" s="114">
        <v>136434</v>
      </c>
      <c r="D62" s="115">
        <f t="shared" si="10"/>
        <v>32.064394829612219</v>
      </c>
      <c r="E62" s="160"/>
      <c r="F62" s="115">
        <f t="shared" si="11"/>
        <v>86.512922091985445</v>
      </c>
      <c r="G62" s="114">
        <v>1017988</v>
      </c>
      <c r="H62" s="115">
        <f t="shared" si="12"/>
        <v>239.24512338425382</v>
      </c>
      <c r="I62" s="160"/>
      <c r="J62" s="115">
        <f t="shared" si="13"/>
        <v>129.67172596165688</v>
      </c>
      <c r="K62" s="114">
        <v>1380955</v>
      </c>
      <c r="L62" s="115">
        <f t="shared" si="14"/>
        <v>324.54876615746178</v>
      </c>
      <c r="M62" s="160"/>
      <c r="N62" s="115">
        <f t="shared" si="15"/>
        <v>102.71827348222031</v>
      </c>
      <c r="O62" s="114">
        <v>110825</v>
      </c>
      <c r="P62" s="114">
        <f t="shared" si="16"/>
        <v>2535377</v>
      </c>
      <c r="Q62" s="114">
        <v>880868</v>
      </c>
      <c r="R62" s="118">
        <f t="shared" si="17"/>
        <v>34.743077656695633</v>
      </c>
      <c r="S62" s="114">
        <v>573769</v>
      </c>
      <c r="T62" s="118">
        <f t="shared" si="18"/>
        <v>22.630520037059576</v>
      </c>
      <c r="U62" s="114">
        <v>984</v>
      </c>
      <c r="V62" s="118">
        <f t="shared" si="19"/>
        <v>3.8810796185340481E-2</v>
      </c>
      <c r="W62" s="114">
        <v>481663</v>
      </c>
      <c r="X62" s="114">
        <v>172691.85</v>
      </c>
      <c r="Y62" s="114">
        <v>99326.83</v>
      </c>
      <c r="Z62" s="113"/>
      <c r="AA62" s="114">
        <v>4255</v>
      </c>
      <c r="AB62" s="114">
        <v>4255</v>
      </c>
      <c r="AC62" s="114">
        <v>4255</v>
      </c>
      <c r="AD62" s="114">
        <v>4255</v>
      </c>
    </row>
    <row r="63" spans="1:50" x14ac:dyDescent="0.2">
      <c r="A63" s="110">
        <v>10</v>
      </c>
      <c r="B63" s="110" t="s">
        <v>88</v>
      </c>
      <c r="C63" s="111">
        <v>460000</v>
      </c>
      <c r="D63" s="112">
        <f t="shared" si="10"/>
        <v>5.6874381800197824</v>
      </c>
      <c r="F63" s="112">
        <f t="shared" si="11"/>
        <v>15.345273122592268</v>
      </c>
      <c r="G63" s="111">
        <v>4910984</v>
      </c>
      <c r="H63" s="112">
        <f t="shared" si="12"/>
        <v>60.719386745796243</v>
      </c>
      <c r="J63" s="112">
        <f t="shared" si="13"/>
        <v>32.910128186875973</v>
      </c>
      <c r="K63" s="111">
        <v>20206485</v>
      </c>
      <c r="L63" s="112">
        <f t="shared" si="14"/>
        <v>249.83290059347181</v>
      </c>
      <c r="N63" s="112">
        <f t="shared" si="15"/>
        <v>79.071026865546401</v>
      </c>
      <c r="O63" s="111">
        <v>762113</v>
      </c>
      <c r="P63" s="111">
        <f t="shared" si="16"/>
        <v>25577469</v>
      </c>
      <c r="Q63" s="111">
        <v>8843877</v>
      </c>
      <c r="R63" s="220">
        <f t="shared" si="17"/>
        <v>34.576826190269259</v>
      </c>
      <c r="S63" s="111">
        <v>6229790</v>
      </c>
      <c r="T63" s="220">
        <f t="shared" si="18"/>
        <v>24.35655380913569</v>
      </c>
      <c r="U63" s="111">
        <v>214325</v>
      </c>
      <c r="V63" s="220">
        <f t="shared" si="19"/>
        <v>0.83794452062477331</v>
      </c>
      <c r="W63" s="111">
        <v>3890892</v>
      </c>
      <c r="X63" s="111">
        <v>716626.35</v>
      </c>
      <c r="Y63" s="111">
        <v>1317636.49</v>
      </c>
      <c r="Z63" s="110"/>
      <c r="AA63" s="111">
        <v>80880</v>
      </c>
      <c r="AB63" s="111">
        <v>80880</v>
      </c>
      <c r="AC63" s="111">
        <v>80880</v>
      </c>
      <c r="AD63" s="111">
        <v>80880</v>
      </c>
    </row>
    <row r="64" spans="1:50" x14ac:dyDescent="0.2">
      <c r="A64" s="113">
        <v>11</v>
      </c>
      <c r="B64" s="113" t="s">
        <v>247</v>
      </c>
      <c r="C64" s="114">
        <v>135433</v>
      </c>
      <c r="D64" s="115">
        <f t="shared" si="10"/>
        <v>21.690102498398463</v>
      </c>
      <c r="E64" s="160"/>
      <c r="F64" s="115">
        <f t="shared" si="11"/>
        <v>58.522050941006917</v>
      </c>
      <c r="G64" s="114">
        <v>9699098</v>
      </c>
      <c r="H64" s="115">
        <f t="shared" si="12"/>
        <v>1553.3468930172967</v>
      </c>
      <c r="I64" s="160"/>
      <c r="J64" s="115">
        <f t="shared" si="13"/>
        <v>841.91965873937238</v>
      </c>
      <c r="K64" s="114">
        <v>1835193</v>
      </c>
      <c r="L64" s="115">
        <f t="shared" si="14"/>
        <v>293.91303651505444</v>
      </c>
      <c r="M64" s="160"/>
      <c r="N64" s="115">
        <f t="shared" si="15"/>
        <v>93.022198242145606</v>
      </c>
      <c r="O64" s="114">
        <v>71376</v>
      </c>
      <c r="P64" s="114">
        <f t="shared" si="16"/>
        <v>11669724</v>
      </c>
      <c r="Q64" s="114">
        <v>3815167</v>
      </c>
      <c r="R64" s="118">
        <f t="shared" si="17"/>
        <v>32.692864030031906</v>
      </c>
      <c r="S64" s="114">
        <v>975940</v>
      </c>
      <c r="T64" s="118">
        <f t="shared" si="18"/>
        <v>8.3630084139093608</v>
      </c>
      <c r="U64" s="114">
        <v>275930</v>
      </c>
      <c r="V64" s="118">
        <f t="shared" si="19"/>
        <v>2.3644946530012194</v>
      </c>
      <c r="W64" s="114">
        <v>6479524</v>
      </c>
      <c r="X64" s="114">
        <v>228850.05</v>
      </c>
      <c r="Y64" s="114">
        <v>136620.1</v>
      </c>
      <c r="Z64" s="113"/>
      <c r="AA64" s="114">
        <v>6244</v>
      </c>
      <c r="AB64" s="114">
        <v>6244</v>
      </c>
      <c r="AC64" s="114">
        <v>6244</v>
      </c>
      <c r="AD64" s="114">
        <v>6244</v>
      </c>
    </row>
    <row r="65" spans="1:30" x14ac:dyDescent="0.2">
      <c r="A65" s="110">
        <v>12</v>
      </c>
      <c r="B65" s="110" t="s">
        <v>90</v>
      </c>
      <c r="C65" s="111">
        <v>416094</v>
      </c>
      <c r="D65" s="112">
        <f t="shared" si="10"/>
        <v>12.451939190806799</v>
      </c>
      <c r="F65" s="112">
        <f t="shared" si="11"/>
        <v>33.596568743394464</v>
      </c>
      <c r="G65" s="111">
        <v>1917016</v>
      </c>
      <c r="H65" s="112">
        <f t="shared" si="12"/>
        <v>57.368206847019394</v>
      </c>
      <c r="J65" s="112">
        <f t="shared" si="13"/>
        <v>31.093776508164993</v>
      </c>
      <c r="K65" s="111">
        <v>5103782</v>
      </c>
      <c r="L65" s="112">
        <f t="shared" si="14"/>
        <v>152.73467799856357</v>
      </c>
      <c r="N65" s="112">
        <f t="shared" si="15"/>
        <v>48.339861558011989</v>
      </c>
      <c r="O65" s="111">
        <v>780138</v>
      </c>
      <c r="P65" s="111">
        <f t="shared" si="16"/>
        <v>7436892</v>
      </c>
      <c r="Q65" s="111">
        <v>3082676</v>
      </c>
      <c r="R65" s="220">
        <f t="shared" si="17"/>
        <v>41.45113308086227</v>
      </c>
      <c r="S65" s="111">
        <v>1188017</v>
      </c>
      <c r="T65" s="220">
        <f t="shared" si="18"/>
        <v>15.97464370868906</v>
      </c>
      <c r="U65" s="111">
        <v>4997</v>
      </c>
      <c r="V65" s="220">
        <f t="shared" si="19"/>
        <v>6.7192047430566434E-2</v>
      </c>
      <c r="W65" s="111">
        <v>615673</v>
      </c>
      <c r="X65" s="111">
        <v>561828.30000000005</v>
      </c>
      <c r="Y65" s="111">
        <v>286288.02</v>
      </c>
      <c r="Z65" s="110"/>
      <c r="AA65" s="111">
        <v>33416</v>
      </c>
      <c r="AB65" s="111">
        <v>33416</v>
      </c>
      <c r="AC65" s="111">
        <v>33416</v>
      </c>
      <c r="AD65" s="111">
        <v>33416</v>
      </c>
    </row>
    <row r="66" spans="1:30" x14ac:dyDescent="0.2">
      <c r="A66" s="113">
        <v>13</v>
      </c>
      <c r="B66" s="113" t="s">
        <v>91</v>
      </c>
      <c r="C66" s="114">
        <v>0</v>
      </c>
      <c r="D66" s="115">
        <f t="shared" si="10"/>
        <v>0</v>
      </c>
      <c r="E66" s="160"/>
      <c r="F66" s="115">
        <f t="shared" si="11"/>
        <v>0</v>
      </c>
      <c r="G66" s="114">
        <v>0</v>
      </c>
      <c r="H66" s="115">
        <f t="shared" si="12"/>
        <v>0</v>
      </c>
      <c r="I66" s="160"/>
      <c r="J66" s="115">
        <f t="shared" si="13"/>
        <v>0</v>
      </c>
      <c r="K66" s="114">
        <v>0</v>
      </c>
      <c r="L66" s="115">
        <f t="shared" si="14"/>
        <v>0</v>
      </c>
      <c r="M66" s="160"/>
      <c r="N66" s="115">
        <f t="shared" si="15"/>
        <v>0</v>
      </c>
      <c r="O66" s="114">
        <v>0</v>
      </c>
      <c r="P66" s="114">
        <f t="shared" si="16"/>
        <v>0</v>
      </c>
      <c r="Q66" s="114">
        <v>0</v>
      </c>
      <c r="R66" s="118">
        <f t="shared" si="17"/>
        <v>0</v>
      </c>
      <c r="S66" s="114">
        <v>0</v>
      </c>
      <c r="T66" s="118">
        <f t="shared" si="18"/>
        <v>0</v>
      </c>
      <c r="U66" s="114">
        <v>0</v>
      </c>
      <c r="V66" s="118">
        <f t="shared" si="19"/>
        <v>0</v>
      </c>
      <c r="W66" s="114">
        <v>0</v>
      </c>
      <c r="X66" s="114">
        <v>0</v>
      </c>
      <c r="Y66" s="114">
        <v>0</v>
      </c>
      <c r="Z66" s="113"/>
      <c r="AA66" s="114">
        <v>0</v>
      </c>
      <c r="AB66" s="114">
        <v>0</v>
      </c>
      <c r="AC66" s="114">
        <v>0</v>
      </c>
      <c r="AD66" s="114">
        <v>0</v>
      </c>
    </row>
    <row r="67" spans="1:30" x14ac:dyDescent="0.2">
      <c r="A67" s="110">
        <v>14</v>
      </c>
      <c r="B67" s="110" t="s">
        <v>92</v>
      </c>
      <c r="C67" s="111">
        <v>197109</v>
      </c>
      <c r="D67" s="112">
        <f t="shared" si="10"/>
        <v>10.343671284634761</v>
      </c>
      <c r="F67" s="112">
        <f t="shared" si="11"/>
        <v>27.908252525829326</v>
      </c>
      <c r="G67" s="111">
        <v>4098747</v>
      </c>
      <c r="H67" s="112">
        <f t="shared" si="12"/>
        <v>215.08957808564233</v>
      </c>
      <c r="J67" s="112">
        <f t="shared" si="13"/>
        <v>116.57933266181462</v>
      </c>
      <c r="K67" s="111">
        <v>20135698</v>
      </c>
      <c r="L67" s="112">
        <f t="shared" si="14"/>
        <v>1056.6592149454241</v>
      </c>
      <c r="N67" s="112">
        <f t="shared" si="15"/>
        <v>334.42804760383109</v>
      </c>
      <c r="O67" s="111">
        <v>73509</v>
      </c>
      <c r="P67" s="111">
        <f t="shared" si="16"/>
        <v>24431554</v>
      </c>
      <c r="Q67" s="111">
        <v>10201606</v>
      </c>
      <c r="R67" s="220">
        <f t="shared" si="17"/>
        <v>41.755862111759242</v>
      </c>
      <c r="S67" s="111">
        <v>5539387</v>
      </c>
      <c r="T67" s="220">
        <f t="shared" si="18"/>
        <v>22.673084978548644</v>
      </c>
      <c r="U67" s="111">
        <v>2041863</v>
      </c>
      <c r="V67" s="220">
        <f t="shared" si="19"/>
        <v>8.3574831138453174</v>
      </c>
      <c r="W67" s="111">
        <v>2734793</v>
      </c>
      <c r="X67" s="111">
        <v>854169.46</v>
      </c>
      <c r="Y67" s="111">
        <v>2415861</v>
      </c>
      <c r="Z67" s="110"/>
      <c r="AA67" s="111">
        <v>19056</v>
      </c>
      <c r="AB67" s="111">
        <v>19056</v>
      </c>
      <c r="AC67" s="111">
        <v>19056</v>
      </c>
      <c r="AD67" s="111">
        <v>19056</v>
      </c>
    </row>
    <row r="68" spans="1:30" x14ac:dyDescent="0.2">
      <c r="A68" s="113">
        <v>15</v>
      </c>
      <c r="B68" s="113" t="s">
        <v>93</v>
      </c>
      <c r="C68" s="114">
        <v>0</v>
      </c>
      <c r="D68" s="115">
        <f t="shared" si="10"/>
        <v>0</v>
      </c>
      <c r="E68" s="160"/>
      <c r="F68" s="115">
        <f t="shared" si="11"/>
        <v>0</v>
      </c>
      <c r="G68" s="114">
        <v>0</v>
      </c>
      <c r="H68" s="115">
        <f t="shared" si="12"/>
        <v>0</v>
      </c>
      <c r="I68" s="160"/>
      <c r="J68" s="115">
        <f t="shared" si="13"/>
        <v>0</v>
      </c>
      <c r="K68" s="114">
        <v>0</v>
      </c>
      <c r="L68" s="115">
        <f t="shared" si="14"/>
        <v>0</v>
      </c>
      <c r="M68" s="160"/>
      <c r="N68" s="115">
        <f t="shared" si="15"/>
        <v>0</v>
      </c>
      <c r="O68" s="114">
        <v>0</v>
      </c>
      <c r="P68" s="114">
        <f t="shared" si="16"/>
        <v>0</v>
      </c>
      <c r="Q68" s="114">
        <v>0</v>
      </c>
      <c r="R68" s="118">
        <f t="shared" si="17"/>
        <v>0</v>
      </c>
      <c r="S68" s="114">
        <v>0</v>
      </c>
      <c r="T68" s="118">
        <f t="shared" si="18"/>
        <v>0</v>
      </c>
      <c r="U68" s="114">
        <v>0</v>
      </c>
      <c r="V68" s="118">
        <f t="shared" si="19"/>
        <v>0</v>
      </c>
      <c r="W68" s="114">
        <v>0</v>
      </c>
      <c r="X68" s="114">
        <v>0</v>
      </c>
      <c r="Y68" s="114">
        <v>0</v>
      </c>
      <c r="Z68" s="113"/>
      <c r="AA68" s="114">
        <v>0</v>
      </c>
      <c r="AB68" s="114">
        <v>0</v>
      </c>
      <c r="AC68" s="114">
        <v>0</v>
      </c>
      <c r="AD68" s="114">
        <v>0</v>
      </c>
    </row>
    <row r="69" spans="1:30" x14ac:dyDescent="0.2">
      <c r="A69" s="110">
        <v>16</v>
      </c>
      <c r="B69" s="110" t="s">
        <v>94</v>
      </c>
      <c r="C69" s="111">
        <v>266039</v>
      </c>
      <c r="D69" s="112">
        <f t="shared" si="10"/>
        <v>4.710989516928743</v>
      </c>
      <c r="F69" s="112">
        <f t="shared" si="11"/>
        <v>12.710717642418249</v>
      </c>
      <c r="G69" s="111">
        <v>8083146</v>
      </c>
      <c r="H69" s="112">
        <f t="shared" si="12"/>
        <v>143.13546536336591</v>
      </c>
      <c r="J69" s="112">
        <f t="shared" si="13"/>
        <v>77.579942184159904</v>
      </c>
      <c r="K69" s="111">
        <v>18331795</v>
      </c>
      <c r="L69" s="112">
        <f t="shared" si="14"/>
        <v>324.61742102280778</v>
      </c>
      <c r="N69" s="112">
        <f t="shared" si="15"/>
        <v>102.74000244861877</v>
      </c>
      <c r="O69" s="111">
        <v>487749</v>
      </c>
      <c r="P69" s="111">
        <f t="shared" si="16"/>
        <v>26680980</v>
      </c>
      <c r="Q69" s="111">
        <v>11407332</v>
      </c>
      <c r="R69" s="220">
        <f t="shared" si="17"/>
        <v>42.754546497167645</v>
      </c>
      <c r="S69" s="111">
        <v>6184883</v>
      </c>
      <c r="T69" s="220">
        <f t="shared" si="18"/>
        <v>23.180868918607935</v>
      </c>
      <c r="U69" s="111">
        <v>354499</v>
      </c>
      <c r="V69" s="220">
        <f t="shared" si="19"/>
        <v>1.3286580927687064</v>
      </c>
      <c r="W69" s="111">
        <v>5874633</v>
      </c>
      <c r="X69" s="111">
        <v>1038868.9202000001</v>
      </c>
      <c r="Y69" s="111">
        <v>1671257.9098</v>
      </c>
      <c r="Z69" s="110"/>
      <c r="AA69" s="111">
        <v>56472</v>
      </c>
      <c r="AB69" s="111">
        <v>56472</v>
      </c>
      <c r="AC69" s="111">
        <v>56472</v>
      </c>
      <c r="AD69" s="111">
        <v>56472</v>
      </c>
    </row>
    <row r="70" spans="1:30" x14ac:dyDescent="0.2">
      <c r="A70" s="113">
        <v>17</v>
      </c>
      <c r="B70" s="113" t="s">
        <v>95</v>
      </c>
      <c r="C70" s="114">
        <v>0</v>
      </c>
      <c r="D70" s="115">
        <f t="shared" si="10"/>
        <v>0</v>
      </c>
      <c r="E70" s="160"/>
      <c r="F70" s="115">
        <f t="shared" si="11"/>
        <v>0</v>
      </c>
      <c r="G70" s="114">
        <v>0</v>
      </c>
      <c r="H70" s="115">
        <f t="shared" si="12"/>
        <v>0</v>
      </c>
      <c r="I70" s="160"/>
      <c r="J70" s="115">
        <f t="shared" si="13"/>
        <v>0</v>
      </c>
      <c r="K70" s="114">
        <v>0</v>
      </c>
      <c r="L70" s="115">
        <f t="shared" si="14"/>
        <v>0</v>
      </c>
      <c r="M70" s="160"/>
      <c r="N70" s="115">
        <f t="shared" si="15"/>
        <v>0</v>
      </c>
      <c r="O70" s="114">
        <v>0</v>
      </c>
      <c r="P70" s="114">
        <f t="shared" si="16"/>
        <v>0</v>
      </c>
      <c r="Q70" s="114">
        <v>0</v>
      </c>
      <c r="R70" s="118">
        <f t="shared" si="17"/>
        <v>0</v>
      </c>
      <c r="S70" s="114">
        <v>0</v>
      </c>
      <c r="T70" s="118">
        <f t="shared" si="18"/>
        <v>0</v>
      </c>
      <c r="U70" s="114">
        <v>0</v>
      </c>
      <c r="V70" s="118">
        <f t="shared" si="19"/>
        <v>0</v>
      </c>
      <c r="W70" s="114">
        <v>0</v>
      </c>
      <c r="X70" s="114">
        <v>0</v>
      </c>
      <c r="Y70" s="114">
        <v>0</v>
      </c>
      <c r="Z70" s="113"/>
      <c r="AA70" s="114">
        <v>0</v>
      </c>
      <c r="AB70" s="114">
        <v>0</v>
      </c>
      <c r="AC70" s="114">
        <v>0</v>
      </c>
      <c r="AD70" s="114">
        <v>0</v>
      </c>
    </row>
    <row r="71" spans="1:30" x14ac:dyDescent="0.2">
      <c r="A71" s="110">
        <v>18</v>
      </c>
      <c r="B71" s="110" t="s">
        <v>96</v>
      </c>
      <c r="C71" s="111">
        <v>358273</v>
      </c>
      <c r="D71" s="112">
        <f t="shared" si="10"/>
        <v>12.452140970387877</v>
      </c>
      <c r="F71" s="112">
        <f t="shared" si="11"/>
        <v>33.597113164746247</v>
      </c>
      <c r="G71" s="111">
        <v>29124615</v>
      </c>
      <c r="H71" s="112">
        <f t="shared" si="12"/>
        <v>1012.2554914500208</v>
      </c>
      <c r="J71" s="112">
        <f t="shared" si="13"/>
        <v>548.6461535087177</v>
      </c>
      <c r="K71" s="111">
        <v>8659318</v>
      </c>
      <c r="L71" s="112">
        <f t="shared" si="14"/>
        <v>300.96336716251909</v>
      </c>
      <c r="N71" s="112">
        <f t="shared" si="15"/>
        <v>95.253597240085384</v>
      </c>
      <c r="O71" s="111">
        <v>229827</v>
      </c>
      <c r="P71" s="111">
        <f t="shared" si="16"/>
        <v>38142206</v>
      </c>
      <c r="Q71" s="111">
        <v>12782864</v>
      </c>
      <c r="R71" s="220">
        <f t="shared" si="17"/>
        <v>33.513698709508304</v>
      </c>
      <c r="S71" s="111">
        <v>4062074</v>
      </c>
      <c r="T71" s="220">
        <f t="shared" si="18"/>
        <v>10.649814014428006</v>
      </c>
      <c r="U71" s="111">
        <v>828568</v>
      </c>
      <c r="V71" s="220">
        <f t="shared" si="19"/>
        <v>2.1723127393313328</v>
      </c>
      <c r="W71" s="111">
        <v>19456824</v>
      </c>
      <c r="X71" s="111">
        <v>1041567.8700000001</v>
      </c>
      <c r="Y71" s="111">
        <v>1255487.4400000002</v>
      </c>
      <c r="Z71" s="110"/>
      <c r="AA71" s="111">
        <v>28772</v>
      </c>
      <c r="AB71" s="111">
        <v>28772</v>
      </c>
      <c r="AC71" s="111">
        <v>28772</v>
      </c>
      <c r="AD71" s="111">
        <v>28772</v>
      </c>
    </row>
    <row r="72" spans="1:30" x14ac:dyDescent="0.2">
      <c r="A72" s="113">
        <v>19</v>
      </c>
      <c r="B72" s="113" t="s">
        <v>97</v>
      </c>
      <c r="C72" s="114">
        <v>158000</v>
      </c>
      <c r="D72" s="115">
        <f t="shared" si="10"/>
        <v>24.352651048088781</v>
      </c>
      <c r="E72" s="160"/>
      <c r="F72" s="115">
        <f t="shared" si="11"/>
        <v>65.705871389498853</v>
      </c>
      <c r="G72" s="114">
        <v>140000</v>
      </c>
      <c r="H72" s="115">
        <f t="shared" si="12"/>
        <v>21.57829839704069</v>
      </c>
      <c r="I72" s="160"/>
      <c r="J72" s="115">
        <f t="shared" si="13"/>
        <v>11.695516117023933</v>
      </c>
      <c r="K72" s="114">
        <v>2012923</v>
      </c>
      <c r="L72" s="115">
        <f t="shared" si="14"/>
        <v>310.25323674475953</v>
      </c>
      <c r="M72" s="160"/>
      <c r="N72" s="115">
        <f t="shared" si="15"/>
        <v>98.193800574273268</v>
      </c>
      <c r="O72" s="114">
        <v>211918</v>
      </c>
      <c r="P72" s="114">
        <f t="shared" si="16"/>
        <v>2310923</v>
      </c>
      <c r="Q72" s="114">
        <v>505319</v>
      </c>
      <c r="R72" s="118">
        <f t="shared" si="17"/>
        <v>21.866544233624399</v>
      </c>
      <c r="S72" s="114">
        <v>684960</v>
      </c>
      <c r="T72" s="118">
        <f t="shared" si="18"/>
        <v>29.640104841225778</v>
      </c>
      <c r="U72" s="114">
        <v>0</v>
      </c>
      <c r="V72" s="118">
        <f t="shared" si="19"/>
        <v>0</v>
      </c>
      <c r="W72" s="114">
        <v>0</v>
      </c>
      <c r="X72" s="114">
        <v>192039.80000000002</v>
      </c>
      <c r="Y72" s="114">
        <v>141028.39000000001</v>
      </c>
      <c r="Z72" s="113"/>
      <c r="AA72" s="114">
        <v>6488</v>
      </c>
      <c r="AB72" s="114">
        <v>6488</v>
      </c>
      <c r="AC72" s="114">
        <v>6488</v>
      </c>
      <c r="AD72" s="114">
        <v>6488</v>
      </c>
    </row>
    <row r="73" spans="1:30" x14ac:dyDescent="0.2">
      <c r="A73" s="110">
        <v>20</v>
      </c>
      <c r="B73" s="110" t="s">
        <v>98</v>
      </c>
      <c r="C73" s="111">
        <v>107308</v>
      </c>
      <c r="D73" s="112">
        <f t="shared" si="10"/>
        <v>9.3767913317022025</v>
      </c>
      <c r="F73" s="112">
        <f t="shared" si="11"/>
        <v>25.299514376088656</v>
      </c>
      <c r="G73" s="111">
        <v>3198260</v>
      </c>
      <c r="H73" s="112">
        <f t="shared" si="12"/>
        <v>279.47046487242221</v>
      </c>
      <c r="J73" s="112">
        <f t="shared" si="13"/>
        <v>151.47400717175381</v>
      </c>
      <c r="K73" s="111">
        <v>5258335</v>
      </c>
      <c r="L73" s="112">
        <f t="shared" si="14"/>
        <v>459.48400908773158</v>
      </c>
      <c r="N73" s="112">
        <f t="shared" si="15"/>
        <v>145.42469122585351</v>
      </c>
      <c r="O73" s="111">
        <v>44093</v>
      </c>
      <c r="P73" s="111">
        <f t="shared" si="16"/>
        <v>8563903</v>
      </c>
      <c r="Q73" s="111">
        <v>2590418</v>
      </c>
      <c r="R73" s="220">
        <f t="shared" si="17"/>
        <v>30.248100661579191</v>
      </c>
      <c r="S73" s="111">
        <v>2802816</v>
      </c>
      <c r="T73" s="220">
        <f t="shared" si="18"/>
        <v>32.728254862298186</v>
      </c>
      <c r="U73" s="111">
        <v>0</v>
      </c>
      <c r="V73" s="220">
        <f t="shared" si="19"/>
        <v>0</v>
      </c>
      <c r="W73" s="111">
        <v>1822393</v>
      </c>
      <c r="X73" s="111">
        <v>433342.34</v>
      </c>
      <c r="Y73" s="111">
        <v>624286.28</v>
      </c>
      <c r="Z73" s="110"/>
      <c r="AA73" s="111">
        <v>11444</v>
      </c>
      <c r="AB73" s="111">
        <v>11444</v>
      </c>
      <c r="AC73" s="111">
        <v>11444</v>
      </c>
      <c r="AD73" s="111">
        <v>11444</v>
      </c>
    </row>
    <row r="74" spans="1:30" x14ac:dyDescent="0.2">
      <c r="A74" s="113">
        <v>21</v>
      </c>
      <c r="B74" s="113" t="s">
        <v>99</v>
      </c>
      <c r="C74" s="114">
        <v>3359873</v>
      </c>
      <c r="D74" s="115">
        <f t="shared" si="10"/>
        <v>8.5097777496359139</v>
      </c>
      <c r="E74" s="160"/>
      <c r="F74" s="115">
        <f t="shared" si="11"/>
        <v>22.960225614314723</v>
      </c>
      <c r="G74" s="114">
        <v>69482298</v>
      </c>
      <c r="H74" s="115">
        <f t="shared" si="12"/>
        <v>175.98251883745962</v>
      </c>
      <c r="I74" s="160"/>
      <c r="J74" s="115">
        <f t="shared" si="13"/>
        <v>95.383164488087971</v>
      </c>
      <c r="K74" s="114">
        <v>73045329</v>
      </c>
      <c r="L74" s="115">
        <f t="shared" si="14"/>
        <v>185.00684860381182</v>
      </c>
      <c r="M74" s="160"/>
      <c r="N74" s="115">
        <f t="shared" si="15"/>
        <v>58.553863248243175</v>
      </c>
      <c r="O74" s="114">
        <v>22639949</v>
      </c>
      <c r="P74" s="114">
        <f t="shared" si="16"/>
        <v>145887500</v>
      </c>
      <c r="Q74" s="114">
        <v>30871495</v>
      </c>
      <c r="R74" s="118">
        <f t="shared" si="17"/>
        <v>21.161165281466886</v>
      </c>
      <c r="S74" s="114">
        <v>13968786</v>
      </c>
      <c r="T74" s="118">
        <f t="shared" si="18"/>
        <v>9.5750396709793506</v>
      </c>
      <c r="U74" s="114">
        <v>975802</v>
      </c>
      <c r="V74" s="118">
        <f t="shared" si="19"/>
        <v>0.66887293291063321</v>
      </c>
      <c r="W74" s="114">
        <v>28217599</v>
      </c>
      <c r="X74" s="114">
        <v>4023483.415</v>
      </c>
      <c r="Y74" s="114">
        <v>2623329.0049999999</v>
      </c>
      <c r="Z74" s="113"/>
      <c r="AA74" s="114">
        <v>394825</v>
      </c>
      <c r="AB74" s="114">
        <v>394825</v>
      </c>
      <c r="AC74" s="114">
        <v>394825</v>
      </c>
      <c r="AD74" s="114">
        <v>394825</v>
      </c>
    </row>
    <row r="75" spans="1:30" x14ac:dyDescent="0.2">
      <c r="A75" s="110">
        <v>22</v>
      </c>
      <c r="B75" s="110" t="s">
        <v>100</v>
      </c>
      <c r="C75" s="111">
        <v>168985</v>
      </c>
      <c r="D75" s="112">
        <f t="shared" si="10"/>
        <v>10.856729842595566</v>
      </c>
      <c r="F75" s="112">
        <f t="shared" si="11"/>
        <v>29.292535475479692</v>
      </c>
      <c r="G75" s="111">
        <v>1778036</v>
      </c>
      <c r="H75" s="112">
        <f t="shared" si="12"/>
        <v>114.23295856087375</v>
      </c>
      <c r="J75" s="112">
        <f t="shared" si="13"/>
        <v>61.914678505291732</v>
      </c>
      <c r="K75" s="111">
        <v>2550561</v>
      </c>
      <c r="L75" s="112">
        <f t="shared" si="14"/>
        <v>163.86514616125925</v>
      </c>
      <c r="N75" s="112">
        <f t="shared" si="15"/>
        <v>51.86260634073664</v>
      </c>
      <c r="O75" s="111">
        <v>291740</v>
      </c>
      <c r="P75" s="111">
        <f t="shared" si="16"/>
        <v>4497582</v>
      </c>
      <c r="Q75" s="111">
        <v>1487805</v>
      </c>
      <c r="R75" s="220">
        <f t="shared" si="17"/>
        <v>33.080108378235238</v>
      </c>
      <c r="S75" s="111">
        <v>879197</v>
      </c>
      <c r="T75" s="220">
        <f t="shared" si="18"/>
        <v>19.548215018647795</v>
      </c>
      <c r="U75" s="111">
        <v>0</v>
      </c>
      <c r="V75" s="220">
        <f t="shared" si="19"/>
        <v>0</v>
      </c>
      <c r="W75" s="111">
        <v>658662</v>
      </c>
      <c r="X75" s="111">
        <v>321633.90000000008</v>
      </c>
      <c r="Y75" s="111">
        <v>96860.7</v>
      </c>
      <c r="Z75" s="110"/>
      <c r="AA75" s="111">
        <v>15565</v>
      </c>
      <c r="AB75" s="111">
        <v>15565</v>
      </c>
      <c r="AC75" s="111">
        <v>15565</v>
      </c>
      <c r="AD75" s="111">
        <v>15565</v>
      </c>
    </row>
    <row r="76" spans="1:30" x14ac:dyDescent="0.2">
      <c r="A76" s="113">
        <v>23</v>
      </c>
      <c r="B76" s="113" t="s">
        <v>101</v>
      </c>
      <c r="C76" s="114">
        <v>86057</v>
      </c>
      <c r="D76" s="115">
        <f t="shared" si="10"/>
        <v>18.056441460344104</v>
      </c>
      <c r="E76" s="160"/>
      <c r="F76" s="115">
        <f t="shared" si="11"/>
        <v>48.718072541777559</v>
      </c>
      <c r="G76" s="114">
        <v>166660</v>
      </c>
      <c r="H76" s="115">
        <f t="shared" si="12"/>
        <v>34.968527066722622</v>
      </c>
      <c r="I76" s="160"/>
      <c r="J76" s="115">
        <f t="shared" si="13"/>
        <v>18.953068697647176</v>
      </c>
      <c r="K76" s="114">
        <v>2224628</v>
      </c>
      <c r="L76" s="115">
        <f t="shared" si="14"/>
        <v>466.77045740663027</v>
      </c>
      <c r="M76" s="160"/>
      <c r="N76" s="115">
        <f t="shared" si="15"/>
        <v>147.73082044025813</v>
      </c>
      <c r="O76" s="114">
        <v>17053</v>
      </c>
      <c r="P76" s="114">
        <f t="shared" si="16"/>
        <v>2477345</v>
      </c>
      <c r="Q76" s="114">
        <v>1051515</v>
      </c>
      <c r="R76" s="118">
        <f t="shared" si="17"/>
        <v>42.445238753584988</v>
      </c>
      <c r="S76" s="114">
        <v>714255</v>
      </c>
      <c r="T76" s="118">
        <f t="shared" si="18"/>
        <v>28.831470788283426</v>
      </c>
      <c r="U76" s="114">
        <v>435</v>
      </c>
      <c r="V76" s="118">
        <f t="shared" si="19"/>
        <v>1.7559120752256952E-2</v>
      </c>
      <c r="W76" s="114">
        <v>53537</v>
      </c>
      <c r="X76" s="114">
        <v>176453.75</v>
      </c>
      <c r="Y76" s="114">
        <v>149463.57</v>
      </c>
      <c r="Z76" s="113"/>
      <c r="AA76" s="114">
        <v>4766</v>
      </c>
      <c r="AB76" s="114">
        <v>4766</v>
      </c>
      <c r="AC76" s="114">
        <v>4766</v>
      </c>
      <c r="AD76" s="114">
        <v>4766</v>
      </c>
    </row>
    <row r="77" spans="1:30" x14ac:dyDescent="0.2">
      <c r="A77" s="110">
        <v>24</v>
      </c>
      <c r="B77" s="110" t="s">
        <v>102</v>
      </c>
      <c r="C77" s="111">
        <v>568152</v>
      </c>
      <c r="D77" s="112">
        <f t="shared" si="10"/>
        <v>10.187412587412588</v>
      </c>
      <c r="F77" s="112">
        <f t="shared" si="11"/>
        <v>27.486651040106214</v>
      </c>
      <c r="G77" s="111">
        <v>10976718</v>
      </c>
      <c r="H77" s="112">
        <f t="shared" si="12"/>
        <v>196.82119419042496</v>
      </c>
      <c r="J77" s="112">
        <f t="shared" si="13"/>
        <v>106.67780222845123</v>
      </c>
      <c r="K77" s="111">
        <v>20445928</v>
      </c>
      <c r="L77" s="112">
        <f t="shared" si="14"/>
        <v>366.61158328850638</v>
      </c>
      <c r="N77" s="112">
        <f t="shared" si="15"/>
        <v>116.03097223209944</v>
      </c>
      <c r="O77" s="111">
        <v>827521</v>
      </c>
      <c r="P77" s="111">
        <f t="shared" si="16"/>
        <v>31990798</v>
      </c>
      <c r="Q77" s="111">
        <v>7906107</v>
      </c>
      <c r="R77" s="220">
        <f t="shared" si="17"/>
        <v>24.71369110579861</v>
      </c>
      <c r="S77" s="111">
        <v>8602877</v>
      </c>
      <c r="T77" s="220">
        <f t="shared" si="18"/>
        <v>26.891723676289665</v>
      </c>
      <c r="U77" s="111">
        <v>0</v>
      </c>
      <c r="V77" s="220">
        <f t="shared" si="19"/>
        <v>0</v>
      </c>
      <c r="W77" s="111">
        <v>6923971</v>
      </c>
      <c r="X77" s="111">
        <v>755003.05160000001</v>
      </c>
      <c r="Y77" s="111">
        <v>497449.89840000001</v>
      </c>
      <c r="Z77" s="110"/>
      <c r="AA77" s="111">
        <v>55770</v>
      </c>
      <c r="AB77" s="111">
        <v>55770</v>
      </c>
      <c r="AC77" s="111">
        <v>55770</v>
      </c>
      <c r="AD77" s="111">
        <v>55770</v>
      </c>
    </row>
    <row r="78" spans="1:30" x14ac:dyDescent="0.2">
      <c r="A78" s="113">
        <v>25</v>
      </c>
      <c r="B78" s="113" t="s">
        <v>103</v>
      </c>
      <c r="C78" s="114">
        <v>161328</v>
      </c>
      <c r="D78" s="115">
        <f t="shared" si="10"/>
        <v>16.161891404528152</v>
      </c>
      <c r="E78" s="160"/>
      <c r="F78" s="115">
        <f t="shared" si="11"/>
        <v>43.606388312303068</v>
      </c>
      <c r="G78" s="114">
        <v>1879328</v>
      </c>
      <c r="H78" s="115">
        <f t="shared" si="12"/>
        <v>188.27168904027249</v>
      </c>
      <c r="I78" s="160"/>
      <c r="J78" s="115">
        <f t="shared" si="13"/>
        <v>102.04393937993763</v>
      </c>
      <c r="K78" s="114">
        <v>2624956</v>
      </c>
      <c r="L78" s="115">
        <f t="shared" si="14"/>
        <v>262.96894409937886</v>
      </c>
      <c r="M78" s="160"/>
      <c r="N78" s="115">
        <f t="shared" si="15"/>
        <v>83.228527524967973</v>
      </c>
      <c r="O78" s="114">
        <v>108059</v>
      </c>
      <c r="P78" s="114">
        <f t="shared" si="16"/>
        <v>4665612</v>
      </c>
      <c r="Q78" s="114">
        <v>1462302</v>
      </c>
      <c r="R78" s="118">
        <f t="shared" si="17"/>
        <v>31.342126177659008</v>
      </c>
      <c r="S78" s="114">
        <v>1014272</v>
      </c>
      <c r="T78" s="118">
        <f t="shared" si="18"/>
        <v>21.739313084757157</v>
      </c>
      <c r="U78" s="114">
        <v>0</v>
      </c>
      <c r="V78" s="118">
        <f t="shared" si="19"/>
        <v>0</v>
      </c>
      <c r="W78" s="114">
        <v>1070855</v>
      </c>
      <c r="X78" s="114">
        <v>417736.70620000002</v>
      </c>
      <c r="Y78" s="114">
        <v>374561.36380000005</v>
      </c>
      <c r="Z78" s="113"/>
      <c r="AA78" s="114">
        <v>9982</v>
      </c>
      <c r="AB78" s="114">
        <v>9982</v>
      </c>
      <c r="AC78" s="114">
        <v>9982</v>
      </c>
      <c r="AD78" s="114">
        <v>9982</v>
      </c>
    </row>
    <row r="79" spans="1:30" x14ac:dyDescent="0.2">
      <c r="A79" s="110">
        <v>26</v>
      </c>
      <c r="B79" s="110" t="s">
        <v>104</v>
      </c>
      <c r="C79" s="111">
        <v>359526</v>
      </c>
      <c r="D79" s="112">
        <f t="shared" si="10"/>
        <v>26.76637879690292</v>
      </c>
      <c r="F79" s="112">
        <f t="shared" si="11"/>
        <v>72.21834860274636</v>
      </c>
      <c r="G79" s="111">
        <v>248500</v>
      </c>
      <c r="H79" s="112">
        <f t="shared" si="12"/>
        <v>18.500595592614651</v>
      </c>
      <c r="J79" s="112">
        <f t="shared" si="13"/>
        <v>10.027390016890338</v>
      </c>
      <c r="K79" s="111">
        <v>7863849</v>
      </c>
      <c r="L79" s="112">
        <f t="shared" si="14"/>
        <v>585.45629839189996</v>
      </c>
      <c r="N79" s="112">
        <f t="shared" si="15"/>
        <v>185.2943731141186</v>
      </c>
      <c r="O79" s="111">
        <v>235643</v>
      </c>
      <c r="P79" s="111">
        <f t="shared" si="16"/>
        <v>8471875</v>
      </c>
      <c r="Q79" s="111">
        <v>4546170</v>
      </c>
      <c r="R79" s="220">
        <f t="shared" si="17"/>
        <v>53.661910734046479</v>
      </c>
      <c r="S79" s="111">
        <v>3171189</v>
      </c>
      <c r="T79" s="220">
        <f t="shared" si="18"/>
        <v>37.431961637772041</v>
      </c>
      <c r="U79" s="111">
        <v>0</v>
      </c>
      <c r="V79" s="220">
        <f t="shared" si="19"/>
        <v>0</v>
      </c>
      <c r="W79" s="111">
        <v>0</v>
      </c>
      <c r="X79" s="111">
        <v>528983.02640000009</v>
      </c>
      <c r="Y79" s="111">
        <v>1134259.3336</v>
      </c>
      <c r="Z79" s="110"/>
      <c r="AA79" s="111">
        <v>13432</v>
      </c>
      <c r="AB79" s="111">
        <v>13432</v>
      </c>
      <c r="AC79" s="111">
        <v>13432</v>
      </c>
      <c r="AD79" s="111">
        <v>13432</v>
      </c>
    </row>
    <row r="80" spans="1:30" x14ac:dyDescent="0.2">
      <c r="A80" s="113">
        <v>27</v>
      </c>
      <c r="B80" s="113" t="s">
        <v>105</v>
      </c>
      <c r="C80" s="114">
        <v>325649</v>
      </c>
      <c r="D80" s="115">
        <f t="shared" si="10"/>
        <v>11.462074548590335</v>
      </c>
      <c r="E80" s="160"/>
      <c r="F80" s="115">
        <f t="shared" si="11"/>
        <v>30.92581561897881</v>
      </c>
      <c r="G80" s="114">
        <v>1878636</v>
      </c>
      <c r="H80" s="115">
        <f t="shared" si="12"/>
        <v>66.123543697863497</v>
      </c>
      <c r="I80" s="160"/>
      <c r="J80" s="115">
        <f t="shared" si="13"/>
        <v>35.839200886162473</v>
      </c>
      <c r="K80" s="114">
        <v>8163809</v>
      </c>
      <c r="L80" s="115">
        <f t="shared" si="14"/>
        <v>287.34676709725107</v>
      </c>
      <c r="M80" s="160"/>
      <c r="N80" s="115">
        <f t="shared" si="15"/>
        <v>90.944002518891395</v>
      </c>
      <c r="O80" s="114">
        <v>1054506</v>
      </c>
      <c r="P80" s="114">
        <f t="shared" si="16"/>
        <v>10368094</v>
      </c>
      <c r="Q80" s="114">
        <v>4660332</v>
      </c>
      <c r="R80" s="118">
        <f t="shared" si="17"/>
        <v>44.948782293061775</v>
      </c>
      <c r="S80" s="114">
        <v>2200817</v>
      </c>
      <c r="T80" s="118">
        <f t="shared" si="18"/>
        <v>21.226823367920854</v>
      </c>
      <c r="U80" s="114">
        <v>0</v>
      </c>
      <c r="V80" s="118">
        <f t="shared" si="19"/>
        <v>0</v>
      </c>
      <c r="W80" s="114">
        <v>590461</v>
      </c>
      <c r="X80" s="114">
        <v>419358.41899999999</v>
      </c>
      <c r="Y80" s="114">
        <v>602899.46099999989</v>
      </c>
      <c r="Z80" s="113"/>
      <c r="AA80" s="114">
        <v>28411</v>
      </c>
      <c r="AB80" s="114">
        <v>28411</v>
      </c>
      <c r="AC80" s="114">
        <v>28411</v>
      </c>
      <c r="AD80" s="114">
        <v>28411</v>
      </c>
    </row>
    <row r="81" spans="1:30" x14ac:dyDescent="0.2">
      <c r="A81" s="110">
        <v>28</v>
      </c>
      <c r="B81" s="110" t="s">
        <v>106</v>
      </c>
      <c r="C81" s="111">
        <v>174307</v>
      </c>
      <c r="D81" s="112">
        <f t="shared" si="10"/>
        <v>16.742579963500145</v>
      </c>
      <c r="F81" s="112">
        <f t="shared" si="11"/>
        <v>45.173143722127804</v>
      </c>
      <c r="G81" s="111">
        <v>1396865</v>
      </c>
      <c r="H81" s="112">
        <f t="shared" si="12"/>
        <v>134.17202958409374</v>
      </c>
      <c r="J81" s="112">
        <f t="shared" si="13"/>
        <v>72.721727431009413</v>
      </c>
      <c r="K81" s="111">
        <v>3790988</v>
      </c>
      <c r="L81" s="112">
        <f t="shared" si="14"/>
        <v>364.13293631735667</v>
      </c>
      <c r="N81" s="112">
        <f t="shared" si="15"/>
        <v>115.24649124188393</v>
      </c>
      <c r="O81" s="111">
        <v>154204</v>
      </c>
      <c r="P81" s="111">
        <f t="shared" si="16"/>
        <v>5362160</v>
      </c>
      <c r="Q81" s="111">
        <v>2148106</v>
      </c>
      <c r="R81" s="220">
        <f t="shared" si="17"/>
        <v>40.060460709863186</v>
      </c>
      <c r="S81" s="111">
        <v>1081683</v>
      </c>
      <c r="T81" s="220">
        <f t="shared" si="18"/>
        <v>20.172523759082161</v>
      </c>
      <c r="U81" s="111">
        <v>0</v>
      </c>
      <c r="V81" s="220">
        <f t="shared" si="19"/>
        <v>0</v>
      </c>
      <c r="W81" s="111">
        <v>601722</v>
      </c>
      <c r="X81" s="111">
        <v>305437.89</v>
      </c>
      <c r="Y81" s="111">
        <v>441352.15</v>
      </c>
      <c r="Z81" s="110"/>
      <c r="AA81" s="111">
        <v>10411</v>
      </c>
      <c r="AB81" s="111">
        <v>10411</v>
      </c>
      <c r="AC81" s="111">
        <v>10411</v>
      </c>
      <c r="AD81" s="111">
        <v>10411</v>
      </c>
    </row>
    <row r="82" spans="1:30" x14ac:dyDescent="0.2">
      <c r="A82" s="113">
        <v>29</v>
      </c>
      <c r="B82" s="113" t="s">
        <v>22</v>
      </c>
      <c r="C82" s="114">
        <v>118093446</v>
      </c>
      <c r="D82" s="115">
        <f t="shared" si="10"/>
        <v>102.72613050683067</v>
      </c>
      <c r="E82" s="160"/>
      <c r="F82" s="115">
        <f t="shared" si="11"/>
        <v>277.16530352667348</v>
      </c>
      <c r="G82" s="114">
        <v>216292647</v>
      </c>
      <c r="H82" s="115">
        <f t="shared" si="12"/>
        <v>188.14682301158234</v>
      </c>
      <c r="I82" s="160"/>
      <c r="J82" s="115">
        <f t="shared" si="13"/>
        <v>101.97626153879634</v>
      </c>
      <c r="K82" s="114">
        <v>544187725</v>
      </c>
      <c r="L82" s="115">
        <f t="shared" si="14"/>
        <v>473.37342716347933</v>
      </c>
      <c r="M82" s="160"/>
      <c r="N82" s="115">
        <f t="shared" si="15"/>
        <v>149.8206316612621</v>
      </c>
      <c r="O82" s="114">
        <v>38748238</v>
      </c>
      <c r="P82" s="114">
        <f t="shared" si="16"/>
        <v>878573818</v>
      </c>
      <c r="Q82" s="114">
        <v>96930931</v>
      </c>
      <c r="R82" s="118">
        <f t="shared" si="17"/>
        <v>11.032758888792655</v>
      </c>
      <c r="S82" s="114">
        <v>88694597</v>
      </c>
      <c r="T82" s="118">
        <f t="shared" si="18"/>
        <v>10.095292527827183</v>
      </c>
      <c r="U82" s="114">
        <v>14115890</v>
      </c>
      <c r="V82" s="118">
        <f t="shared" si="19"/>
        <v>1.606682297013317</v>
      </c>
      <c r="W82" s="114">
        <v>72469440</v>
      </c>
      <c r="X82" s="114">
        <v>15172874.509199999</v>
      </c>
      <c r="Y82" s="114">
        <v>3553279.2908000001</v>
      </c>
      <c r="Z82" s="113"/>
      <c r="AA82" s="114">
        <v>1149595</v>
      </c>
      <c r="AB82" s="114">
        <v>1149595</v>
      </c>
      <c r="AC82" s="114">
        <v>1149595</v>
      </c>
      <c r="AD82" s="114">
        <v>1149595</v>
      </c>
    </row>
    <row r="83" spans="1:30" x14ac:dyDescent="0.2">
      <c r="A83" s="110">
        <v>30</v>
      </c>
      <c r="B83" s="110" t="s">
        <v>107</v>
      </c>
      <c r="C83" s="111">
        <v>598709</v>
      </c>
      <c r="D83" s="112">
        <f t="shared" si="10"/>
        <v>8.0295723079811712</v>
      </c>
      <c r="F83" s="112">
        <f t="shared" si="11"/>
        <v>21.664583635640689</v>
      </c>
      <c r="G83" s="111">
        <v>14932989</v>
      </c>
      <c r="H83" s="112">
        <f t="shared" si="12"/>
        <v>200.27344661561364</v>
      </c>
      <c r="J83" s="112">
        <f t="shared" si="13"/>
        <v>108.54893558363581</v>
      </c>
      <c r="K83" s="111">
        <v>17934654</v>
      </c>
      <c r="L83" s="112">
        <f t="shared" si="14"/>
        <v>240.53020935316445</v>
      </c>
      <c r="N83" s="112">
        <f t="shared" si="15"/>
        <v>76.126765532323716</v>
      </c>
      <c r="O83" s="111">
        <v>3147353</v>
      </c>
      <c r="P83" s="111">
        <f t="shared" si="16"/>
        <v>33466352</v>
      </c>
      <c r="Q83" s="111">
        <v>10333627</v>
      </c>
      <c r="R83" s="220">
        <f t="shared" si="17"/>
        <v>30.877661837776643</v>
      </c>
      <c r="S83" s="111">
        <v>5367729</v>
      </c>
      <c r="T83" s="220">
        <f t="shared" si="18"/>
        <v>16.03918168314252</v>
      </c>
      <c r="U83" s="111">
        <v>0</v>
      </c>
      <c r="V83" s="220">
        <f t="shared" si="19"/>
        <v>0</v>
      </c>
      <c r="W83" s="111">
        <v>4797446</v>
      </c>
      <c r="X83" s="111">
        <v>911515.98029999994</v>
      </c>
      <c r="Y83" s="111">
        <v>331959.67969999998</v>
      </c>
      <c r="Z83" s="110"/>
      <c r="AA83" s="111">
        <v>74563</v>
      </c>
      <c r="AB83" s="111">
        <v>74563</v>
      </c>
      <c r="AC83" s="111">
        <v>74563</v>
      </c>
      <c r="AD83" s="111">
        <v>74563</v>
      </c>
    </row>
    <row r="84" spans="1:30" x14ac:dyDescent="0.2">
      <c r="A84" s="113">
        <v>31</v>
      </c>
      <c r="B84" s="113" t="s">
        <v>108</v>
      </c>
      <c r="C84" s="114">
        <v>0</v>
      </c>
      <c r="D84" s="115">
        <f t="shared" si="10"/>
        <v>0</v>
      </c>
      <c r="E84" s="160"/>
      <c r="F84" s="115">
        <f t="shared" si="11"/>
        <v>0</v>
      </c>
      <c r="G84" s="114">
        <v>0</v>
      </c>
      <c r="H84" s="115">
        <f t="shared" si="12"/>
        <v>0</v>
      </c>
      <c r="I84" s="160"/>
      <c r="J84" s="115">
        <f t="shared" si="13"/>
        <v>0</v>
      </c>
      <c r="K84" s="114">
        <v>0</v>
      </c>
      <c r="L84" s="115">
        <f t="shared" si="14"/>
        <v>0</v>
      </c>
      <c r="M84" s="160"/>
      <c r="N84" s="115">
        <f t="shared" si="15"/>
        <v>0</v>
      </c>
      <c r="O84" s="114">
        <v>0</v>
      </c>
      <c r="P84" s="114">
        <f t="shared" si="16"/>
        <v>0</v>
      </c>
      <c r="Q84" s="114">
        <v>0</v>
      </c>
      <c r="R84" s="118">
        <f t="shared" si="17"/>
        <v>0</v>
      </c>
      <c r="S84" s="114">
        <v>0</v>
      </c>
      <c r="T84" s="118">
        <f t="shared" si="18"/>
        <v>0</v>
      </c>
      <c r="U84" s="114">
        <v>0</v>
      </c>
      <c r="V84" s="118">
        <f t="shared" si="19"/>
        <v>0</v>
      </c>
      <c r="W84" s="114">
        <v>0</v>
      </c>
      <c r="X84" s="114">
        <v>0</v>
      </c>
      <c r="Y84" s="114">
        <v>0</v>
      </c>
      <c r="Z84" s="113"/>
      <c r="AA84" s="114">
        <v>0</v>
      </c>
      <c r="AB84" s="114">
        <v>0</v>
      </c>
      <c r="AC84" s="114">
        <v>0</v>
      </c>
      <c r="AD84" s="114">
        <v>0</v>
      </c>
    </row>
    <row r="85" spans="1:30" x14ac:dyDescent="0.2">
      <c r="A85" s="110">
        <v>32</v>
      </c>
      <c r="B85" s="110" t="s">
        <v>109</v>
      </c>
      <c r="C85" s="111">
        <v>331940</v>
      </c>
      <c r="D85" s="112">
        <f t="shared" si="10"/>
        <v>11.695440772320485</v>
      </c>
      <c r="F85" s="112">
        <f t="shared" si="11"/>
        <v>31.555460870035347</v>
      </c>
      <c r="G85" s="111">
        <v>3470555</v>
      </c>
      <c r="H85" s="112">
        <f t="shared" si="12"/>
        <v>122.28014234373899</v>
      </c>
      <c r="J85" s="112">
        <f t="shared" si="13"/>
        <v>66.276281347991386</v>
      </c>
      <c r="K85" s="111">
        <v>7965293</v>
      </c>
      <c r="L85" s="112">
        <f t="shared" si="14"/>
        <v>280.64593756606303</v>
      </c>
      <c r="N85" s="112">
        <f t="shared" si="15"/>
        <v>88.823219104763822</v>
      </c>
      <c r="O85" s="111">
        <v>696503</v>
      </c>
      <c r="P85" s="111">
        <f t="shared" si="16"/>
        <v>11767788</v>
      </c>
      <c r="Q85" s="111">
        <v>4911960</v>
      </c>
      <c r="R85" s="220">
        <f t="shared" si="17"/>
        <v>41.740724764926085</v>
      </c>
      <c r="S85" s="111">
        <v>1918772</v>
      </c>
      <c r="T85" s="220">
        <f t="shared" si="18"/>
        <v>16.30529034003672</v>
      </c>
      <c r="U85" s="111">
        <v>28774</v>
      </c>
      <c r="V85" s="220">
        <f t="shared" si="19"/>
        <v>0.24451494197550128</v>
      </c>
      <c r="W85" s="111">
        <v>1203444</v>
      </c>
      <c r="X85" s="111">
        <v>384071.39</v>
      </c>
      <c r="Y85" s="111">
        <v>317947.17</v>
      </c>
      <c r="Z85" s="110"/>
      <c r="AA85" s="111">
        <v>28382</v>
      </c>
      <c r="AB85" s="111">
        <v>28382</v>
      </c>
      <c r="AC85" s="111">
        <v>28382</v>
      </c>
      <c r="AD85" s="111">
        <v>28382</v>
      </c>
    </row>
    <row r="86" spans="1:30" x14ac:dyDescent="0.2">
      <c r="A86" s="113">
        <v>33</v>
      </c>
      <c r="B86" s="113" t="s">
        <v>26</v>
      </c>
      <c r="C86" s="114">
        <v>348945</v>
      </c>
      <c r="D86" s="115">
        <f t="shared" ref="D86:D117" si="20">IFERROR((C86/$AA86),0)</f>
        <v>6.4467825669259335</v>
      </c>
      <c r="E86" s="160"/>
      <c r="F86" s="115">
        <f t="shared" ref="F86:F117" si="21">IF(D$149,D86/D$149*100,0)</f>
        <v>17.39405970142797</v>
      </c>
      <c r="G86" s="114">
        <v>12081014</v>
      </c>
      <c r="H86" s="115">
        <f t="shared" ref="H86:H117" si="22">IFERROR((G86/$AA86),0)</f>
        <v>223.19755390101059</v>
      </c>
      <c r="I86" s="160"/>
      <c r="J86" s="115">
        <f t="shared" ref="J86:J117" si="23">IF(H$149,H86/H$149*100,0)</f>
        <v>120.97388500696546</v>
      </c>
      <c r="K86" s="114">
        <v>17895828</v>
      </c>
      <c r="L86" s="115">
        <f t="shared" ref="L86:L117" si="24">IFERROR((K86/$AA86),0)</f>
        <v>330.62663735289226</v>
      </c>
      <c r="M86" s="160"/>
      <c r="N86" s="115">
        <f t="shared" ref="N86:N117" si="25">IF(L$149,L86/L$149*100,0)</f>
        <v>104.6418932914512</v>
      </c>
      <c r="O86" s="114">
        <v>552600</v>
      </c>
      <c r="P86" s="114">
        <f t="shared" ref="P86:P117" si="26">(C86+G86+K86)</f>
        <v>30325787</v>
      </c>
      <c r="Q86" s="114">
        <v>12047832</v>
      </c>
      <c r="R86" s="118">
        <f t="shared" ref="R86:R117" si="27">IF($P86,Q86/$P86*100,0)</f>
        <v>39.728011015839428</v>
      </c>
      <c r="S86" s="114">
        <v>6105993</v>
      </c>
      <c r="T86" s="118">
        <f t="shared" ref="T86:T117" si="28">IF($P86,S86/$P86*100,0)</f>
        <v>20.134656356980944</v>
      </c>
      <c r="U86" s="114">
        <v>151309</v>
      </c>
      <c r="V86" s="118">
        <f t="shared" ref="V86:V117" si="29">IF($P86,U86/$P86*100,0)</f>
        <v>0.49894500676932141</v>
      </c>
      <c r="W86" s="114">
        <v>6306847</v>
      </c>
      <c r="X86" s="114">
        <v>786401.97000000009</v>
      </c>
      <c r="Y86" s="114">
        <v>1448754.56</v>
      </c>
      <c r="Z86" s="113"/>
      <c r="AA86" s="114">
        <v>54127</v>
      </c>
      <c r="AB86" s="114">
        <v>54127</v>
      </c>
      <c r="AC86" s="114">
        <v>54127</v>
      </c>
      <c r="AD86" s="114">
        <v>54127</v>
      </c>
    </row>
    <row r="87" spans="1:30" x14ac:dyDescent="0.2">
      <c r="A87" s="110">
        <v>34</v>
      </c>
      <c r="B87" s="110" t="s">
        <v>110</v>
      </c>
      <c r="C87" s="111">
        <v>507110</v>
      </c>
      <c r="D87" s="112">
        <f t="shared" si="20"/>
        <v>5.1235135435505219</v>
      </c>
      <c r="F87" s="112">
        <f t="shared" si="21"/>
        <v>13.823748440780385</v>
      </c>
      <c r="G87" s="111">
        <v>7236465</v>
      </c>
      <c r="H87" s="112">
        <f t="shared" si="22"/>
        <v>73.112591814259872</v>
      </c>
      <c r="J87" s="112">
        <f t="shared" si="23"/>
        <v>39.627290353827803</v>
      </c>
      <c r="K87" s="111">
        <v>15341091</v>
      </c>
      <c r="L87" s="112">
        <f t="shared" si="24"/>
        <v>154.99652444507311</v>
      </c>
      <c r="N87" s="112">
        <f t="shared" si="25"/>
        <v>49.055726124739799</v>
      </c>
      <c r="O87" s="111">
        <v>1375518</v>
      </c>
      <c r="P87" s="111">
        <f t="shared" si="26"/>
        <v>23084666</v>
      </c>
      <c r="Q87" s="111">
        <v>7649487</v>
      </c>
      <c r="R87" s="220">
        <f t="shared" si="27"/>
        <v>33.13665876733932</v>
      </c>
      <c r="S87" s="111">
        <v>5316492</v>
      </c>
      <c r="T87" s="220">
        <f t="shared" si="28"/>
        <v>23.030404685084029</v>
      </c>
      <c r="U87" s="111">
        <v>0</v>
      </c>
      <c r="V87" s="220">
        <f t="shared" si="29"/>
        <v>0</v>
      </c>
      <c r="W87" s="111">
        <v>2714672</v>
      </c>
      <c r="X87" s="111">
        <v>804156.70440000005</v>
      </c>
      <c r="Y87" s="111">
        <v>552118.85560000001</v>
      </c>
      <c r="Z87" s="110"/>
      <c r="AA87" s="111">
        <v>98977</v>
      </c>
      <c r="AB87" s="111">
        <v>98977</v>
      </c>
      <c r="AC87" s="111">
        <v>98977</v>
      </c>
      <c r="AD87" s="111">
        <v>98977</v>
      </c>
    </row>
    <row r="88" spans="1:30" x14ac:dyDescent="0.2">
      <c r="A88" s="113">
        <v>35</v>
      </c>
      <c r="B88" s="113" t="s">
        <v>111</v>
      </c>
      <c r="C88" s="114">
        <v>116221</v>
      </c>
      <c r="D88" s="115">
        <f t="shared" si="20"/>
        <v>6.9991568804576936</v>
      </c>
      <c r="E88" s="160"/>
      <c r="F88" s="115">
        <f t="shared" si="21"/>
        <v>18.884420464702199</v>
      </c>
      <c r="G88" s="114">
        <v>8049619</v>
      </c>
      <c r="H88" s="115">
        <f t="shared" si="22"/>
        <v>484.77079193014151</v>
      </c>
      <c r="I88" s="160"/>
      <c r="J88" s="115">
        <f t="shared" si="23"/>
        <v>262.74753021577351</v>
      </c>
      <c r="K88" s="114">
        <v>7184487</v>
      </c>
      <c r="L88" s="115">
        <f t="shared" si="24"/>
        <v>432.67009936766033</v>
      </c>
      <c r="M88" s="160"/>
      <c r="N88" s="115">
        <f t="shared" si="25"/>
        <v>136.93820537547271</v>
      </c>
      <c r="O88" s="114">
        <v>79864</v>
      </c>
      <c r="P88" s="114">
        <f t="shared" si="26"/>
        <v>15350327</v>
      </c>
      <c r="Q88" s="114">
        <v>5513112</v>
      </c>
      <c r="R88" s="118">
        <f t="shared" si="27"/>
        <v>35.915273987322877</v>
      </c>
      <c r="S88" s="114">
        <v>2717794</v>
      </c>
      <c r="T88" s="118">
        <f t="shared" si="28"/>
        <v>17.705121200349673</v>
      </c>
      <c r="U88" s="114">
        <v>86444</v>
      </c>
      <c r="V88" s="118">
        <f t="shared" si="29"/>
        <v>0.56314109790625311</v>
      </c>
      <c r="W88" s="114">
        <v>3998730</v>
      </c>
      <c r="X88" s="114">
        <v>368302.62</v>
      </c>
      <c r="Y88" s="114">
        <v>586185.11</v>
      </c>
      <c r="Z88" s="113"/>
      <c r="AA88" s="114">
        <v>16605</v>
      </c>
      <c r="AB88" s="114">
        <v>16605</v>
      </c>
      <c r="AC88" s="114">
        <v>16605</v>
      </c>
      <c r="AD88" s="114">
        <v>16605</v>
      </c>
    </row>
    <row r="89" spans="1:30" x14ac:dyDescent="0.2">
      <c r="A89" s="110">
        <v>36</v>
      </c>
      <c r="B89" s="110" t="s">
        <v>112</v>
      </c>
      <c r="C89" s="111">
        <v>598969</v>
      </c>
      <c r="D89" s="112">
        <f t="shared" si="20"/>
        <v>15.350700940567416</v>
      </c>
      <c r="F89" s="112">
        <f t="shared" si="21"/>
        <v>41.417715867888639</v>
      </c>
      <c r="G89" s="111">
        <v>6837487</v>
      </c>
      <c r="H89" s="112">
        <f t="shared" si="22"/>
        <v>175.23480868294934</v>
      </c>
      <c r="J89" s="112">
        <f t="shared" si="23"/>
        <v>94.977902868194121</v>
      </c>
      <c r="K89" s="111">
        <v>7682681</v>
      </c>
      <c r="L89" s="112">
        <f t="shared" si="24"/>
        <v>196.89589687075528</v>
      </c>
      <c r="N89" s="112">
        <f t="shared" si="25"/>
        <v>62.316695335963125</v>
      </c>
      <c r="O89" s="111">
        <v>181534</v>
      </c>
      <c r="P89" s="111">
        <f t="shared" si="26"/>
        <v>15119137</v>
      </c>
      <c r="Q89" s="111">
        <v>5046931</v>
      </c>
      <c r="R89" s="220">
        <f t="shared" si="27"/>
        <v>33.38107856288358</v>
      </c>
      <c r="S89" s="111">
        <v>3479447</v>
      </c>
      <c r="T89" s="220">
        <f t="shared" si="28"/>
        <v>23.013529145215099</v>
      </c>
      <c r="U89" s="111">
        <v>0</v>
      </c>
      <c r="V89" s="220">
        <f t="shared" si="29"/>
        <v>0</v>
      </c>
      <c r="W89" s="111">
        <v>2945820</v>
      </c>
      <c r="X89" s="111">
        <v>736983.70860000001</v>
      </c>
      <c r="Y89" s="111">
        <v>696840.89140000008</v>
      </c>
      <c r="Z89" s="110"/>
      <c r="AA89" s="111">
        <v>39019</v>
      </c>
      <c r="AB89" s="111">
        <v>39019</v>
      </c>
      <c r="AC89" s="111">
        <v>39019</v>
      </c>
      <c r="AD89" s="111">
        <v>39019</v>
      </c>
    </row>
    <row r="90" spans="1:30" x14ac:dyDescent="0.2">
      <c r="A90" s="113">
        <v>37</v>
      </c>
      <c r="B90" s="113" t="s">
        <v>113</v>
      </c>
      <c r="C90" s="114">
        <v>405202</v>
      </c>
      <c r="D90" s="115">
        <f t="shared" si="20"/>
        <v>14.742123262751946</v>
      </c>
      <c r="E90" s="160"/>
      <c r="F90" s="115">
        <f t="shared" si="21"/>
        <v>39.775712845297747</v>
      </c>
      <c r="G90" s="114">
        <v>4356395</v>
      </c>
      <c r="H90" s="115">
        <f t="shared" si="22"/>
        <v>158.49505202648621</v>
      </c>
      <c r="I90" s="160"/>
      <c r="J90" s="115">
        <f t="shared" si="23"/>
        <v>85.904893951162322</v>
      </c>
      <c r="K90" s="114">
        <v>5986924</v>
      </c>
      <c r="L90" s="115">
        <f t="shared" si="24"/>
        <v>217.81721603725532</v>
      </c>
      <c r="M90" s="160"/>
      <c r="N90" s="115">
        <f t="shared" si="25"/>
        <v>68.938201894736281</v>
      </c>
      <c r="O90" s="114">
        <v>646744</v>
      </c>
      <c r="P90" s="114">
        <f t="shared" si="26"/>
        <v>10748521</v>
      </c>
      <c r="Q90" s="114">
        <v>3121523</v>
      </c>
      <c r="R90" s="118">
        <f t="shared" si="27"/>
        <v>29.041418814737398</v>
      </c>
      <c r="S90" s="114">
        <v>2177236</v>
      </c>
      <c r="T90" s="118">
        <f t="shared" si="28"/>
        <v>20.256145008229502</v>
      </c>
      <c r="U90" s="114">
        <v>0</v>
      </c>
      <c r="V90" s="118">
        <f t="shared" si="29"/>
        <v>0</v>
      </c>
      <c r="W90" s="114">
        <v>1143071</v>
      </c>
      <c r="X90" s="114">
        <v>449418.63</v>
      </c>
      <c r="Y90" s="114">
        <v>185678.56</v>
      </c>
      <c r="Z90" s="113"/>
      <c r="AA90" s="114">
        <v>27486</v>
      </c>
      <c r="AB90" s="114">
        <v>27486</v>
      </c>
      <c r="AC90" s="114">
        <v>27486</v>
      </c>
      <c r="AD90" s="114">
        <v>27486</v>
      </c>
    </row>
    <row r="91" spans="1:30" x14ac:dyDescent="0.2">
      <c r="A91" s="110">
        <v>38</v>
      </c>
      <c r="B91" s="110" t="s">
        <v>114</v>
      </c>
      <c r="C91" s="111">
        <v>180000</v>
      </c>
      <c r="D91" s="112">
        <f t="shared" si="20"/>
        <v>11.837432592397738</v>
      </c>
      <c r="F91" s="112">
        <f t="shared" si="21"/>
        <v>31.938568904143573</v>
      </c>
      <c r="G91" s="111">
        <v>0</v>
      </c>
      <c r="H91" s="112">
        <f t="shared" si="22"/>
        <v>0</v>
      </c>
      <c r="J91" s="112">
        <f t="shared" si="23"/>
        <v>0</v>
      </c>
      <c r="K91" s="111">
        <v>5479054</v>
      </c>
      <c r="L91" s="112">
        <f t="shared" si="24"/>
        <v>360.32184663948442</v>
      </c>
      <c r="N91" s="112">
        <f t="shared" si="25"/>
        <v>114.04029792791206</v>
      </c>
      <c r="O91" s="111">
        <v>132498</v>
      </c>
      <c r="P91" s="111">
        <f t="shared" si="26"/>
        <v>5659054</v>
      </c>
      <c r="Q91" s="111">
        <v>1999615</v>
      </c>
      <c r="R91" s="220">
        <f t="shared" si="27"/>
        <v>35.334792705635962</v>
      </c>
      <c r="S91" s="111">
        <v>2008057</v>
      </c>
      <c r="T91" s="220">
        <f t="shared" si="28"/>
        <v>35.483969582195186</v>
      </c>
      <c r="U91" s="111">
        <v>0</v>
      </c>
      <c r="V91" s="220">
        <f t="shared" si="29"/>
        <v>0</v>
      </c>
      <c r="W91" s="111">
        <v>0</v>
      </c>
      <c r="X91" s="111">
        <v>469650.12999999995</v>
      </c>
      <c r="Y91" s="111">
        <v>836952.45</v>
      </c>
      <c r="Z91" s="110"/>
      <c r="AA91" s="111">
        <v>15206</v>
      </c>
      <c r="AB91" s="111">
        <v>15206</v>
      </c>
      <c r="AC91" s="111">
        <v>0</v>
      </c>
      <c r="AD91" s="111">
        <v>15206</v>
      </c>
    </row>
    <row r="92" spans="1:30" x14ac:dyDescent="0.2">
      <c r="A92" s="113">
        <v>39</v>
      </c>
      <c r="B92" s="113" t="s">
        <v>116</v>
      </c>
      <c r="C92" s="114">
        <v>330319</v>
      </c>
      <c r="D92" s="115">
        <f t="shared" si="20"/>
        <v>15.210157940783718</v>
      </c>
      <c r="E92" s="160"/>
      <c r="F92" s="115">
        <f t="shared" si="21"/>
        <v>41.038516894838565</v>
      </c>
      <c r="G92" s="114">
        <v>2792249</v>
      </c>
      <c r="H92" s="115">
        <f t="shared" si="22"/>
        <v>128.5743426808491</v>
      </c>
      <c r="I92" s="160"/>
      <c r="J92" s="115">
        <f t="shared" si="23"/>
        <v>69.687760795163385</v>
      </c>
      <c r="K92" s="114">
        <v>6653170</v>
      </c>
      <c r="L92" s="115">
        <f t="shared" si="24"/>
        <v>306.35769213058893</v>
      </c>
      <c r="M92" s="160"/>
      <c r="N92" s="115">
        <f t="shared" si="25"/>
        <v>96.960877640138847</v>
      </c>
      <c r="O92" s="114">
        <v>516242</v>
      </c>
      <c r="P92" s="114">
        <f t="shared" si="26"/>
        <v>9775738</v>
      </c>
      <c r="Q92" s="114">
        <v>4465393</v>
      </c>
      <c r="R92" s="118">
        <f t="shared" si="27"/>
        <v>45.678321166136001</v>
      </c>
      <c r="S92" s="114">
        <v>1404385</v>
      </c>
      <c r="T92" s="118">
        <f t="shared" si="28"/>
        <v>14.366025357880909</v>
      </c>
      <c r="U92" s="114">
        <v>23150</v>
      </c>
      <c r="V92" s="118">
        <f t="shared" si="29"/>
        <v>0.23681076559130371</v>
      </c>
      <c r="W92" s="114">
        <v>968235</v>
      </c>
      <c r="X92" s="114">
        <v>422909.5</v>
      </c>
      <c r="Y92" s="114">
        <v>315016.89</v>
      </c>
      <c r="Z92" s="113"/>
      <c r="AA92" s="114">
        <v>21717</v>
      </c>
      <c r="AB92" s="114">
        <v>21717</v>
      </c>
      <c r="AC92" s="114">
        <v>21717</v>
      </c>
      <c r="AD92" s="114">
        <v>21717</v>
      </c>
    </row>
    <row r="93" spans="1:30" x14ac:dyDescent="0.2">
      <c r="A93" s="110">
        <v>40</v>
      </c>
      <c r="B93" s="110" t="s">
        <v>118</v>
      </c>
      <c r="C93" s="116">
        <v>78096</v>
      </c>
      <c r="D93" s="112">
        <f t="shared" si="20"/>
        <v>7.1964614817545156</v>
      </c>
      <c r="F93" s="112">
        <f t="shared" si="21"/>
        <v>19.416767876561604</v>
      </c>
      <c r="G93" s="116">
        <v>1160613</v>
      </c>
      <c r="H93" s="112">
        <f t="shared" si="22"/>
        <v>106.9492259491338</v>
      </c>
      <c r="J93" s="112">
        <f t="shared" si="23"/>
        <v>57.966868970672436</v>
      </c>
      <c r="K93" s="116">
        <v>3226771</v>
      </c>
      <c r="L93" s="112">
        <f t="shared" si="24"/>
        <v>297.34343899741981</v>
      </c>
      <c r="N93" s="112">
        <f t="shared" si="25"/>
        <v>94.107905713813309</v>
      </c>
      <c r="O93" s="116">
        <v>14647</v>
      </c>
      <c r="P93" s="116">
        <f t="shared" si="26"/>
        <v>4465480</v>
      </c>
      <c r="Q93" s="116">
        <v>2208816</v>
      </c>
      <c r="R93" s="220">
        <f t="shared" si="27"/>
        <v>49.464245724983655</v>
      </c>
      <c r="S93" s="116">
        <v>1172843</v>
      </c>
      <c r="T93" s="220">
        <f t="shared" si="28"/>
        <v>26.264656878991733</v>
      </c>
      <c r="U93" s="116">
        <v>0</v>
      </c>
      <c r="V93" s="220">
        <f t="shared" si="29"/>
        <v>0</v>
      </c>
      <c r="W93" s="116">
        <v>364785</v>
      </c>
      <c r="X93" s="111">
        <v>263726.43</v>
      </c>
      <c r="Y93" s="111">
        <v>417120.96</v>
      </c>
      <c r="Z93" s="110"/>
      <c r="AA93" s="116">
        <v>10852</v>
      </c>
      <c r="AB93" s="116">
        <v>10852</v>
      </c>
      <c r="AC93" s="116">
        <v>10852</v>
      </c>
      <c r="AD93" s="111">
        <v>10852</v>
      </c>
    </row>
    <row r="94" spans="1:30" x14ac:dyDescent="0.2">
      <c r="A94" s="113">
        <v>41</v>
      </c>
      <c r="B94" s="113" t="s">
        <v>248</v>
      </c>
      <c r="C94" s="114">
        <v>0</v>
      </c>
      <c r="D94" s="115">
        <f t="shared" si="20"/>
        <v>0</v>
      </c>
      <c r="E94" s="160"/>
      <c r="F94" s="115">
        <f t="shared" si="21"/>
        <v>0</v>
      </c>
      <c r="G94" s="114">
        <v>0</v>
      </c>
      <c r="H94" s="115">
        <f t="shared" si="22"/>
        <v>0</v>
      </c>
      <c r="I94" s="160"/>
      <c r="J94" s="115">
        <f t="shared" si="23"/>
        <v>0</v>
      </c>
      <c r="K94" s="114">
        <v>0</v>
      </c>
      <c r="L94" s="115">
        <f t="shared" si="24"/>
        <v>0</v>
      </c>
      <c r="M94" s="160"/>
      <c r="N94" s="115">
        <f t="shared" si="25"/>
        <v>0</v>
      </c>
      <c r="O94" s="114">
        <v>0</v>
      </c>
      <c r="P94" s="114">
        <f t="shared" si="26"/>
        <v>0</v>
      </c>
      <c r="Q94" s="114">
        <v>0</v>
      </c>
      <c r="R94" s="118">
        <f t="shared" si="27"/>
        <v>0</v>
      </c>
      <c r="S94" s="114">
        <v>0</v>
      </c>
      <c r="T94" s="118">
        <f t="shared" si="28"/>
        <v>0</v>
      </c>
      <c r="U94" s="114">
        <v>0</v>
      </c>
      <c r="V94" s="118">
        <f t="shared" si="29"/>
        <v>0</v>
      </c>
      <c r="W94" s="114">
        <v>0</v>
      </c>
      <c r="X94" s="114">
        <v>0</v>
      </c>
      <c r="Y94" s="114">
        <v>0</v>
      </c>
      <c r="Z94" s="113"/>
      <c r="AA94" s="114">
        <v>0</v>
      </c>
      <c r="AB94" s="114">
        <v>0</v>
      </c>
      <c r="AC94" s="114">
        <v>0</v>
      </c>
      <c r="AD94" s="114">
        <v>0</v>
      </c>
    </row>
    <row r="95" spans="1:30" x14ac:dyDescent="0.2">
      <c r="A95" s="110">
        <v>42</v>
      </c>
      <c r="B95" s="110" t="s">
        <v>122</v>
      </c>
      <c r="C95" s="111">
        <v>892278</v>
      </c>
      <c r="D95" s="112">
        <f t="shared" si="20"/>
        <v>7.7982695332983747</v>
      </c>
      <c r="F95" s="112">
        <f t="shared" si="21"/>
        <v>21.040505775068922</v>
      </c>
      <c r="G95" s="111">
        <v>16683616</v>
      </c>
      <c r="H95" s="112">
        <f t="shared" si="22"/>
        <v>145.81031288236323</v>
      </c>
      <c r="J95" s="112">
        <f t="shared" si="23"/>
        <v>79.02971925616967</v>
      </c>
      <c r="K95" s="111">
        <v>24127309</v>
      </c>
      <c r="L95" s="112">
        <f t="shared" si="24"/>
        <v>210.86618598147177</v>
      </c>
      <c r="N95" s="112">
        <f t="shared" si="25"/>
        <v>66.738231102344798</v>
      </c>
      <c r="O95" s="111">
        <v>4327919</v>
      </c>
      <c r="P95" s="111">
        <f t="shared" si="26"/>
        <v>41703203</v>
      </c>
      <c r="Q95" s="111">
        <v>11217332</v>
      </c>
      <c r="R95" s="220">
        <f t="shared" si="27"/>
        <v>26.898010687572366</v>
      </c>
      <c r="S95" s="111">
        <v>5036014</v>
      </c>
      <c r="T95" s="220">
        <f t="shared" si="28"/>
        <v>12.075844629967632</v>
      </c>
      <c r="U95" s="111">
        <v>0</v>
      </c>
      <c r="V95" s="220">
        <f t="shared" si="29"/>
        <v>0</v>
      </c>
      <c r="W95" s="111">
        <v>3554074</v>
      </c>
      <c r="X95" s="111">
        <v>1257660.8163999999</v>
      </c>
      <c r="Y95" s="111">
        <v>771477.10360000003</v>
      </c>
      <c r="Z95" s="110"/>
      <c r="AA95" s="111">
        <v>114420</v>
      </c>
      <c r="AB95" s="111">
        <v>114420</v>
      </c>
      <c r="AC95" s="111">
        <v>114420</v>
      </c>
      <c r="AD95" s="111">
        <v>114420</v>
      </c>
    </row>
    <row r="96" spans="1:30" x14ac:dyDescent="0.2">
      <c r="A96" s="113">
        <v>43</v>
      </c>
      <c r="B96" s="113" t="s">
        <v>124</v>
      </c>
      <c r="C96" s="114">
        <v>3096073</v>
      </c>
      <c r="D96" s="115">
        <f t="shared" si="20"/>
        <v>8.9488861847600827</v>
      </c>
      <c r="E96" s="160"/>
      <c r="F96" s="115">
        <f t="shared" si="21"/>
        <v>24.144983787350551</v>
      </c>
      <c r="G96" s="114">
        <v>61477767</v>
      </c>
      <c r="H96" s="115">
        <f t="shared" si="22"/>
        <v>177.69527390865761</v>
      </c>
      <c r="I96" s="160"/>
      <c r="J96" s="115">
        <f t="shared" si="23"/>
        <v>96.311483958471129</v>
      </c>
      <c r="K96" s="114">
        <v>54551336</v>
      </c>
      <c r="L96" s="115">
        <f t="shared" si="24"/>
        <v>157.67512493749513</v>
      </c>
      <c r="M96" s="160"/>
      <c r="N96" s="115">
        <f t="shared" si="25"/>
        <v>49.903491535121063</v>
      </c>
      <c r="O96" s="114">
        <v>15019182</v>
      </c>
      <c r="P96" s="114">
        <f t="shared" si="26"/>
        <v>119125176</v>
      </c>
      <c r="Q96" s="114">
        <v>32793463</v>
      </c>
      <c r="R96" s="118">
        <f t="shared" si="27"/>
        <v>27.528574648233889</v>
      </c>
      <c r="S96" s="114">
        <v>17836479</v>
      </c>
      <c r="T96" s="118">
        <f t="shared" si="28"/>
        <v>14.972887846982069</v>
      </c>
      <c r="U96" s="114">
        <v>0</v>
      </c>
      <c r="V96" s="118">
        <f t="shared" si="29"/>
        <v>0</v>
      </c>
      <c r="W96" s="114">
        <v>15079783</v>
      </c>
      <c r="X96" s="114">
        <v>5944370.3682000004</v>
      </c>
      <c r="Y96" s="114">
        <v>4311372.5318</v>
      </c>
      <c r="Z96" s="113"/>
      <c r="AA96" s="114">
        <v>345973</v>
      </c>
      <c r="AB96" s="114">
        <v>345973</v>
      </c>
      <c r="AC96" s="114">
        <v>345973</v>
      </c>
      <c r="AD96" s="114">
        <v>345973</v>
      </c>
    </row>
    <row r="97" spans="1:30" x14ac:dyDescent="0.2">
      <c r="A97" s="110">
        <v>44</v>
      </c>
      <c r="B97" s="110" t="s">
        <v>126</v>
      </c>
      <c r="C97" s="111">
        <v>199500</v>
      </c>
      <c r="D97" s="112">
        <f t="shared" si="20"/>
        <v>4.0943233591922175</v>
      </c>
      <c r="F97" s="112">
        <f t="shared" si="21"/>
        <v>11.046891097600554</v>
      </c>
      <c r="G97" s="111">
        <v>15896197</v>
      </c>
      <c r="H97" s="112">
        <f t="shared" si="22"/>
        <v>326.23644460862783</v>
      </c>
      <c r="J97" s="112">
        <f t="shared" si="23"/>
        <v>176.82133807196132</v>
      </c>
      <c r="K97" s="111">
        <v>11456140</v>
      </c>
      <c r="L97" s="112">
        <f t="shared" si="24"/>
        <v>235.11349177030743</v>
      </c>
      <c r="N97" s="112">
        <f t="shared" si="25"/>
        <v>74.412397967044143</v>
      </c>
      <c r="O97" s="111">
        <v>189646</v>
      </c>
      <c r="P97" s="111">
        <f t="shared" si="26"/>
        <v>27551837</v>
      </c>
      <c r="Q97" s="111">
        <v>11508181</v>
      </c>
      <c r="R97" s="220">
        <f t="shared" si="27"/>
        <v>41.769196732689728</v>
      </c>
      <c r="S97" s="111">
        <v>4919190</v>
      </c>
      <c r="T97" s="220">
        <f t="shared" si="28"/>
        <v>17.854308589296604</v>
      </c>
      <c r="U97" s="111">
        <v>196641</v>
      </c>
      <c r="V97" s="220">
        <f t="shared" si="29"/>
        <v>0.71371284607991836</v>
      </c>
      <c r="W97" s="111">
        <v>8175569</v>
      </c>
      <c r="X97" s="111">
        <v>1013288.718</v>
      </c>
      <c r="Y97" s="111">
        <v>2414711.5219999999</v>
      </c>
      <c r="Z97" s="110"/>
      <c r="AA97" s="111">
        <v>48726</v>
      </c>
      <c r="AB97" s="111">
        <v>48726</v>
      </c>
      <c r="AC97" s="111">
        <v>48726</v>
      </c>
      <c r="AD97" s="111">
        <v>48726</v>
      </c>
    </row>
    <row r="98" spans="1:30" x14ac:dyDescent="0.2">
      <c r="A98" s="113">
        <v>45</v>
      </c>
      <c r="B98" s="113" t="s">
        <v>128</v>
      </c>
      <c r="C98" s="114">
        <v>148521</v>
      </c>
      <c r="D98" s="115">
        <f t="shared" si="20"/>
        <v>64.998249452954042</v>
      </c>
      <c r="E98" s="160"/>
      <c r="F98" s="115">
        <f t="shared" si="21"/>
        <v>175.3717330677859</v>
      </c>
      <c r="G98" s="114">
        <v>515599</v>
      </c>
      <c r="H98" s="115">
        <f t="shared" si="22"/>
        <v>225.64507658643325</v>
      </c>
      <c r="I98" s="160"/>
      <c r="J98" s="115">
        <f t="shared" si="23"/>
        <v>122.30045119339231</v>
      </c>
      <c r="K98" s="114">
        <v>758561</v>
      </c>
      <c r="L98" s="115">
        <f t="shared" si="24"/>
        <v>331.97417943107223</v>
      </c>
      <c r="M98" s="160"/>
      <c r="N98" s="115">
        <f t="shared" si="25"/>
        <v>105.06838450062786</v>
      </c>
      <c r="O98" s="114">
        <v>0</v>
      </c>
      <c r="P98" s="114">
        <f t="shared" si="26"/>
        <v>1422681</v>
      </c>
      <c r="Q98" s="114">
        <v>429994</v>
      </c>
      <c r="R98" s="118">
        <f t="shared" si="27"/>
        <v>30.224203458118858</v>
      </c>
      <c r="S98" s="114">
        <v>452084</v>
      </c>
      <c r="T98" s="118">
        <f t="shared" si="28"/>
        <v>31.776905715336046</v>
      </c>
      <c r="U98" s="114">
        <v>3625</v>
      </c>
      <c r="V98" s="118">
        <f t="shared" si="29"/>
        <v>0.25480061939394705</v>
      </c>
      <c r="W98" s="114">
        <v>269740</v>
      </c>
      <c r="X98" s="114">
        <v>157130.32</v>
      </c>
      <c r="Y98" s="114">
        <v>46824.08</v>
      </c>
      <c r="Z98" s="113"/>
      <c r="AA98" s="114">
        <v>2285</v>
      </c>
      <c r="AB98" s="114">
        <v>2285</v>
      </c>
      <c r="AC98" s="114">
        <v>2285</v>
      </c>
      <c r="AD98" s="114">
        <v>2285</v>
      </c>
    </row>
    <row r="99" spans="1:30" x14ac:dyDescent="0.2">
      <c r="A99" s="110">
        <v>46</v>
      </c>
      <c r="B99" s="110" t="s">
        <v>130</v>
      </c>
      <c r="C99" s="111">
        <v>0</v>
      </c>
      <c r="D99" s="112">
        <f t="shared" si="20"/>
        <v>0</v>
      </c>
      <c r="F99" s="112">
        <f t="shared" si="21"/>
        <v>0</v>
      </c>
      <c r="G99" s="111">
        <v>0</v>
      </c>
      <c r="H99" s="112">
        <f t="shared" si="22"/>
        <v>0</v>
      </c>
      <c r="J99" s="112">
        <f t="shared" si="23"/>
        <v>0</v>
      </c>
      <c r="K99" s="111">
        <v>0</v>
      </c>
      <c r="L99" s="112">
        <f t="shared" si="24"/>
        <v>0</v>
      </c>
      <c r="N99" s="112">
        <f t="shared" si="25"/>
        <v>0</v>
      </c>
      <c r="O99" s="111">
        <v>0</v>
      </c>
      <c r="P99" s="111">
        <f t="shared" si="26"/>
        <v>0</v>
      </c>
      <c r="Q99" s="111">
        <v>0</v>
      </c>
      <c r="R99" s="220">
        <f t="shared" si="27"/>
        <v>0</v>
      </c>
      <c r="S99" s="111">
        <v>0</v>
      </c>
      <c r="T99" s="220">
        <f t="shared" si="28"/>
        <v>0</v>
      </c>
      <c r="U99" s="111">
        <v>0</v>
      </c>
      <c r="V99" s="220">
        <f t="shared" si="29"/>
        <v>0</v>
      </c>
      <c r="W99" s="111">
        <v>0</v>
      </c>
      <c r="X99" s="111">
        <v>0</v>
      </c>
      <c r="Y99" s="111">
        <v>0</v>
      </c>
      <c r="Z99" s="110"/>
      <c r="AA99" s="111">
        <v>0</v>
      </c>
      <c r="AB99" s="111">
        <v>0</v>
      </c>
      <c r="AC99" s="111">
        <v>0</v>
      </c>
      <c r="AD99" s="111">
        <v>0</v>
      </c>
    </row>
    <row r="100" spans="1:30" x14ac:dyDescent="0.2">
      <c r="A100" s="113">
        <v>47</v>
      </c>
      <c r="B100" s="113" t="s">
        <v>132</v>
      </c>
      <c r="C100" s="114">
        <v>834380</v>
      </c>
      <c r="D100" s="115">
        <f t="shared" si="20"/>
        <v>10.197003397453132</v>
      </c>
      <c r="E100" s="160"/>
      <c r="F100" s="115">
        <f t="shared" si="21"/>
        <v>27.512527998216473</v>
      </c>
      <c r="G100" s="114">
        <v>13446655</v>
      </c>
      <c r="H100" s="115">
        <f t="shared" si="22"/>
        <v>164.33230269107619</v>
      </c>
      <c r="I100" s="160"/>
      <c r="J100" s="115">
        <f t="shared" si="23"/>
        <v>89.06870501590241</v>
      </c>
      <c r="K100" s="114">
        <v>15144351</v>
      </c>
      <c r="L100" s="115">
        <f t="shared" si="24"/>
        <v>185.07993791704348</v>
      </c>
      <c r="M100" s="160"/>
      <c r="N100" s="115">
        <f t="shared" si="25"/>
        <v>58.57699569811826</v>
      </c>
      <c r="O100" s="114">
        <v>5597332</v>
      </c>
      <c r="P100" s="114">
        <f t="shared" si="26"/>
        <v>29425386</v>
      </c>
      <c r="Q100" s="114">
        <v>9374527</v>
      </c>
      <c r="R100" s="118">
        <f t="shared" si="27"/>
        <v>31.858637300458863</v>
      </c>
      <c r="S100" s="114">
        <v>4133642</v>
      </c>
      <c r="T100" s="118">
        <f t="shared" si="28"/>
        <v>14.047876891062701</v>
      </c>
      <c r="U100" s="114">
        <v>0</v>
      </c>
      <c r="V100" s="118">
        <f t="shared" si="29"/>
        <v>0</v>
      </c>
      <c r="W100" s="114">
        <v>3586855</v>
      </c>
      <c r="X100" s="114">
        <v>745551.73300000001</v>
      </c>
      <c r="Y100" s="114">
        <v>701979.40700000001</v>
      </c>
      <c r="Z100" s="113"/>
      <c r="AA100" s="114">
        <v>81826</v>
      </c>
      <c r="AB100" s="114">
        <v>81826</v>
      </c>
      <c r="AC100" s="114">
        <v>81826</v>
      </c>
      <c r="AD100" s="114">
        <v>81826</v>
      </c>
    </row>
    <row r="101" spans="1:30" x14ac:dyDescent="0.2">
      <c r="A101" s="110">
        <v>48</v>
      </c>
      <c r="B101" s="110" t="s">
        <v>134</v>
      </c>
      <c r="C101" s="111">
        <v>0</v>
      </c>
      <c r="D101" s="112">
        <f t="shared" si="20"/>
        <v>0</v>
      </c>
      <c r="F101" s="112">
        <f t="shared" si="21"/>
        <v>0</v>
      </c>
      <c r="G101" s="111">
        <v>0</v>
      </c>
      <c r="H101" s="112">
        <f t="shared" si="22"/>
        <v>0</v>
      </c>
      <c r="J101" s="112">
        <f t="shared" si="23"/>
        <v>0</v>
      </c>
      <c r="K101" s="111">
        <v>0</v>
      </c>
      <c r="L101" s="112">
        <f t="shared" si="24"/>
        <v>0</v>
      </c>
      <c r="N101" s="112">
        <f t="shared" si="25"/>
        <v>0</v>
      </c>
      <c r="O101" s="111">
        <v>0</v>
      </c>
      <c r="P101" s="111">
        <f t="shared" si="26"/>
        <v>0</v>
      </c>
      <c r="Q101" s="111">
        <v>0</v>
      </c>
      <c r="R101" s="220">
        <f t="shared" si="27"/>
        <v>0</v>
      </c>
      <c r="S101" s="111">
        <v>0</v>
      </c>
      <c r="T101" s="220">
        <f t="shared" si="28"/>
        <v>0</v>
      </c>
      <c r="U101" s="111">
        <v>0</v>
      </c>
      <c r="V101" s="220">
        <f t="shared" si="29"/>
        <v>0</v>
      </c>
      <c r="W101" s="111">
        <v>0</v>
      </c>
      <c r="X101" s="111">
        <v>0</v>
      </c>
      <c r="Y101" s="111">
        <v>0</v>
      </c>
      <c r="Z101" s="110"/>
      <c r="AA101" s="111">
        <v>0</v>
      </c>
      <c r="AB101" s="111">
        <v>0</v>
      </c>
      <c r="AC101" s="111">
        <v>0</v>
      </c>
      <c r="AD101" s="111">
        <v>0</v>
      </c>
    </row>
    <row r="102" spans="1:30" x14ac:dyDescent="0.2">
      <c r="A102" s="113">
        <v>49</v>
      </c>
      <c r="B102" s="113" t="s">
        <v>136</v>
      </c>
      <c r="C102" s="114">
        <v>343557</v>
      </c>
      <c r="D102" s="115">
        <f t="shared" si="20"/>
        <v>12.161309734513274</v>
      </c>
      <c r="E102" s="160"/>
      <c r="F102" s="115">
        <f t="shared" si="21"/>
        <v>32.812421603129785</v>
      </c>
      <c r="G102" s="114">
        <v>6008952</v>
      </c>
      <c r="H102" s="115">
        <f t="shared" si="22"/>
        <v>212.70626548672567</v>
      </c>
      <c r="I102" s="160"/>
      <c r="J102" s="115">
        <f t="shared" si="23"/>
        <v>115.28756857552509</v>
      </c>
      <c r="K102" s="114">
        <v>7596381</v>
      </c>
      <c r="L102" s="115">
        <f t="shared" si="24"/>
        <v>268.89844247787613</v>
      </c>
      <c r="M102" s="160"/>
      <c r="N102" s="115">
        <f t="shared" si="25"/>
        <v>85.105187982704422</v>
      </c>
      <c r="O102" s="114">
        <v>1237822</v>
      </c>
      <c r="P102" s="114">
        <f t="shared" si="26"/>
        <v>13948890</v>
      </c>
      <c r="Q102" s="114">
        <v>4178032</v>
      </c>
      <c r="R102" s="118">
        <f t="shared" si="27"/>
        <v>29.952433491123664</v>
      </c>
      <c r="S102" s="114">
        <v>1756551</v>
      </c>
      <c r="T102" s="118">
        <f t="shared" si="28"/>
        <v>12.592765445852679</v>
      </c>
      <c r="U102" s="114">
        <v>0</v>
      </c>
      <c r="V102" s="118">
        <f t="shared" si="29"/>
        <v>0</v>
      </c>
      <c r="W102" s="114">
        <v>2645385</v>
      </c>
      <c r="X102" s="114">
        <v>499326.9</v>
      </c>
      <c r="Y102" s="114">
        <v>263983.74</v>
      </c>
      <c r="Z102" s="113"/>
      <c r="AA102" s="114">
        <v>28250</v>
      </c>
      <c r="AB102" s="114">
        <v>28250</v>
      </c>
      <c r="AC102" s="114">
        <v>28250</v>
      </c>
      <c r="AD102" s="114">
        <v>28250</v>
      </c>
    </row>
    <row r="103" spans="1:30" x14ac:dyDescent="0.2">
      <c r="A103" s="110">
        <v>50</v>
      </c>
      <c r="B103" s="110" t="s">
        <v>138</v>
      </c>
      <c r="C103" s="116">
        <v>0</v>
      </c>
      <c r="D103" s="112">
        <f t="shared" si="20"/>
        <v>0</v>
      </c>
      <c r="F103" s="112">
        <f t="shared" si="21"/>
        <v>0</v>
      </c>
      <c r="G103" s="116">
        <v>0</v>
      </c>
      <c r="H103" s="112">
        <f t="shared" si="22"/>
        <v>0</v>
      </c>
      <c r="J103" s="112">
        <f t="shared" si="23"/>
        <v>0</v>
      </c>
      <c r="K103" s="116">
        <v>0</v>
      </c>
      <c r="L103" s="112">
        <f t="shared" si="24"/>
        <v>0</v>
      </c>
      <c r="N103" s="112">
        <f t="shared" si="25"/>
        <v>0</v>
      </c>
      <c r="O103" s="116">
        <v>0</v>
      </c>
      <c r="P103" s="116">
        <f t="shared" si="26"/>
        <v>0</v>
      </c>
      <c r="Q103" s="116">
        <v>0</v>
      </c>
      <c r="R103" s="220">
        <f t="shared" si="27"/>
        <v>0</v>
      </c>
      <c r="S103" s="116">
        <v>0</v>
      </c>
      <c r="T103" s="220">
        <f t="shared" si="28"/>
        <v>0</v>
      </c>
      <c r="U103" s="116">
        <v>0</v>
      </c>
      <c r="V103" s="220">
        <f t="shared" si="29"/>
        <v>0</v>
      </c>
      <c r="W103" s="116">
        <v>0</v>
      </c>
      <c r="X103" s="111">
        <v>0</v>
      </c>
      <c r="Y103" s="111">
        <v>0</v>
      </c>
      <c r="Z103" s="110"/>
      <c r="AA103" s="111">
        <v>0</v>
      </c>
      <c r="AB103" s="111">
        <v>0</v>
      </c>
      <c r="AC103" s="111">
        <v>0</v>
      </c>
      <c r="AD103" s="111">
        <v>0</v>
      </c>
    </row>
    <row r="104" spans="1:30" x14ac:dyDescent="0.2">
      <c r="A104" s="113">
        <v>51</v>
      </c>
      <c r="B104" s="113" t="s">
        <v>140</v>
      </c>
      <c r="C104" s="117">
        <v>384764</v>
      </c>
      <c r="D104" s="115">
        <f t="shared" si="20"/>
        <v>35.273560689402274</v>
      </c>
      <c r="E104" s="160"/>
      <c r="F104" s="115">
        <f t="shared" si="21"/>
        <v>95.171570336669447</v>
      </c>
      <c r="G104" s="117">
        <v>1896325</v>
      </c>
      <c r="H104" s="115">
        <f t="shared" si="22"/>
        <v>173.8471763843051</v>
      </c>
      <c r="I104" s="160"/>
      <c r="J104" s="115">
        <f t="shared" si="23"/>
        <v>94.225801121583629</v>
      </c>
      <c r="K104" s="117">
        <v>2663793</v>
      </c>
      <c r="L104" s="115">
        <f t="shared" si="24"/>
        <v>244.20544554455446</v>
      </c>
      <c r="M104" s="160"/>
      <c r="N104" s="115">
        <f t="shared" si="25"/>
        <v>77.289961808459893</v>
      </c>
      <c r="O104" s="117">
        <v>164751</v>
      </c>
      <c r="P104" s="117">
        <f t="shared" si="26"/>
        <v>4944882</v>
      </c>
      <c r="Q104" s="117">
        <v>1480792</v>
      </c>
      <c r="R104" s="118">
        <f t="shared" si="27"/>
        <v>29.945952198657118</v>
      </c>
      <c r="S104" s="117">
        <v>1222915</v>
      </c>
      <c r="T104" s="118">
        <f t="shared" si="28"/>
        <v>24.730923811731</v>
      </c>
      <c r="U104" s="117">
        <v>0</v>
      </c>
      <c r="V104" s="118">
        <f t="shared" si="29"/>
        <v>0</v>
      </c>
      <c r="W104" s="117">
        <v>816248</v>
      </c>
      <c r="X104" s="114">
        <v>342930.40590000001</v>
      </c>
      <c r="Y104" s="114">
        <v>337764.61410000001</v>
      </c>
      <c r="Z104" s="113"/>
      <c r="AA104" s="114">
        <v>10908</v>
      </c>
      <c r="AB104" s="114">
        <v>10908</v>
      </c>
      <c r="AC104" s="114">
        <v>10908</v>
      </c>
      <c r="AD104" s="114">
        <v>10908</v>
      </c>
    </row>
    <row r="105" spans="1:30" x14ac:dyDescent="0.2">
      <c r="A105" s="110">
        <v>52</v>
      </c>
      <c r="B105" s="110" t="s">
        <v>142</v>
      </c>
      <c r="C105" s="111">
        <v>0</v>
      </c>
      <c r="D105" s="112">
        <f t="shared" si="20"/>
        <v>0</v>
      </c>
      <c r="F105" s="112">
        <f t="shared" si="21"/>
        <v>0</v>
      </c>
      <c r="G105" s="111">
        <v>0</v>
      </c>
      <c r="H105" s="112">
        <f t="shared" si="22"/>
        <v>0</v>
      </c>
      <c r="J105" s="112">
        <f t="shared" si="23"/>
        <v>0</v>
      </c>
      <c r="K105" s="111">
        <v>0</v>
      </c>
      <c r="L105" s="112">
        <f t="shared" si="24"/>
        <v>0</v>
      </c>
      <c r="N105" s="112">
        <f t="shared" si="25"/>
        <v>0</v>
      </c>
      <c r="O105" s="111">
        <v>0</v>
      </c>
      <c r="P105" s="111">
        <f t="shared" si="26"/>
        <v>0</v>
      </c>
      <c r="Q105" s="111">
        <v>0</v>
      </c>
      <c r="R105" s="112">
        <f t="shared" si="27"/>
        <v>0</v>
      </c>
      <c r="S105" s="111">
        <v>0</v>
      </c>
      <c r="T105" s="112">
        <f t="shared" si="28"/>
        <v>0</v>
      </c>
      <c r="U105" s="111">
        <v>0</v>
      </c>
      <c r="V105" s="112">
        <f t="shared" si="29"/>
        <v>0</v>
      </c>
      <c r="W105" s="111">
        <v>0</v>
      </c>
      <c r="X105" s="111">
        <v>1113171.3</v>
      </c>
      <c r="Y105" s="111">
        <v>2326277.0900000003</v>
      </c>
      <c r="Z105" s="110"/>
      <c r="AA105" s="111">
        <v>0</v>
      </c>
      <c r="AB105" s="111">
        <v>0</v>
      </c>
      <c r="AC105" s="111">
        <v>0</v>
      </c>
      <c r="AD105" s="111">
        <v>0</v>
      </c>
    </row>
    <row r="106" spans="1:30" x14ac:dyDescent="0.2">
      <c r="A106" s="113">
        <v>53</v>
      </c>
      <c r="B106" s="113" t="s">
        <v>144</v>
      </c>
      <c r="C106" s="114">
        <v>22816644</v>
      </c>
      <c r="D106" s="115">
        <f t="shared" si="20"/>
        <v>51.948453725607159</v>
      </c>
      <c r="E106" s="160"/>
      <c r="F106" s="115">
        <f t="shared" si="21"/>
        <v>140.16208800585417</v>
      </c>
      <c r="G106" s="114">
        <v>76475337</v>
      </c>
      <c r="H106" s="115">
        <f t="shared" si="22"/>
        <v>174.11743397910374</v>
      </c>
      <c r="I106" s="160"/>
      <c r="J106" s="115">
        <f t="shared" si="23"/>
        <v>94.372281719708511</v>
      </c>
      <c r="K106" s="114">
        <v>92228118</v>
      </c>
      <c r="L106" s="115">
        <f t="shared" si="24"/>
        <v>209.98303344360534</v>
      </c>
      <c r="M106" s="160"/>
      <c r="N106" s="115">
        <f t="shared" si="25"/>
        <v>66.458717163699703</v>
      </c>
      <c r="O106" s="114">
        <v>24747531</v>
      </c>
      <c r="P106" s="114">
        <f t="shared" si="26"/>
        <v>191520099</v>
      </c>
      <c r="Q106" s="114">
        <v>21217022</v>
      </c>
      <c r="R106" s="115">
        <f t="shared" si="27"/>
        <v>11.078222134795366</v>
      </c>
      <c r="S106" s="114">
        <v>18607099</v>
      </c>
      <c r="T106" s="115">
        <f t="shared" si="28"/>
        <v>9.7154810890109253</v>
      </c>
      <c r="U106" s="114">
        <v>364111</v>
      </c>
      <c r="V106" s="115">
        <f t="shared" si="29"/>
        <v>0.19011633865122426</v>
      </c>
      <c r="W106" s="114">
        <v>1941584</v>
      </c>
      <c r="X106" s="114">
        <v>2855584.5794000002</v>
      </c>
      <c r="Y106" s="114">
        <v>575499.80059999996</v>
      </c>
      <c r="Z106" s="113"/>
      <c r="AA106" s="114">
        <v>439217</v>
      </c>
      <c r="AB106" s="114">
        <v>439217</v>
      </c>
      <c r="AC106" s="114">
        <v>439217</v>
      </c>
      <c r="AD106" s="114">
        <v>439217</v>
      </c>
    </row>
    <row r="107" spans="1:30" x14ac:dyDescent="0.2">
      <c r="A107" s="110">
        <v>54</v>
      </c>
      <c r="B107" s="110" t="s">
        <v>146</v>
      </c>
      <c r="C107" s="111">
        <v>769560</v>
      </c>
      <c r="D107" s="112">
        <f t="shared" si="20"/>
        <v>18.575842425412766</v>
      </c>
      <c r="F107" s="112">
        <f t="shared" si="21"/>
        <v>50.119467935773542</v>
      </c>
      <c r="G107" s="111">
        <v>3964986</v>
      </c>
      <c r="H107" s="112">
        <f t="shared" si="22"/>
        <v>95.707878729361781</v>
      </c>
      <c r="J107" s="112">
        <f t="shared" si="23"/>
        <v>51.874017941977023</v>
      </c>
      <c r="K107" s="111">
        <v>12488358</v>
      </c>
      <c r="L107" s="112">
        <f t="shared" si="24"/>
        <v>301.44728203147628</v>
      </c>
      <c r="N107" s="112">
        <f t="shared" si="25"/>
        <v>95.406754192244435</v>
      </c>
      <c r="O107" s="111">
        <v>1491007</v>
      </c>
      <c r="P107" s="111">
        <f t="shared" si="26"/>
        <v>17222904</v>
      </c>
      <c r="Q107" s="111">
        <v>5951731</v>
      </c>
      <c r="R107" s="112">
        <f t="shared" si="27"/>
        <v>34.557070050439812</v>
      </c>
      <c r="S107" s="111">
        <v>2737898</v>
      </c>
      <c r="T107" s="112">
        <f t="shared" si="28"/>
        <v>15.89684294820432</v>
      </c>
      <c r="U107" s="111">
        <v>31667</v>
      </c>
      <c r="V107" s="112">
        <f t="shared" si="29"/>
        <v>0.18386562451953517</v>
      </c>
      <c r="W107" s="111">
        <v>1324473</v>
      </c>
      <c r="X107" s="111">
        <v>780988.14</v>
      </c>
      <c r="Y107" s="111">
        <v>720670.44</v>
      </c>
      <c r="Z107" s="110"/>
      <c r="AA107" s="111">
        <v>41428</v>
      </c>
      <c r="AB107" s="111">
        <v>41428</v>
      </c>
      <c r="AC107" s="111">
        <v>41428</v>
      </c>
      <c r="AD107" s="111">
        <v>41428</v>
      </c>
    </row>
    <row r="108" spans="1:30" x14ac:dyDescent="0.2">
      <c r="A108" s="113">
        <v>55</v>
      </c>
      <c r="B108" s="113" t="s">
        <v>148</v>
      </c>
      <c r="C108" s="114">
        <v>84035</v>
      </c>
      <c r="D108" s="115">
        <f t="shared" si="20"/>
        <v>6.968654117256821</v>
      </c>
      <c r="E108" s="160"/>
      <c r="F108" s="115">
        <f t="shared" si="21"/>
        <v>18.80212097985584</v>
      </c>
      <c r="G108" s="114">
        <v>3057156</v>
      </c>
      <c r="H108" s="115">
        <f t="shared" si="22"/>
        <v>253.51654366033668</v>
      </c>
      <c r="I108" s="160"/>
      <c r="J108" s="115">
        <f t="shared" si="23"/>
        <v>137.40688759398651</v>
      </c>
      <c r="K108" s="114">
        <v>2932033</v>
      </c>
      <c r="L108" s="115">
        <f t="shared" si="24"/>
        <v>243.1406418442657</v>
      </c>
      <c r="M108" s="160"/>
      <c r="N108" s="115">
        <f t="shared" si="25"/>
        <v>76.952956066653826</v>
      </c>
      <c r="O108" s="114">
        <v>51736</v>
      </c>
      <c r="P108" s="114">
        <f t="shared" si="26"/>
        <v>6073224</v>
      </c>
      <c r="Q108" s="114">
        <v>2155300</v>
      </c>
      <c r="R108" s="118">
        <f t="shared" si="27"/>
        <v>35.48856422881817</v>
      </c>
      <c r="S108" s="114">
        <v>978284</v>
      </c>
      <c r="T108" s="118">
        <f t="shared" si="28"/>
        <v>16.108149477114626</v>
      </c>
      <c r="U108" s="114">
        <v>0</v>
      </c>
      <c r="V108" s="118">
        <f t="shared" si="29"/>
        <v>0</v>
      </c>
      <c r="W108" s="114">
        <v>1738002</v>
      </c>
      <c r="X108" s="114">
        <v>396212.98000000004</v>
      </c>
      <c r="Y108" s="114">
        <v>594138.16999999993</v>
      </c>
      <c r="Z108" s="113"/>
      <c r="AA108" s="114">
        <v>12059</v>
      </c>
      <c r="AB108" s="114">
        <v>12059</v>
      </c>
      <c r="AC108" s="114">
        <v>12059</v>
      </c>
      <c r="AD108" s="114">
        <v>12059</v>
      </c>
    </row>
    <row r="109" spans="1:30" x14ac:dyDescent="0.2">
      <c r="A109" s="110">
        <v>56</v>
      </c>
      <c r="B109" s="110" t="s">
        <v>150</v>
      </c>
      <c r="C109" s="111">
        <v>209656</v>
      </c>
      <c r="D109" s="112">
        <f t="shared" si="20"/>
        <v>14.99470748104706</v>
      </c>
      <c r="F109" s="112">
        <f t="shared" si="21"/>
        <v>40.457210154545251</v>
      </c>
      <c r="G109" s="111">
        <v>2830509</v>
      </c>
      <c r="H109" s="112">
        <f t="shared" si="22"/>
        <v>202.43949363467314</v>
      </c>
      <c r="J109" s="112">
        <f t="shared" si="23"/>
        <v>109.72294093639876</v>
      </c>
      <c r="K109" s="111">
        <v>6145554</v>
      </c>
      <c r="L109" s="112">
        <f t="shared" si="24"/>
        <v>439.53325704477186</v>
      </c>
      <c r="N109" s="112">
        <f t="shared" si="25"/>
        <v>139.11036494204799</v>
      </c>
      <c r="O109" s="111">
        <v>176154</v>
      </c>
      <c r="P109" s="111">
        <f t="shared" si="26"/>
        <v>9185719</v>
      </c>
      <c r="Q109" s="111">
        <v>3689702</v>
      </c>
      <c r="R109" s="220">
        <f t="shared" si="27"/>
        <v>40.167808312011289</v>
      </c>
      <c r="S109" s="111">
        <v>1806668</v>
      </c>
      <c r="T109" s="220">
        <f t="shared" si="28"/>
        <v>19.66822629779988</v>
      </c>
      <c r="U109" s="111">
        <v>0</v>
      </c>
      <c r="V109" s="220">
        <f t="shared" si="29"/>
        <v>0</v>
      </c>
      <c r="W109" s="111">
        <v>909256</v>
      </c>
      <c r="X109" s="111">
        <v>292448.64000000001</v>
      </c>
      <c r="Y109" s="111">
        <v>183744.98</v>
      </c>
      <c r="Z109" s="110"/>
      <c r="AA109" s="111">
        <v>13982</v>
      </c>
      <c r="AB109" s="111">
        <v>13982</v>
      </c>
      <c r="AC109" s="111">
        <v>13982</v>
      </c>
      <c r="AD109" s="111">
        <v>13982</v>
      </c>
    </row>
    <row r="110" spans="1:30" x14ac:dyDescent="0.2">
      <c r="A110" s="113">
        <v>57</v>
      </c>
      <c r="B110" s="113" t="s">
        <v>152</v>
      </c>
      <c r="C110" s="114">
        <v>178832</v>
      </c>
      <c r="D110" s="115">
        <f t="shared" si="20"/>
        <v>21.271797311764008</v>
      </c>
      <c r="E110" s="160"/>
      <c r="F110" s="115">
        <f t="shared" si="21"/>
        <v>57.393421998708625</v>
      </c>
      <c r="G110" s="114">
        <v>1504680</v>
      </c>
      <c r="H110" s="115">
        <f t="shared" si="22"/>
        <v>178.97942191031282</v>
      </c>
      <c r="I110" s="160"/>
      <c r="J110" s="115">
        <f t="shared" si="23"/>
        <v>97.007496840194108</v>
      </c>
      <c r="K110" s="114">
        <v>3142740</v>
      </c>
      <c r="L110" s="115">
        <f t="shared" si="24"/>
        <v>373.82419412394432</v>
      </c>
      <c r="M110" s="160"/>
      <c r="N110" s="115">
        <f t="shared" si="25"/>
        <v>118.31373220400422</v>
      </c>
      <c r="O110" s="114">
        <v>219759</v>
      </c>
      <c r="P110" s="114">
        <f t="shared" si="26"/>
        <v>4826252</v>
      </c>
      <c r="Q110" s="114">
        <v>1398320</v>
      </c>
      <c r="R110" s="118">
        <f t="shared" si="27"/>
        <v>28.973207366710234</v>
      </c>
      <c r="S110" s="114">
        <v>1272106</v>
      </c>
      <c r="T110" s="118">
        <f t="shared" si="28"/>
        <v>26.35805175527511</v>
      </c>
      <c r="U110" s="114">
        <v>0</v>
      </c>
      <c r="V110" s="118">
        <f t="shared" si="29"/>
        <v>0</v>
      </c>
      <c r="W110" s="114">
        <v>641488</v>
      </c>
      <c r="X110" s="114">
        <v>222255.37</v>
      </c>
      <c r="Y110" s="114">
        <v>149441.99</v>
      </c>
      <c r="Z110" s="113"/>
      <c r="AA110" s="114">
        <v>8407</v>
      </c>
      <c r="AB110" s="114">
        <v>8407</v>
      </c>
      <c r="AC110" s="114">
        <v>8407</v>
      </c>
      <c r="AD110" s="114">
        <v>8407</v>
      </c>
    </row>
    <row r="111" spans="1:30" x14ac:dyDescent="0.2">
      <c r="A111" s="110">
        <v>58</v>
      </c>
      <c r="B111" s="110" t="s">
        <v>154</v>
      </c>
      <c r="C111" s="111">
        <v>224000</v>
      </c>
      <c r="D111" s="112">
        <f t="shared" si="20"/>
        <v>7.3846965351267597</v>
      </c>
      <c r="F111" s="112">
        <f t="shared" si="21"/>
        <v>19.924644747274733</v>
      </c>
      <c r="G111" s="111">
        <v>8840005</v>
      </c>
      <c r="H111" s="112">
        <f t="shared" si="22"/>
        <v>291.43193881251443</v>
      </c>
      <c r="J111" s="112">
        <f t="shared" si="23"/>
        <v>157.95716949881182</v>
      </c>
      <c r="K111" s="111">
        <v>7676186</v>
      </c>
      <c r="L111" s="112">
        <f t="shared" si="24"/>
        <v>253.06385784459169</v>
      </c>
      <c r="N111" s="112">
        <f t="shared" si="25"/>
        <v>80.09361078863202</v>
      </c>
      <c r="O111" s="111">
        <v>0</v>
      </c>
      <c r="P111" s="111">
        <f t="shared" si="26"/>
        <v>16740191</v>
      </c>
      <c r="Q111" s="111">
        <v>7250764</v>
      </c>
      <c r="R111" s="220">
        <f t="shared" si="27"/>
        <v>43.313508191155051</v>
      </c>
      <c r="S111" s="111">
        <v>2947289</v>
      </c>
      <c r="T111" s="220">
        <f t="shared" si="28"/>
        <v>17.606065546086064</v>
      </c>
      <c r="U111" s="111">
        <v>0</v>
      </c>
      <c r="V111" s="220">
        <f t="shared" si="29"/>
        <v>0</v>
      </c>
      <c r="W111" s="111">
        <v>3971030</v>
      </c>
      <c r="X111" s="111">
        <v>531091.56999999995</v>
      </c>
      <c r="Y111" s="111">
        <v>1320259.75</v>
      </c>
      <c r="Z111" s="110"/>
      <c r="AA111" s="111">
        <v>30333</v>
      </c>
      <c r="AB111" s="111">
        <v>30333</v>
      </c>
      <c r="AC111" s="111">
        <v>30333</v>
      </c>
      <c r="AD111" s="111">
        <v>30333</v>
      </c>
    </row>
    <row r="112" spans="1:30" x14ac:dyDescent="0.2">
      <c r="A112" s="113">
        <v>59</v>
      </c>
      <c r="B112" s="113" t="s">
        <v>156</v>
      </c>
      <c r="C112" s="114">
        <v>262586</v>
      </c>
      <c r="D112" s="115">
        <f t="shared" si="20"/>
        <v>24.128089681154094</v>
      </c>
      <c r="E112" s="160"/>
      <c r="F112" s="115">
        <f t="shared" si="21"/>
        <v>65.0999825166314</v>
      </c>
      <c r="G112" s="114">
        <v>1399295</v>
      </c>
      <c r="H112" s="115">
        <f t="shared" si="22"/>
        <v>128.57621979233667</v>
      </c>
      <c r="I112" s="160"/>
      <c r="J112" s="115">
        <f t="shared" si="23"/>
        <v>69.688778196408492</v>
      </c>
      <c r="K112" s="114">
        <v>3158954</v>
      </c>
      <c r="L112" s="115">
        <f t="shared" si="24"/>
        <v>290.26500045943214</v>
      </c>
      <c r="M112" s="160"/>
      <c r="N112" s="115">
        <f t="shared" si="25"/>
        <v>91.867610690724717</v>
      </c>
      <c r="O112" s="114">
        <v>211462</v>
      </c>
      <c r="P112" s="114">
        <f t="shared" si="26"/>
        <v>4820835</v>
      </c>
      <c r="Q112" s="114">
        <v>1611391</v>
      </c>
      <c r="R112" s="118">
        <f t="shared" si="27"/>
        <v>33.425558020550383</v>
      </c>
      <c r="S112" s="114">
        <v>1131801</v>
      </c>
      <c r="T112" s="118">
        <f t="shared" si="28"/>
        <v>23.477281425313247</v>
      </c>
      <c r="U112" s="114">
        <v>0</v>
      </c>
      <c r="V112" s="118">
        <f t="shared" si="29"/>
        <v>0</v>
      </c>
      <c r="W112" s="114">
        <v>602768</v>
      </c>
      <c r="X112" s="114">
        <v>320083.06799999997</v>
      </c>
      <c r="Y112" s="114">
        <v>246190.63199999998</v>
      </c>
      <c r="Z112" s="113"/>
      <c r="AA112" s="114">
        <v>10883</v>
      </c>
      <c r="AB112" s="114">
        <v>10883</v>
      </c>
      <c r="AC112" s="114">
        <v>10883</v>
      </c>
      <c r="AD112" s="114">
        <v>10883</v>
      </c>
    </row>
    <row r="113" spans="1:30" x14ac:dyDescent="0.2">
      <c r="A113" s="110">
        <v>60</v>
      </c>
      <c r="B113" s="110" t="s">
        <v>158</v>
      </c>
      <c r="C113" s="111">
        <v>684104</v>
      </c>
      <c r="D113" s="112">
        <f t="shared" si="20"/>
        <v>6.6986927784577723</v>
      </c>
      <c r="F113" s="112">
        <f t="shared" si="21"/>
        <v>18.07373847348147</v>
      </c>
      <c r="G113" s="111">
        <v>30787519</v>
      </c>
      <c r="H113" s="112">
        <f t="shared" si="22"/>
        <v>301.46897429620566</v>
      </c>
      <c r="J113" s="112">
        <f t="shared" si="23"/>
        <v>163.39727919174067</v>
      </c>
      <c r="K113" s="111">
        <v>14842436</v>
      </c>
      <c r="L113" s="112">
        <f t="shared" si="24"/>
        <v>145.33597062423502</v>
      </c>
      <c r="N113" s="112">
        <f t="shared" si="25"/>
        <v>45.998202840620721</v>
      </c>
      <c r="O113" s="111">
        <v>1282441</v>
      </c>
      <c r="P113" s="111">
        <f t="shared" si="26"/>
        <v>46314059</v>
      </c>
      <c r="Q113" s="111">
        <v>18103955</v>
      </c>
      <c r="R113" s="220">
        <f t="shared" si="27"/>
        <v>39.08954514222129</v>
      </c>
      <c r="S113" s="111">
        <v>4239683</v>
      </c>
      <c r="T113" s="220">
        <f t="shared" si="28"/>
        <v>9.1542030466386031</v>
      </c>
      <c r="U113" s="111">
        <v>330927</v>
      </c>
      <c r="V113" s="220">
        <f t="shared" si="29"/>
        <v>0.71452817383162204</v>
      </c>
      <c r="W113" s="111">
        <v>15379820</v>
      </c>
      <c r="X113" s="111">
        <v>1741717.7199999997</v>
      </c>
      <c r="Y113" s="111">
        <v>1610721.1099999999</v>
      </c>
      <c r="Z113" s="110"/>
      <c r="AA113" s="111">
        <v>102125</v>
      </c>
      <c r="AB113" s="111">
        <v>102125</v>
      </c>
      <c r="AC113" s="111">
        <v>102125</v>
      </c>
      <c r="AD113" s="111">
        <v>102125</v>
      </c>
    </row>
    <row r="114" spans="1:30" x14ac:dyDescent="0.2">
      <c r="A114" s="113">
        <v>61</v>
      </c>
      <c r="B114" s="113" t="s">
        <v>160</v>
      </c>
      <c r="C114" s="114">
        <v>357637</v>
      </c>
      <c r="D114" s="115">
        <f t="shared" si="20"/>
        <v>24.184271030565323</v>
      </c>
      <c r="E114" s="160"/>
      <c r="F114" s="115">
        <f t="shared" si="21"/>
        <v>65.251565377635472</v>
      </c>
      <c r="G114" s="114">
        <v>3951296</v>
      </c>
      <c r="H114" s="115">
        <f t="shared" si="22"/>
        <v>267.19610494995942</v>
      </c>
      <c r="I114" s="160"/>
      <c r="J114" s="115">
        <f t="shared" si="23"/>
        <v>144.82125950565407</v>
      </c>
      <c r="K114" s="114">
        <v>4929369</v>
      </c>
      <c r="L114" s="115">
        <f t="shared" si="24"/>
        <v>333.33574519880983</v>
      </c>
      <c r="M114" s="160"/>
      <c r="N114" s="115">
        <f t="shared" si="25"/>
        <v>105.49931414658018</v>
      </c>
      <c r="O114" s="114">
        <v>358822</v>
      </c>
      <c r="P114" s="114">
        <f t="shared" si="26"/>
        <v>9238302</v>
      </c>
      <c r="Q114" s="114">
        <v>4636762</v>
      </c>
      <c r="R114" s="118">
        <f t="shared" si="27"/>
        <v>50.190630269501902</v>
      </c>
      <c r="S114" s="114">
        <v>1134588</v>
      </c>
      <c r="T114" s="118">
        <f t="shared" si="28"/>
        <v>12.281347806122813</v>
      </c>
      <c r="U114" s="114">
        <v>32759</v>
      </c>
      <c r="V114" s="118">
        <f t="shared" si="29"/>
        <v>0.35459979550354598</v>
      </c>
      <c r="W114" s="114">
        <v>1370144</v>
      </c>
      <c r="X114" s="114">
        <v>444023.37000000005</v>
      </c>
      <c r="Y114" s="114">
        <v>440986.72000000003</v>
      </c>
      <c r="Z114" s="113"/>
      <c r="AA114" s="114">
        <v>14788</v>
      </c>
      <c r="AB114" s="114">
        <v>14788</v>
      </c>
      <c r="AC114" s="114">
        <v>14788</v>
      </c>
      <c r="AD114" s="114">
        <v>14788</v>
      </c>
    </row>
    <row r="115" spans="1:30" x14ac:dyDescent="0.2">
      <c r="A115" s="110">
        <v>62</v>
      </c>
      <c r="B115" s="110" t="s">
        <v>249</v>
      </c>
      <c r="C115" s="111">
        <v>391416</v>
      </c>
      <c r="D115" s="112">
        <f t="shared" si="20"/>
        <v>14.600716204118173</v>
      </c>
      <c r="F115" s="112">
        <f t="shared" si="21"/>
        <v>39.394182555646296</v>
      </c>
      <c r="G115" s="111">
        <v>145000</v>
      </c>
      <c r="H115" s="112">
        <f t="shared" si="22"/>
        <v>5.4088331841241422</v>
      </c>
      <c r="J115" s="112">
        <f t="shared" si="23"/>
        <v>2.9316072340483217</v>
      </c>
      <c r="K115" s="111">
        <v>3436558</v>
      </c>
      <c r="L115" s="112">
        <f t="shared" si="24"/>
        <v>128.19150999701583</v>
      </c>
      <c r="N115" s="112">
        <f t="shared" si="25"/>
        <v>40.572055589278385</v>
      </c>
      <c r="O115" s="111">
        <v>140478</v>
      </c>
      <c r="P115" s="111">
        <f t="shared" si="26"/>
        <v>3972974</v>
      </c>
      <c r="Q115" s="111">
        <v>961482</v>
      </c>
      <c r="R115" s="220">
        <f t="shared" si="27"/>
        <v>24.200561091011419</v>
      </c>
      <c r="S115" s="111">
        <v>1117646</v>
      </c>
      <c r="T115" s="220">
        <f t="shared" si="28"/>
        <v>28.13121857832445</v>
      </c>
      <c r="U115" s="111">
        <v>0</v>
      </c>
      <c r="V115" s="220">
        <f t="shared" si="29"/>
        <v>0</v>
      </c>
      <c r="W115" s="111">
        <v>0</v>
      </c>
      <c r="X115" s="111">
        <v>497659.54</v>
      </c>
      <c r="Y115" s="111">
        <v>136062.76</v>
      </c>
      <c r="Z115" s="110"/>
      <c r="AA115" s="111">
        <v>26808</v>
      </c>
      <c r="AB115" s="111">
        <v>26808</v>
      </c>
      <c r="AC115" s="111">
        <v>26808</v>
      </c>
      <c r="AD115" s="111">
        <v>26808</v>
      </c>
    </row>
    <row r="116" spans="1:30" x14ac:dyDescent="0.2">
      <c r="A116" s="113">
        <v>63</v>
      </c>
      <c r="B116" s="113" t="s">
        <v>164</v>
      </c>
      <c r="C116" s="114">
        <v>634128</v>
      </c>
      <c r="D116" s="115">
        <f t="shared" si="20"/>
        <v>52.191604938271603</v>
      </c>
      <c r="E116" s="160"/>
      <c r="F116" s="115">
        <f t="shared" si="21"/>
        <v>140.81813412896341</v>
      </c>
      <c r="G116" s="114">
        <v>4042315</v>
      </c>
      <c r="H116" s="115">
        <f t="shared" si="22"/>
        <v>332.7008230452675</v>
      </c>
      <c r="I116" s="160"/>
      <c r="J116" s="115">
        <f t="shared" si="23"/>
        <v>180.32505466727125</v>
      </c>
      <c r="K116" s="114">
        <v>3148961</v>
      </c>
      <c r="L116" s="115">
        <f t="shared" si="24"/>
        <v>259.17374485596707</v>
      </c>
      <c r="M116" s="160"/>
      <c r="N116" s="115">
        <f t="shared" si="25"/>
        <v>82.027363464417675</v>
      </c>
      <c r="O116" s="114">
        <v>68433</v>
      </c>
      <c r="P116" s="114">
        <f t="shared" si="26"/>
        <v>7825404</v>
      </c>
      <c r="Q116" s="114">
        <v>2951279</v>
      </c>
      <c r="R116" s="118">
        <f t="shared" si="27"/>
        <v>37.714078404130959</v>
      </c>
      <c r="S116" s="114">
        <v>2129916</v>
      </c>
      <c r="T116" s="118">
        <f t="shared" si="28"/>
        <v>27.217968554722543</v>
      </c>
      <c r="U116" s="114">
        <v>0</v>
      </c>
      <c r="V116" s="118">
        <f t="shared" si="29"/>
        <v>0</v>
      </c>
      <c r="W116" s="114">
        <v>1740891</v>
      </c>
      <c r="X116" s="114">
        <v>1129902.6831</v>
      </c>
      <c r="Y116" s="114">
        <v>1185707.4868999999</v>
      </c>
      <c r="Z116" s="113"/>
      <c r="AA116" s="114">
        <v>12150</v>
      </c>
      <c r="AB116" s="114">
        <v>12150</v>
      </c>
      <c r="AC116" s="114">
        <v>12150</v>
      </c>
      <c r="AD116" s="114">
        <v>12150</v>
      </c>
    </row>
    <row r="117" spans="1:30" x14ac:dyDescent="0.2">
      <c r="A117" s="110">
        <v>64</v>
      </c>
      <c r="B117" s="110" t="s">
        <v>166</v>
      </c>
      <c r="C117" s="111">
        <v>0</v>
      </c>
      <c r="D117" s="112">
        <f t="shared" si="20"/>
        <v>0</v>
      </c>
      <c r="F117" s="112">
        <f t="shared" si="21"/>
        <v>0</v>
      </c>
      <c r="G117" s="111">
        <v>0</v>
      </c>
      <c r="H117" s="112">
        <f t="shared" si="22"/>
        <v>0</v>
      </c>
      <c r="J117" s="112">
        <f t="shared" si="23"/>
        <v>0</v>
      </c>
      <c r="K117" s="111">
        <v>0</v>
      </c>
      <c r="L117" s="112">
        <f t="shared" si="24"/>
        <v>0</v>
      </c>
      <c r="N117" s="112">
        <f t="shared" si="25"/>
        <v>0</v>
      </c>
      <c r="O117" s="111">
        <v>0</v>
      </c>
      <c r="P117" s="111">
        <f t="shared" si="26"/>
        <v>0</v>
      </c>
      <c r="Q117" s="111">
        <v>0</v>
      </c>
      <c r="R117" s="220">
        <f t="shared" si="27"/>
        <v>0</v>
      </c>
      <c r="S117" s="111">
        <v>0</v>
      </c>
      <c r="T117" s="220">
        <f t="shared" si="28"/>
        <v>0</v>
      </c>
      <c r="U117" s="111">
        <v>0</v>
      </c>
      <c r="V117" s="220">
        <f t="shared" si="29"/>
        <v>0</v>
      </c>
      <c r="W117" s="111">
        <v>0</v>
      </c>
      <c r="X117" s="111">
        <v>0</v>
      </c>
      <c r="Y117" s="111">
        <v>0</v>
      </c>
      <c r="Z117" s="110"/>
      <c r="AA117" s="111">
        <v>0</v>
      </c>
      <c r="AB117" s="111">
        <v>0</v>
      </c>
      <c r="AC117" s="111">
        <v>0</v>
      </c>
      <c r="AD117" s="111">
        <v>0</v>
      </c>
    </row>
    <row r="118" spans="1:30" x14ac:dyDescent="0.2">
      <c r="A118" s="113">
        <v>65</v>
      </c>
      <c r="B118" s="113" t="s">
        <v>168</v>
      </c>
      <c r="C118" s="114">
        <v>108368</v>
      </c>
      <c r="D118" s="115">
        <f t="shared" ref="D118:D148" si="30">IFERROR((C118/$AA118),0)</f>
        <v>6.9258004729341085</v>
      </c>
      <c r="E118" s="160"/>
      <c r="F118" s="115">
        <f t="shared" ref="F118:F149" si="31">IF(D$149,D118/D$149*100,0)</f>
        <v>18.68649759097389</v>
      </c>
      <c r="G118" s="114">
        <v>3614468</v>
      </c>
      <c r="H118" s="115">
        <f t="shared" ref="H118:H148" si="32">IFERROR((G118/$AA118),0)</f>
        <v>231.00070301016169</v>
      </c>
      <c r="I118" s="160"/>
      <c r="J118" s="115">
        <f t="shared" ref="J118:J149" si="33">IF(H$149,H118/H$149*100,0)</f>
        <v>125.20322017002603</v>
      </c>
      <c r="K118" s="114">
        <v>2890782</v>
      </c>
      <c r="L118" s="115">
        <f t="shared" ref="L118:L148" si="34">IFERROR((K118/$AA118),0)</f>
        <v>184.74992011248162</v>
      </c>
      <c r="M118" s="160"/>
      <c r="N118" s="115">
        <f t="shared" ref="N118:N149" si="35">IF(L$149,L118/L$149*100,0)</f>
        <v>58.472546497758216</v>
      </c>
      <c r="O118" s="114">
        <v>87990</v>
      </c>
      <c r="P118" s="114">
        <f t="shared" ref="P118:P148" si="36">(C118+G118+K118)</f>
        <v>6613618</v>
      </c>
      <c r="Q118" s="114">
        <v>2237846</v>
      </c>
      <c r="R118" s="118">
        <f t="shared" ref="R118:R149" si="37">IF($P118,Q118/$P118*100,0)</f>
        <v>33.836940688137716</v>
      </c>
      <c r="S118" s="114">
        <v>1272729</v>
      </c>
      <c r="T118" s="118">
        <f t="shared" ref="T118:T149" si="38">IF($P118,S118/$P118*100,0)</f>
        <v>19.244065804828764</v>
      </c>
      <c r="U118" s="114">
        <v>0</v>
      </c>
      <c r="V118" s="118">
        <f t="shared" ref="V118:V149" si="39">IF($P118,U118/$P118*100,0)</f>
        <v>0</v>
      </c>
      <c r="W118" s="114">
        <v>2039073</v>
      </c>
      <c r="X118" s="114">
        <v>433403.35</v>
      </c>
      <c r="Y118" s="114">
        <v>684815.4</v>
      </c>
      <c r="Z118" s="113"/>
      <c r="AA118" s="114">
        <v>15647</v>
      </c>
      <c r="AB118" s="114">
        <v>15647</v>
      </c>
      <c r="AC118" s="114">
        <v>15647</v>
      </c>
      <c r="AD118" s="114">
        <v>15647</v>
      </c>
    </row>
    <row r="119" spans="1:30" x14ac:dyDescent="0.2">
      <c r="A119" s="110">
        <v>66</v>
      </c>
      <c r="B119" s="110" t="s">
        <v>170</v>
      </c>
      <c r="C119" s="111">
        <v>-79426</v>
      </c>
      <c r="D119" s="112">
        <f t="shared" si="30"/>
        <v>-2.0482232193511787</v>
      </c>
      <c r="F119" s="112">
        <f t="shared" si="31"/>
        <v>-5.5263096884984035</v>
      </c>
      <c r="G119" s="111">
        <v>6786512</v>
      </c>
      <c r="H119" s="112">
        <f t="shared" si="32"/>
        <v>175.00933519005622</v>
      </c>
      <c r="J119" s="112">
        <f t="shared" si="33"/>
        <v>94.855695415985807</v>
      </c>
      <c r="K119" s="111">
        <v>12719550</v>
      </c>
      <c r="L119" s="112">
        <f t="shared" si="34"/>
        <v>328.00943834132755</v>
      </c>
      <c r="N119" s="112">
        <f t="shared" si="35"/>
        <v>103.81356118281249</v>
      </c>
      <c r="O119" s="111">
        <v>185063</v>
      </c>
      <c r="P119" s="111">
        <f t="shared" si="36"/>
        <v>19426636</v>
      </c>
      <c r="Q119" s="111">
        <v>7100972</v>
      </c>
      <c r="R119" s="220">
        <f t="shared" si="37"/>
        <v>36.55276188836811</v>
      </c>
      <c r="S119" s="111">
        <v>3039756</v>
      </c>
      <c r="T119" s="220">
        <f t="shared" si="38"/>
        <v>15.64736169453116</v>
      </c>
      <c r="U119" s="111">
        <v>0</v>
      </c>
      <c r="V119" s="220">
        <f t="shared" si="39"/>
        <v>0</v>
      </c>
      <c r="W119" s="111">
        <v>2991629</v>
      </c>
      <c r="X119" s="111">
        <v>531373.24</v>
      </c>
      <c r="Y119" s="111">
        <v>528980.20000000007</v>
      </c>
      <c r="Z119" s="110"/>
      <c r="AA119" s="111">
        <v>38778</v>
      </c>
      <c r="AB119" s="111">
        <v>38778</v>
      </c>
      <c r="AC119" s="111">
        <v>38778</v>
      </c>
      <c r="AD119" s="111">
        <v>38778</v>
      </c>
    </row>
    <row r="120" spans="1:30" x14ac:dyDescent="0.2">
      <c r="A120" s="113">
        <v>67</v>
      </c>
      <c r="B120" s="113" t="s">
        <v>250</v>
      </c>
      <c r="C120" s="114">
        <v>211464</v>
      </c>
      <c r="D120" s="115">
        <f t="shared" si="30"/>
        <v>8.9896696849891597</v>
      </c>
      <c r="E120" s="160"/>
      <c r="F120" s="115">
        <f t="shared" si="31"/>
        <v>24.255021721847854</v>
      </c>
      <c r="G120" s="114">
        <v>1699494</v>
      </c>
      <c r="H120" s="115">
        <f t="shared" si="32"/>
        <v>72.248182629766617</v>
      </c>
      <c r="I120" s="160"/>
      <c r="J120" s="115">
        <f t="shared" si="33"/>
        <v>39.158777435759582</v>
      </c>
      <c r="K120" s="114">
        <v>6469901</v>
      </c>
      <c r="L120" s="115">
        <f t="shared" si="34"/>
        <v>275.04574246482167</v>
      </c>
      <c r="M120" s="160"/>
      <c r="N120" s="115">
        <f t="shared" si="35"/>
        <v>87.050781702601569</v>
      </c>
      <c r="O120" s="114">
        <v>434065</v>
      </c>
      <c r="P120" s="114">
        <f t="shared" si="36"/>
        <v>8380859</v>
      </c>
      <c r="Q120" s="114">
        <v>3450517</v>
      </c>
      <c r="R120" s="118">
        <f t="shared" si="37"/>
        <v>41.171400210885309</v>
      </c>
      <c r="S120" s="114">
        <v>1968605</v>
      </c>
      <c r="T120" s="118">
        <f t="shared" si="38"/>
        <v>23.489298650651445</v>
      </c>
      <c r="U120" s="114">
        <v>0</v>
      </c>
      <c r="V120" s="118">
        <f t="shared" si="39"/>
        <v>0</v>
      </c>
      <c r="W120" s="114">
        <v>639428</v>
      </c>
      <c r="X120" s="114">
        <v>502530.37</v>
      </c>
      <c r="Y120" s="114">
        <v>622397.32000000007</v>
      </c>
      <c r="Z120" s="113"/>
      <c r="AA120" s="114">
        <v>23523</v>
      </c>
      <c r="AB120" s="114">
        <v>23523</v>
      </c>
      <c r="AC120" s="114">
        <v>23523</v>
      </c>
      <c r="AD120" s="114">
        <v>23523</v>
      </c>
    </row>
    <row r="121" spans="1:30" x14ac:dyDescent="0.2">
      <c r="A121" s="110">
        <v>68</v>
      </c>
      <c r="B121" s="110" t="s">
        <v>174</v>
      </c>
      <c r="C121" s="111">
        <v>120704</v>
      </c>
      <c r="D121" s="112">
        <f t="shared" si="30"/>
        <v>7.1065057403591405</v>
      </c>
      <c r="F121" s="112">
        <f t="shared" si="31"/>
        <v>19.174058351294725</v>
      </c>
      <c r="G121" s="111">
        <v>5128180</v>
      </c>
      <c r="H121" s="112">
        <f t="shared" si="32"/>
        <v>301.92405063291142</v>
      </c>
      <c r="J121" s="112">
        <f t="shared" si="33"/>
        <v>163.64393221935606</v>
      </c>
      <c r="K121" s="111">
        <v>6169851</v>
      </c>
      <c r="L121" s="112">
        <f t="shared" si="34"/>
        <v>363.25292905504858</v>
      </c>
      <c r="N121" s="112">
        <f t="shared" si="35"/>
        <v>114.96797276927866</v>
      </c>
      <c r="O121" s="111">
        <v>30739</v>
      </c>
      <c r="P121" s="111">
        <f t="shared" si="36"/>
        <v>11418735</v>
      </c>
      <c r="Q121" s="111">
        <v>4401061</v>
      </c>
      <c r="R121" s="220">
        <f t="shared" si="37"/>
        <v>38.542456760753268</v>
      </c>
      <c r="S121" s="111">
        <v>2246453</v>
      </c>
      <c r="T121" s="220">
        <f t="shared" si="38"/>
        <v>19.673396396360893</v>
      </c>
      <c r="U121" s="111">
        <v>63096</v>
      </c>
      <c r="V121" s="220">
        <f t="shared" si="39"/>
        <v>0.55256558629305252</v>
      </c>
      <c r="W121" s="111">
        <v>2623260</v>
      </c>
      <c r="X121" s="111">
        <v>518424.64989999996</v>
      </c>
      <c r="Y121" s="111">
        <v>735590.77009999997</v>
      </c>
      <c r="Z121" s="110"/>
      <c r="AA121" s="111">
        <v>16985</v>
      </c>
      <c r="AB121" s="111">
        <v>16985</v>
      </c>
      <c r="AC121" s="111">
        <v>16985</v>
      </c>
      <c r="AD121" s="111">
        <v>16985</v>
      </c>
    </row>
    <row r="122" spans="1:30" x14ac:dyDescent="0.2">
      <c r="A122" s="113">
        <v>69</v>
      </c>
      <c r="B122" s="113" t="s">
        <v>176</v>
      </c>
      <c r="C122" s="114">
        <v>344985</v>
      </c>
      <c r="D122" s="115">
        <f t="shared" si="30"/>
        <v>5.8558382699913434</v>
      </c>
      <c r="E122" s="160"/>
      <c r="F122" s="115">
        <f t="shared" si="31"/>
        <v>15.799633291914361</v>
      </c>
      <c r="G122" s="114">
        <v>15188331</v>
      </c>
      <c r="H122" s="115">
        <f t="shared" si="32"/>
        <v>257.80949875239759</v>
      </c>
      <c r="I122" s="160"/>
      <c r="J122" s="115">
        <f t="shared" si="33"/>
        <v>139.7336848485719</v>
      </c>
      <c r="K122" s="114">
        <v>16095103</v>
      </c>
      <c r="L122" s="115">
        <f t="shared" si="34"/>
        <v>273.20121195661397</v>
      </c>
      <c r="M122" s="160"/>
      <c r="N122" s="115">
        <f t="shared" si="35"/>
        <v>86.466995816025573</v>
      </c>
      <c r="O122" s="114">
        <v>595667</v>
      </c>
      <c r="P122" s="114">
        <f t="shared" si="36"/>
        <v>31628419</v>
      </c>
      <c r="Q122" s="114">
        <v>15042729</v>
      </c>
      <c r="R122" s="118">
        <f t="shared" si="37"/>
        <v>47.560799671965896</v>
      </c>
      <c r="S122" s="114">
        <v>5869964</v>
      </c>
      <c r="T122" s="118">
        <f t="shared" si="38"/>
        <v>18.559144546554794</v>
      </c>
      <c r="U122" s="114">
        <v>76513</v>
      </c>
      <c r="V122" s="118">
        <f t="shared" si="39"/>
        <v>0.24191218663190214</v>
      </c>
      <c r="W122" s="114">
        <v>6822734</v>
      </c>
      <c r="X122" s="114">
        <v>1428894.9400000002</v>
      </c>
      <c r="Y122" s="114">
        <v>1973132</v>
      </c>
      <c r="Z122" s="113"/>
      <c r="AA122" s="114">
        <v>58913</v>
      </c>
      <c r="AB122" s="114">
        <v>58913</v>
      </c>
      <c r="AC122" s="114">
        <v>58913</v>
      </c>
      <c r="AD122" s="114">
        <v>58913</v>
      </c>
    </row>
    <row r="123" spans="1:30" x14ac:dyDescent="0.2">
      <c r="A123" s="110">
        <v>70</v>
      </c>
      <c r="B123" s="110" t="s">
        <v>178</v>
      </c>
      <c r="C123" s="111">
        <v>619017</v>
      </c>
      <c r="D123" s="112">
        <f t="shared" si="30"/>
        <v>19.421359771593512</v>
      </c>
      <c r="F123" s="112">
        <f t="shared" si="31"/>
        <v>52.400757717984028</v>
      </c>
      <c r="G123" s="111">
        <v>4275014</v>
      </c>
      <c r="H123" s="112">
        <f t="shared" si="32"/>
        <v>134.1265020550309</v>
      </c>
      <c r="J123" s="112">
        <f t="shared" si="33"/>
        <v>72.697051344873003</v>
      </c>
      <c r="K123" s="111">
        <v>6794962</v>
      </c>
      <c r="L123" s="112">
        <f t="shared" si="34"/>
        <v>213.18865497442977</v>
      </c>
      <c r="N123" s="112">
        <f t="shared" si="35"/>
        <v>67.473282441461251</v>
      </c>
      <c r="O123" s="111">
        <v>1223191</v>
      </c>
      <c r="P123" s="111">
        <f t="shared" si="36"/>
        <v>11688993</v>
      </c>
      <c r="Q123" s="111">
        <v>4378900</v>
      </c>
      <c r="R123" s="220">
        <f t="shared" si="37"/>
        <v>37.461738577480538</v>
      </c>
      <c r="S123" s="111">
        <v>1840550</v>
      </c>
      <c r="T123" s="220">
        <f t="shared" si="38"/>
        <v>15.746009942858208</v>
      </c>
      <c r="U123" s="111">
        <v>0</v>
      </c>
      <c r="V123" s="220">
        <f t="shared" si="39"/>
        <v>0</v>
      </c>
      <c r="W123" s="111">
        <v>1143071</v>
      </c>
      <c r="X123" s="111">
        <v>400049.56</v>
      </c>
      <c r="Y123" s="111">
        <v>141438.96000000002</v>
      </c>
      <c r="Z123" s="110"/>
      <c r="AA123" s="111">
        <v>31873</v>
      </c>
      <c r="AB123" s="111">
        <v>31873</v>
      </c>
      <c r="AC123" s="111">
        <v>31873</v>
      </c>
      <c r="AD123" s="111">
        <v>31873</v>
      </c>
    </row>
    <row r="124" spans="1:30" x14ac:dyDescent="0.2">
      <c r="A124" s="113">
        <v>71</v>
      </c>
      <c r="B124" s="113" t="s">
        <v>180</v>
      </c>
      <c r="C124" s="114">
        <v>178000</v>
      </c>
      <c r="D124" s="115">
        <f t="shared" si="30"/>
        <v>7.8942700017739931</v>
      </c>
      <c r="E124" s="160"/>
      <c r="F124" s="115">
        <f t="shared" si="31"/>
        <v>21.299524574399424</v>
      </c>
      <c r="G124" s="114">
        <v>4721337</v>
      </c>
      <c r="H124" s="115">
        <f t="shared" si="32"/>
        <v>209.390500266099</v>
      </c>
      <c r="I124" s="160"/>
      <c r="J124" s="115">
        <f t="shared" si="33"/>
        <v>113.4904117810197</v>
      </c>
      <c r="K124" s="114">
        <v>4313101</v>
      </c>
      <c r="L124" s="115">
        <f t="shared" si="34"/>
        <v>191.28530246585063</v>
      </c>
      <c r="M124" s="160"/>
      <c r="N124" s="115">
        <f t="shared" si="35"/>
        <v>60.54096659940339</v>
      </c>
      <c r="O124" s="114">
        <v>144922</v>
      </c>
      <c r="P124" s="114">
        <f t="shared" si="36"/>
        <v>9212438</v>
      </c>
      <c r="Q124" s="114">
        <v>2964651</v>
      </c>
      <c r="R124" s="118">
        <f t="shared" si="37"/>
        <v>32.18096013237755</v>
      </c>
      <c r="S124" s="114">
        <v>1747344</v>
      </c>
      <c r="T124" s="118">
        <f t="shared" si="38"/>
        <v>18.967226699381857</v>
      </c>
      <c r="U124" s="114">
        <v>0</v>
      </c>
      <c r="V124" s="118">
        <f t="shared" si="39"/>
        <v>0</v>
      </c>
      <c r="W124" s="114">
        <v>2690253</v>
      </c>
      <c r="X124" s="114">
        <v>720579.12000000011</v>
      </c>
      <c r="Y124" s="114">
        <v>716964.74</v>
      </c>
      <c r="Z124" s="113"/>
      <c r="AA124" s="114">
        <v>22548</v>
      </c>
      <c r="AB124" s="114">
        <v>22548</v>
      </c>
      <c r="AC124" s="114">
        <v>22548</v>
      </c>
      <c r="AD124" s="114">
        <v>22548</v>
      </c>
    </row>
    <row r="125" spans="1:30" x14ac:dyDescent="0.2">
      <c r="A125" s="110">
        <v>72</v>
      </c>
      <c r="B125" s="110" t="s">
        <v>182</v>
      </c>
      <c r="C125" s="111">
        <v>285765</v>
      </c>
      <c r="D125" s="112">
        <f t="shared" si="30"/>
        <v>6.699134960264435</v>
      </c>
      <c r="F125" s="112">
        <f t="shared" si="31"/>
        <v>18.074931523916185</v>
      </c>
      <c r="G125" s="111">
        <v>2746797</v>
      </c>
      <c r="H125" s="112">
        <f t="shared" si="32"/>
        <v>64.392643645826013</v>
      </c>
      <c r="J125" s="112">
        <f t="shared" si="33"/>
        <v>34.901046770250424</v>
      </c>
      <c r="K125" s="111">
        <v>6229813</v>
      </c>
      <c r="L125" s="112">
        <f t="shared" si="34"/>
        <v>146.04433035609631</v>
      </c>
      <c r="N125" s="112">
        <f t="shared" si="35"/>
        <v>46.222395616093543</v>
      </c>
      <c r="O125" s="111">
        <v>113803</v>
      </c>
      <c r="P125" s="111">
        <f t="shared" si="36"/>
        <v>9262375</v>
      </c>
      <c r="Q125" s="111">
        <v>4006224</v>
      </c>
      <c r="R125" s="220">
        <f t="shared" si="37"/>
        <v>43.252664678335741</v>
      </c>
      <c r="S125" s="111">
        <v>2163081</v>
      </c>
      <c r="T125" s="220">
        <f t="shared" si="38"/>
        <v>23.353416375389681</v>
      </c>
      <c r="U125" s="111">
        <v>0</v>
      </c>
      <c r="V125" s="220">
        <f t="shared" si="39"/>
        <v>0</v>
      </c>
      <c r="W125" s="111">
        <v>810168</v>
      </c>
      <c r="X125" s="111">
        <v>391832.53389999992</v>
      </c>
      <c r="Y125" s="111">
        <v>420917.34609999997</v>
      </c>
      <c r="Z125" s="110"/>
      <c r="AA125" s="111">
        <v>42657</v>
      </c>
      <c r="AB125" s="111">
        <v>42657</v>
      </c>
      <c r="AC125" s="111">
        <v>42657</v>
      </c>
      <c r="AD125" s="111">
        <v>42657</v>
      </c>
    </row>
    <row r="126" spans="1:30" x14ac:dyDescent="0.2">
      <c r="A126" s="113">
        <v>73</v>
      </c>
      <c r="B126" s="113" t="s">
        <v>184</v>
      </c>
      <c r="C126" s="114">
        <v>4770000</v>
      </c>
      <c r="D126" s="115">
        <f t="shared" si="30"/>
        <v>9.5811414212629025</v>
      </c>
      <c r="E126" s="160"/>
      <c r="F126" s="115">
        <f t="shared" si="31"/>
        <v>25.850871215087164</v>
      </c>
      <c r="G126" s="114">
        <v>75934000</v>
      </c>
      <c r="H126" s="115">
        <f t="shared" si="32"/>
        <v>152.52293347634745</v>
      </c>
      <c r="I126" s="160"/>
      <c r="J126" s="115">
        <f t="shared" si="33"/>
        <v>82.667984002530588</v>
      </c>
      <c r="K126" s="114">
        <v>155361000</v>
      </c>
      <c r="L126" s="115">
        <f t="shared" si="34"/>
        <v>312.06199420310816</v>
      </c>
      <c r="M126" s="160"/>
      <c r="N126" s="115">
        <f t="shared" si="35"/>
        <v>98.76626444609559</v>
      </c>
      <c r="O126" s="114">
        <v>58964000</v>
      </c>
      <c r="P126" s="114">
        <f t="shared" si="36"/>
        <v>236065000</v>
      </c>
      <c r="Q126" s="114">
        <v>52600000</v>
      </c>
      <c r="R126" s="118">
        <f t="shared" si="37"/>
        <v>22.281998602079938</v>
      </c>
      <c r="S126" s="114">
        <v>26316000</v>
      </c>
      <c r="T126" s="118">
        <f t="shared" si="38"/>
        <v>11.147777095291552</v>
      </c>
      <c r="U126" s="114">
        <v>429000</v>
      </c>
      <c r="V126" s="118">
        <f t="shared" si="39"/>
        <v>0.18172960837057592</v>
      </c>
      <c r="W126" s="114">
        <v>946000</v>
      </c>
      <c r="X126" s="114">
        <v>5585697.0231999997</v>
      </c>
      <c r="Y126" s="114">
        <v>1924821.4568</v>
      </c>
      <c r="Z126" s="113"/>
      <c r="AA126" s="114">
        <v>497853</v>
      </c>
      <c r="AB126" s="114">
        <v>497853</v>
      </c>
      <c r="AC126" s="114">
        <v>497853</v>
      </c>
      <c r="AD126" s="114">
        <v>497853</v>
      </c>
    </row>
    <row r="127" spans="1:30" x14ac:dyDescent="0.2">
      <c r="A127" s="110">
        <v>74</v>
      </c>
      <c r="B127" s="110" t="s">
        <v>186</v>
      </c>
      <c r="C127" s="111">
        <v>0</v>
      </c>
      <c r="D127" s="112">
        <f t="shared" si="30"/>
        <v>0</v>
      </c>
      <c r="F127" s="112">
        <f t="shared" si="31"/>
        <v>0</v>
      </c>
      <c r="G127" s="111">
        <v>0</v>
      </c>
      <c r="H127" s="112">
        <f t="shared" si="32"/>
        <v>0</v>
      </c>
      <c r="J127" s="112">
        <f t="shared" si="33"/>
        <v>0</v>
      </c>
      <c r="K127" s="111">
        <v>0</v>
      </c>
      <c r="L127" s="112">
        <f t="shared" si="34"/>
        <v>0</v>
      </c>
      <c r="N127" s="112">
        <f t="shared" si="35"/>
        <v>0</v>
      </c>
      <c r="O127" s="111">
        <v>0</v>
      </c>
      <c r="P127" s="111">
        <f t="shared" si="36"/>
        <v>0</v>
      </c>
      <c r="Q127" s="111">
        <v>0</v>
      </c>
      <c r="R127" s="220">
        <f t="shared" si="37"/>
        <v>0</v>
      </c>
      <c r="S127" s="111">
        <v>0</v>
      </c>
      <c r="T127" s="220">
        <f t="shared" si="38"/>
        <v>0</v>
      </c>
      <c r="U127" s="111">
        <v>0</v>
      </c>
      <c r="V127" s="220">
        <f t="shared" si="39"/>
        <v>0</v>
      </c>
      <c r="W127" s="111">
        <v>0</v>
      </c>
      <c r="X127" s="111">
        <v>0</v>
      </c>
      <c r="Y127" s="111">
        <v>0</v>
      </c>
      <c r="Z127" s="110"/>
      <c r="AA127" s="111">
        <v>0</v>
      </c>
      <c r="AB127" s="111">
        <v>0</v>
      </c>
      <c r="AC127" s="111">
        <v>0</v>
      </c>
      <c r="AD127" s="111">
        <v>0</v>
      </c>
    </row>
    <row r="128" spans="1:30" x14ac:dyDescent="0.2">
      <c r="A128" s="113">
        <v>75</v>
      </c>
      <c r="B128" s="113" t="s">
        <v>188</v>
      </c>
      <c r="C128" s="114">
        <v>182630</v>
      </c>
      <c r="D128" s="115">
        <f t="shared" si="30"/>
        <v>24.451733833177133</v>
      </c>
      <c r="E128" s="160"/>
      <c r="F128" s="115">
        <f t="shared" si="31"/>
        <v>65.973206585205986</v>
      </c>
      <c r="G128" s="114">
        <v>1527280</v>
      </c>
      <c r="H128" s="115">
        <f t="shared" si="32"/>
        <v>204.48252778149686</v>
      </c>
      <c r="I128" s="160"/>
      <c r="J128" s="115">
        <f t="shared" si="33"/>
        <v>110.83027286555051</v>
      </c>
      <c r="K128" s="114">
        <v>2473838</v>
      </c>
      <c r="L128" s="115">
        <f t="shared" si="34"/>
        <v>331.21408488418797</v>
      </c>
      <c r="M128" s="160"/>
      <c r="N128" s="115">
        <f t="shared" si="35"/>
        <v>104.8278178811223</v>
      </c>
      <c r="O128" s="114">
        <v>0</v>
      </c>
      <c r="P128" s="114">
        <f t="shared" si="36"/>
        <v>4183748</v>
      </c>
      <c r="Q128" s="114">
        <v>1412800</v>
      </c>
      <c r="R128" s="118">
        <f t="shared" si="37"/>
        <v>33.768764275477395</v>
      </c>
      <c r="S128" s="114">
        <v>1039906</v>
      </c>
      <c r="T128" s="118">
        <f t="shared" si="38"/>
        <v>24.855846958277603</v>
      </c>
      <c r="U128" s="114">
        <v>0</v>
      </c>
      <c r="V128" s="118">
        <f t="shared" si="39"/>
        <v>0</v>
      </c>
      <c r="W128" s="114">
        <v>490614</v>
      </c>
      <c r="X128" s="114">
        <v>203349.06000000003</v>
      </c>
      <c r="Y128" s="114">
        <v>57984.200000000004</v>
      </c>
      <c r="Z128" s="113"/>
      <c r="AA128" s="114">
        <v>7469</v>
      </c>
      <c r="AB128" s="114">
        <v>7469</v>
      </c>
      <c r="AC128" s="114">
        <v>7469</v>
      </c>
      <c r="AD128" s="114">
        <v>7469</v>
      </c>
    </row>
    <row r="129" spans="1:30" x14ac:dyDescent="0.2">
      <c r="A129" s="110">
        <v>76</v>
      </c>
      <c r="B129" s="110" t="s">
        <v>62</v>
      </c>
      <c r="C129" s="111">
        <v>0</v>
      </c>
      <c r="D129" s="112">
        <f t="shared" si="30"/>
        <v>0</v>
      </c>
      <c r="F129" s="112">
        <f t="shared" si="31"/>
        <v>0</v>
      </c>
      <c r="G129" s="111">
        <v>0</v>
      </c>
      <c r="H129" s="112">
        <f t="shared" si="32"/>
        <v>0</v>
      </c>
      <c r="J129" s="112">
        <f t="shared" si="33"/>
        <v>0</v>
      </c>
      <c r="K129" s="111">
        <v>0</v>
      </c>
      <c r="L129" s="112">
        <f t="shared" si="34"/>
        <v>0</v>
      </c>
      <c r="N129" s="112">
        <f t="shared" si="35"/>
        <v>0</v>
      </c>
      <c r="O129" s="111">
        <v>0</v>
      </c>
      <c r="P129" s="111">
        <f t="shared" si="36"/>
        <v>0</v>
      </c>
      <c r="Q129" s="111">
        <v>0</v>
      </c>
      <c r="R129" s="220">
        <f t="shared" si="37"/>
        <v>0</v>
      </c>
      <c r="S129" s="111">
        <v>0</v>
      </c>
      <c r="T129" s="220">
        <f t="shared" si="38"/>
        <v>0</v>
      </c>
      <c r="U129" s="111">
        <v>0</v>
      </c>
      <c r="V129" s="220">
        <f t="shared" si="39"/>
        <v>0</v>
      </c>
      <c r="W129" s="111">
        <v>0</v>
      </c>
      <c r="X129" s="111">
        <v>0</v>
      </c>
      <c r="Y129" s="111">
        <v>0</v>
      </c>
      <c r="Z129" s="110"/>
      <c r="AA129" s="111">
        <v>0</v>
      </c>
      <c r="AB129" s="111">
        <v>0</v>
      </c>
      <c r="AC129" s="111">
        <v>0</v>
      </c>
      <c r="AD129" s="111">
        <v>0</v>
      </c>
    </row>
    <row r="130" spans="1:30" x14ac:dyDescent="0.2">
      <c r="A130" s="113">
        <v>77</v>
      </c>
      <c r="B130" s="113" t="s">
        <v>64</v>
      </c>
      <c r="C130" s="114">
        <v>981618</v>
      </c>
      <c r="D130" s="115">
        <f t="shared" si="30"/>
        <v>10.172523498139839</v>
      </c>
      <c r="E130" s="160"/>
      <c r="F130" s="115">
        <f t="shared" si="31"/>
        <v>27.446478798368336</v>
      </c>
      <c r="G130" s="114">
        <v>9997849</v>
      </c>
      <c r="H130" s="115">
        <f t="shared" si="32"/>
        <v>103.6078738199115</v>
      </c>
      <c r="I130" s="160"/>
      <c r="J130" s="115">
        <f t="shared" si="33"/>
        <v>56.155843978760615</v>
      </c>
      <c r="K130" s="114">
        <v>31623976</v>
      </c>
      <c r="L130" s="115">
        <f t="shared" si="34"/>
        <v>327.71978403473685</v>
      </c>
      <c r="M130" s="160"/>
      <c r="N130" s="115">
        <f t="shared" si="35"/>
        <v>103.72188685407617</v>
      </c>
      <c r="O130" s="114">
        <v>2578924</v>
      </c>
      <c r="P130" s="114">
        <f t="shared" si="36"/>
        <v>42603443</v>
      </c>
      <c r="Q130" s="114">
        <v>17283629</v>
      </c>
      <c r="R130" s="118">
        <f t="shared" si="37"/>
        <v>40.568620240387617</v>
      </c>
      <c r="S130" s="114">
        <v>8275099</v>
      </c>
      <c r="T130" s="118">
        <f t="shared" si="38"/>
        <v>19.423545181547887</v>
      </c>
      <c r="U130" s="114">
        <v>27428</v>
      </c>
      <c r="V130" s="118">
        <f t="shared" si="39"/>
        <v>6.437977324978171E-2</v>
      </c>
      <c r="W130" s="114">
        <v>3379190</v>
      </c>
      <c r="X130" s="114">
        <v>1361689.8319999999</v>
      </c>
      <c r="Y130" s="114">
        <v>1491671.8280000002</v>
      </c>
      <c r="Z130" s="113"/>
      <c r="AA130" s="114">
        <v>96497</v>
      </c>
      <c r="AB130" s="114">
        <v>96497</v>
      </c>
      <c r="AC130" s="114">
        <v>96497</v>
      </c>
      <c r="AD130" s="114">
        <v>96497</v>
      </c>
    </row>
    <row r="131" spans="1:30" x14ac:dyDescent="0.2">
      <c r="A131" s="110">
        <v>78</v>
      </c>
      <c r="B131" s="110" t="s">
        <v>192</v>
      </c>
      <c r="C131" s="111">
        <v>564351</v>
      </c>
      <c r="D131" s="112">
        <f t="shared" si="30"/>
        <v>24.990081034406412</v>
      </c>
      <c r="F131" s="112">
        <f t="shared" si="31"/>
        <v>67.425720806225215</v>
      </c>
      <c r="G131" s="111">
        <v>5418830</v>
      </c>
      <c r="H131" s="112">
        <f t="shared" si="32"/>
        <v>239.95173360492404</v>
      </c>
      <c r="J131" s="112">
        <f t="shared" si="33"/>
        <v>130.05471126810883</v>
      </c>
      <c r="K131" s="111">
        <v>6848443</v>
      </c>
      <c r="L131" s="112">
        <f t="shared" si="34"/>
        <v>303.25656467254129</v>
      </c>
      <c r="N131" s="112">
        <f t="shared" si="35"/>
        <v>95.979384282113216</v>
      </c>
      <c r="O131" s="111">
        <v>332477</v>
      </c>
      <c r="P131" s="111">
        <f t="shared" si="36"/>
        <v>12831624</v>
      </c>
      <c r="Q131" s="111">
        <v>6561919</v>
      </c>
      <c r="R131" s="220">
        <f t="shared" si="37"/>
        <v>51.138647765863467</v>
      </c>
      <c r="S131" s="111">
        <v>1712903</v>
      </c>
      <c r="T131" s="220">
        <f t="shared" si="38"/>
        <v>13.349074131224542</v>
      </c>
      <c r="U131" s="111">
        <v>5240</v>
      </c>
      <c r="V131" s="220">
        <f t="shared" si="39"/>
        <v>4.0836608055223565E-2</v>
      </c>
      <c r="W131" s="111">
        <v>2563928</v>
      </c>
      <c r="X131" s="111">
        <v>487574.951</v>
      </c>
      <c r="Y131" s="111">
        <v>627873.91899999999</v>
      </c>
      <c r="Z131" s="110"/>
      <c r="AA131" s="111">
        <v>22583</v>
      </c>
      <c r="AB131" s="111">
        <v>22583</v>
      </c>
      <c r="AC131" s="111">
        <v>22583</v>
      </c>
      <c r="AD131" s="111">
        <v>22583</v>
      </c>
    </row>
    <row r="132" spans="1:30" x14ac:dyDescent="0.2">
      <c r="A132" s="113">
        <v>79</v>
      </c>
      <c r="B132" s="113" t="s">
        <v>194</v>
      </c>
      <c r="C132" s="114">
        <v>695171</v>
      </c>
      <c r="D132" s="115">
        <f t="shared" si="30"/>
        <v>7.9857899392310259</v>
      </c>
      <c r="E132" s="160"/>
      <c r="F132" s="115">
        <f t="shared" si="31"/>
        <v>21.546454456006654</v>
      </c>
      <c r="G132" s="114">
        <v>1226908</v>
      </c>
      <c r="H132" s="115">
        <f t="shared" si="32"/>
        <v>14.094128729135795</v>
      </c>
      <c r="I132" s="160"/>
      <c r="J132" s="115">
        <f t="shared" si="33"/>
        <v>7.6390689698509373</v>
      </c>
      <c r="K132" s="114">
        <v>28169800</v>
      </c>
      <c r="L132" s="115">
        <f t="shared" si="34"/>
        <v>323.60110739681335</v>
      </c>
      <c r="M132" s="160"/>
      <c r="N132" s="115">
        <f t="shared" si="35"/>
        <v>102.41834360451163</v>
      </c>
      <c r="O132" s="114">
        <v>1033490</v>
      </c>
      <c r="P132" s="114">
        <f t="shared" si="36"/>
        <v>30091879</v>
      </c>
      <c r="Q132" s="114">
        <v>11239005</v>
      </c>
      <c r="R132" s="118">
        <f t="shared" si="37"/>
        <v>37.348963818444169</v>
      </c>
      <c r="S132" s="114">
        <v>6997281</v>
      </c>
      <c r="T132" s="118">
        <f t="shared" si="38"/>
        <v>23.253054420430178</v>
      </c>
      <c r="U132" s="114">
        <v>145879</v>
      </c>
      <c r="V132" s="118">
        <f t="shared" si="39"/>
        <v>0.48477863412916156</v>
      </c>
      <c r="W132" s="114">
        <v>82513</v>
      </c>
      <c r="X132" s="114">
        <v>1003347.8943</v>
      </c>
      <c r="Y132" s="114">
        <v>868374.20570000005</v>
      </c>
      <c r="Z132" s="113"/>
      <c r="AA132" s="114">
        <v>87051</v>
      </c>
      <c r="AB132" s="114">
        <v>87051</v>
      </c>
      <c r="AC132" s="114">
        <v>87051</v>
      </c>
      <c r="AD132" s="114">
        <v>87051</v>
      </c>
    </row>
    <row r="133" spans="1:30" x14ac:dyDescent="0.2">
      <c r="A133" s="110">
        <v>80</v>
      </c>
      <c r="B133" s="110" t="s">
        <v>196</v>
      </c>
      <c r="C133" s="111">
        <v>0</v>
      </c>
      <c r="D133" s="112">
        <f t="shared" si="30"/>
        <v>0</v>
      </c>
      <c r="F133" s="112">
        <f t="shared" si="31"/>
        <v>0</v>
      </c>
      <c r="G133" s="111">
        <v>0</v>
      </c>
      <c r="H133" s="112">
        <f t="shared" si="32"/>
        <v>0</v>
      </c>
      <c r="J133" s="112">
        <f t="shared" si="33"/>
        <v>0</v>
      </c>
      <c r="K133" s="111">
        <v>0</v>
      </c>
      <c r="L133" s="112">
        <f t="shared" si="34"/>
        <v>0</v>
      </c>
      <c r="N133" s="112">
        <f t="shared" si="35"/>
        <v>0</v>
      </c>
      <c r="O133" s="111">
        <v>0</v>
      </c>
      <c r="P133" s="111">
        <f t="shared" si="36"/>
        <v>0</v>
      </c>
      <c r="Q133" s="111">
        <v>0</v>
      </c>
      <c r="R133" s="220">
        <f t="shared" si="37"/>
        <v>0</v>
      </c>
      <c r="S133" s="111">
        <v>0</v>
      </c>
      <c r="T133" s="220">
        <f t="shared" si="38"/>
        <v>0</v>
      </c>
      <c r="U133" s="111">
        <v>0</v>
      </c>
      <c r="V133" s="220">
        <f t="shared" si="39"/>
        <v>0</v>
      </c>
      <c r="W133" s="111">
        <v>0</v>
      </c>
      <c r="X133" s="111">
        <v>0</v>
      </c>
      <c r="Y133" s="111">
        <v>0</v>
      </c>
      <c r="Z133" s="110"/>
      <c r="AA133" s="111">
        <v>0</v>
      </c>
      <c r="AB133" s="111">
        <v>0</v>
      </c>
      <c r="AC133" s="111">
        <v>0</v>
      </c>
      <c r="AD133" s="111">
        <v>0</v>
      </c>
    </row>
    <row r="134" spans="1:30" x14ac:dyDescent="0.2">
      <c r="A134" s="113">
        <v>81</v>
      </c>
      <c r="B134" s="113" t="s">
        <v>198</v>
      </c>
      <c r="C134" s="114">
        <v>256580</v>
      </c>
      <c r="D134" s="115">
        <f t="shared" si="30"/>
        <v>12.060731409231927</v>
      </c>
      <c r="E134" s="160"/>
      <c r="F134" s="115">
        <f t="shared" si="31"/>
        <v>32.541051291435281</v>
      </c>
      <c r="G134" s="114">
        <v>4651730</v>
      </c>
      <c r="H134" s="115">
        <f t="shared" si="32"/>
        <v>218.65798627432548</v>
      </c>
      <c r="I134" s="160"/>
      <c r="J134" s="115">
        <f t="shared" si="33"/>
        <v>118.51342286276333</v>
      </c>
      <c r="K134" s="114">
        <v>6255912</v>
      </c>
      <c r="L134" s="115">
        <f t="shared" si="34"/>
        <v>294.0637397762527</v>
      </c>
      <c r="M134" s="160"/>
      <c r="N134" s="115">
        <f t="shared" si="35"/>
        <v>93.069895169118084</v>
      </c>
      <c r="O134" s="114">
        <v>207338</v>
      </c>
      <c r="P134" s="114">
        <f t="shared" si="36"/>
        <v>11164222</v>
      </c>
      <c r="Q134" s="114">
        <v>5410185</v>
      </c>
      <c r="R134" s="118">
        <f t="shared" si="37"/>
        <v>48.46002703994958</v>
      </c>
      <c r="S134" s="114">
        <v>3264059</v>
      </c>
      <c r="T134" s="118">
        <f t="shared" si="38"/>
        <v>29.236779777399626</v>
      </c>
      <c r="U134" s="114">
        <v>0</v>
      </c>
      <c r="V134" s="118">
        <f t="shared" si="39"/>
        <v>0</v>
      </c>
      <c r="W134" s="114">
        <v>977644</v>
      </c>
      <c r="X134" s="114">
        <v>893202.40800000005</v>
      </c>
      <c r="Y134" s="114">
        <v>1263506.5720000002</v>
      </c>
      <c r="Z134" s="113"/>
      <c r="AA134" s="114">
        <v>21274</v>
      </c>
      <c r="AB134" s="114">
        <v>21274</v>
      </c>
      <c r="AC134" s="114">
        <v>21274</v>
      </c>
      <c r="AD134" s="114">
        <v>21274</v>
      </c>
    </row>
    <row r="135" spans="1:30" x14ac:dyDescent="0.2">
      <c r="A135" s="110">
        <v>82</v>
      </c>
      <c r="B135" s="110" t="s">
        <v>200</v>
      </c>
      <c r="C135" s="111">
        <v>459730</v>
      </c>
      <c r="D135" s="112">
        <f t="shared" si="30"/>
        <v>10.229406790975034</v>
      </c>
      <c r="F135" s="112">
        <f t="shared" si="31"/>
        <v>27.599955572451783</v>
      </c>
      <c r="G135" s="111">
        <v>3655035</v>
      </c>
      <c r="H135" s="112">
        <f t="shared" si="32"/>
        <v>81.327822526812341</v>
      </c>
      <c r="J135" s="112">
        <f t="shared" si="33"/>
        <v>44.079975242869111</v>
      </c>
      <c r="K135" s="111">
        <v>10563724</v>
      </c>
      <c r="L135" s="112">
        <f t="shared" si="34"/>
        <v>235.05237862133416</v>
      </c>
      <c r="N135" s="112">
        <f t="shared" si="35"/>
        <v>74.393055921089328</v>
      </c>
      <c r="O135" s="111">
        <v>695135</v>
      </c>
      <c r="P135" s="111">
        <f t="shared" si="36"/>
        <v>14678489</v>
      </c>
      <c r="Q135" s="111">
        <v>5913885</v>
      </c>
      <c r="R135" s="220">
        <f t="shared" si="37"/>
        <v>40.289467124306867</v>
      </c>
      <c r="S135" s="111">
        <v>2716730</v>
      </c>
      <c r="T135" s="220">
        <f t="shared" si="38"/>
        <v>18.508240187392584</v>
      </c>
      <c r="U135" s="111">
        <v>0</v>
      </c>
      <c r="V135" s="220">
        <f t="shared" si="39"/>
        <v>0</v>
      </c>
      <c r="W135" s="111">
        <v>1368328</v>
      </c>
      <c r="X135" s="111">
        <v>766310.76260000002</v>
      </c>
      <c r="Y135" s="111">
        <v>759940.01740000001</v>
      </c>
      <c r="Z135" s="110"/>
      <c r="AA135" s="111">
        <v>44942</v>
      </c>
      <c r="AB135" s="111">
        <v>44942</v>
      </c>
      <c r="AC135" s="111">
        <v>44942</v>
      </c>
      <c r="AD135" s="111">
        <v>44942</v>
      </c>
    </row>
    <row r="136" spans="1:30" x14ac:dyDescent="0.2">
      <c r="A136" s="113">
        <v>83</v>
      </c>
      <c r="B136" s="113" t="s">
        <v>202</v>
      </c>
      <c r="C136" s="114">
        <v>385650</v>
      </c>
      <c r="D136" s="115">
        <f t="shared" si="30"/>
        <v>13.395276137547759</v>
      </c>
      <c r="E136" s="160"/>
      <c r="F136" s="115">
        <f t="shared" si="31"/>
        <v>36.141785523987572</v>
      </c>
      <c r="G136" s="114">
        <v>38049607</v>
      </c>
      <c r="H136" s="115">
        <f t="shared" si="32"/>
        <v>1321.6258075720737</v>
      </c>
      <c r="I136" s="160"/>
      <c r="J136" s="115">
        <f t="shared" si="33"/>
        <v>716.32598867266518</v>
      </c>
      <c r="K136" s="114">
        <v>13960249</v>
      </c>
      <c r="L136" s="115">
        <f t="shared" si="34"/>
        <v>484.8992358457798</v>
      </c>
      <c r="M136" s="160"/>
      <c r="N136" s="115">
        <f t="shared" si="35"/>
        <v>153.46849999966116</v>
      </c>
      <c r="O136" s="114">
        <v>203575</v>
      </c>
      <c r="P136" s="114">
        <f t="shared" si="36"/>
        <v>52395506</v>
      </c>
      <c r="Q136" s="114">
        <v>20121765</v>
      </c>
      <c r="R136" s="118">
        <f t="shared" si="37"/>
        <v>38.403608507951041</v>
      </c>
      <c r="S136" s="114">
        <v>4871770</v>
      </c>
      <c r="T136" s="118">
        <f t="shared" si="38"/>
        <v>9.2980684259447752</v>
      </c>
      <c r="U136" s="114">
        <v>1082476</v>
      </c>
      <c r="V136" s="118">
        <f t="shared" si="39"/>
        <v>2.0659710777485385</v>
      </c>
      <c r="W136" s="114">
        <v>25419203</v>
      </c>
      <c r="X136" s="114">
        <v>1004876.7387999999</v>
      </c>
      <c r="Y136" s="114">
        <v>1800402.3511999999</v>
      </c>
      <c r="Z136" s="113"/>
      <c r="AA136" s="114">
        <v>28790</v>
      </c>
      <c r="AB136" s="114">
        <v>28790</v>
      </c>
      <c r="AC136" s="114">
        <v>28790</v>
      </c>
      <c r="AD136" s="114">
        <v>28790</v>
      </c>
    </row>
    <row r="137" spans="1:30" x14ac:dyDescent="0.2">
      <c r="A137" s="110">
        <v>84</v>
      </c>
      <c r="B137" s="110" t="s">
        <v>204</v>
      </c>
      <c r="C137" s="111">
        <v>325000</v>
      </c>
      <c r="D137" s="112">
        <f t="shared" si="30"/>
        <v>18.290280826157915</v>
      </c>
      <c r="F137" s="112">
        <f t="shared" si="31"/>
        <v>49.34899437717133</v>
      </c>
      <c r="G137" s="111">
        <v>81428</v>
      </c>
      <c r="H137" s="112">
        <f t="shared" si="32"/>
        <v>4.5825876526534977</v>
      </c>
      <c r="J137" s="112">
        <f t="shared" si="33"/>
        <v>2.4837791545525265</v>
      </c>
      <c r="K137" s="111">
        <v>4438340</v>
      </c>
      <c r="L137" s="112">
        <f t="shared" si="34"/>
        <v>249.77995385221453</v>
      </c>
      <c r="N137" s="112">
        <f t="shared" si="35"/>
        <v>79.054269452129461</v>
      </c>
      <c r="O137" s="111">
        <v>330241</v>
      </c>
      <c r="P137" s="111">
        <f t="shared" si="36"/>
        <v>4844768</v>
      </c>
      <c r="Q137" s="111">
        <v>1654931</v>
      </c>
      <c r="R137" s="220">
        <f t="shared" si="37"/>
        <v>34.159138270398088</v>
      </c>
      <c r="S137" s="111">
        <v>1547401</v>
      </c>
      <c r="T137" s="220">
        <f t="shared" si="38"/>
        <v>31.939630545776392</v>
      </c>
      <c r="U137" s="111">
        <v>0</v>
      </c>
      <c r="V137" s="220">
        <f t="shared" si="39"/>
        <v>0</v>
      </c>
      <c r="W137" s="111">
        <v>0</v>
      </c>
      <c r="X137" s="111">
        <v>771887.27</v>
      </c>
      <c r="Y137" s="111">
        <v>458346.62</v>
      </c>
      <c r="Z137" s="110"/>
      <c r="AA137" s="111">
        <v>17769</v>
      </c>
      <c r="AB137" s="111">
        <v>17769</v>
      </c>
      <c r="AC137" s="111">
        <v>17769</v>
      </c>
      <c r="AD137" s="111">
        <v>17769</v>
      </c>
    </row>
    <row r="138" spans="1:30" x14ac:dyDescent="0.2">
      <c r="A138" s="113">
        <v>85</v>
      </c>
      <c r="B138" s="113" t="s">
        <v>206</v>
      </c>
      <c r="C138" s="114">
        <v>744914</v>
      </c>
      <c r="D138" s="115">
        <f t="shared" si="30"/>
        <v>4.9687433297758803</v>
      </c>
      <c r="E138" s="160"/>
      <c r="F138" s="115">
        <f t="shared" si="31"/>
        <v>13.40616303124445</v>
      </c>
      <c r="G138" s="114">
        <v>23599136</v>
      </c>
      <c r="H138" s="115">
        <f t="shared" si="32"/>
        <v>157.41152614727855</v>
      </c>
      <c r="I138" s="160"/>
      <c r="J138" s="115">
        <f t="shared" si="33"/>
        <v>85.31761898859051</v>
      </c>
      <c r="K138" s="114">
        <v>31253595</v>
      </c>
      <c r="L138" s="115">
        <f t="shared" si="34"/>
        <v>208.46848319103523</v>
      </c>
      <c r="M138" s="160"/>
      <c r="N138" s="115">
        <f t="shared" si="35"/>
        <v>65.979368593412474</v>
      </c>
      <c r="O138" s="114">
        <v>1215745</v>
      </c>
      <c r="P138" s="114">
        <f t="shared" si="36"/>
        <v>55597645</v>
      </c>
      <c r="Q138" s="114">
        <v>14802326</v>
      </c>
      <c r="R138" s="118">
        <f t="shared" si="37"/>
        <v>26.624016179102551</v>
      </c>
      <c r="S138" s="114">
        <v>9863182</v>
      </c>
      <c r="T138" s="118">
        <f t="shared" si="38"/>
        <v>17.740287380877373</v>
      </c>
      <c r="U138" s="114">
        <v>0</v>
      </c>
      <c r="V138" s="118">
        <f t="shared" si="39"/>
        <v>0</v>
      </c>
      <c r="W138" s="114">
        <v>10429290</v>
      </c>
      <c r="X138" s="114">
        <v>1820091.2393999998</v>
      </c>
      <c r="Y138" s="114">
        <v>1339018.9106000001</v>
      </c>
      <c r="Z138" s="113"/>
      <c r="AA138" s="114">
        <v>149920</v>
      </c>
      <c r="AB138" s="114">
        <v>149920</v>
      </c>
      <c r="AC138" s="114">
        <v>149920</v>
      </c>
      <c r="AD138" s="114">
        <v>149920</v>
      </c>
    </row>
    <row r="139" spans="1:30" x14ac:dyDescent="0.2">
      <c r="A139" s="110">
        <v>86</v>
      </c>
      <c r="B139" s="110" t="s">
        <v>208</v>
      </c>
      <c r="C139" s="111">
        <v>881414</v>
      </c>
      <c r="D139" s="112">
        <f t="shared" si="30"/>
        <v>5.2635872323907913</v>
      </c>
      <c r="F139" s="112">
        <f t="shared" si="31"/>
        <v>14.201681166290109</v>
      </c>
      <c r="G139" s="111">
        <v>21046027</v>
      </c>
      <c r="H139" s="112">
        <f t="shared" si="32"/>
        <v>125.6816876175689</v>
      </c>
      <c r="J139" s="112">
        <f t="shared" si="33"/>
        <v>68.119931242939543</v>
      </c>
      <c r="K139" s="111">
        <v>25865473</v>
      </c>
      <c r="L139" s="112">
        <f t="shared" si="34"/>
        <v>154.46223164432234</v>
      </c>
      <c r="N139" s="112">
        <f t="shared" si="35"/>
        <v>48.886624776190921</v>
      </c>
      <c r="O139" s="111">
        <v>1811591</v>
      </c>
      <c r="P139" s="111">
        <f t="shared" si="36"/>
        <v>47792914</v>
      </c>
      <c r="Q139" s="111">
        <v>10824851</v>
      </c>
      <c r="R139" s="220">
        <f t="shared" si="37"/>
        <v>22.649489420126173</v>
      </c>
      <c r="S139" s="111">
        <v>2224932</v>
      </c>
      <c r="T139" s="220">
        <f t="shared" si="38"/>
        <v>4.6553595790371771</v>
      </c>
      <c r="U139" s="111">
        <v>0</v>
      </c>
      <c r="V139" s="220">
        <f t="shared" si="39"/>
        <v>0</v>
      </c>
      <c r="W139" s="111">
        <v>9545301</v>
      </c>
      <c r="X139" s="111">
        <v>1661861</v>
      </c>
      <c r="Y139" s="111">
        <v>839977.87</v>
      </c>
      <c r="Z139" s="110"/>
      <c r="AA139" s="111">
        <v>167455</v>
      </c>
      <c r="AB139" s="111">
        <v>167455</v>
      </c>
      <c r="AC139" s="111">
        <v>167455</v>
      </c>
      <c r="AD139" s="111">
        <v>167455</v>
      </c>
    </row>
    <row r="140" spans="1:30" x14ac:dyDescent="0.2">
      <c r="A140" s="113">
        <v>87</v>
      </c>
      <c r="B140" s="113" t="s">
        <v>210</v>
      </c>
      <c r="C140" s="114">
        <v>209664</v>
      </c>
      <c r="D140" s="115">
        <f t="shared" si="30"/>
        <v>31.970722781335773</v>
      </c>
      <c r="E140" s="160"/>
      <c r="F140" s="115">
        <f t="shared" si="31"/>
        <v>86.260185601625963</v>
      </c>
      <c r="G140" s="114">
        <v>1392366</v>
      </c>
      <c r="H140" s="115">
        <f t="shared" si="32"/>
        <v>212.3156450137237</v>
      </c>
      <c r="I140" s="160"/>
      <c r="J140" s="115">
        <f t="shared" si="33"/>
        <v>115.07585086018103</v>
      </c>
      <c r="K140" s="114">
        <v>3074204</v>
      </c>
      <c r="L140" s="115">
        <f t="shared" si="34"/>
        <v>468.77157670021347</v>
      </c>
      <c r="M140" s="160"/>
      <c r="N140" s="115">
        <f t="shared" si="35"/>
        <v>148.36416599662084</v>
      </c>
      <c r="O140" s="114">
        <v>231074</v>
      </c>
      <c r="P140" s="114">
        <f t="shared" si="36"/>
        <v>4676234</v>
      </c>
      <c r="Q140" s="114">
        <v>1628133</v>
      </c>
      <c r="R140" s="118">
        <f t="shared" si="37"/>
        <v>34.817184084457708</v>
      </c>
      <c r="S140" s="114">
        <v>1345563</v>
      </c>
      <c r="T140" s="118">
        <f t="shared" si="38"/>
        <v>28.774501019410064</v>
      </c>
      <c r="U140" s="114">
        <v>0</v>
      </c>
      <c r="V140" s="118">
        <f t="shared" si="39"/>
        <v>0</v>
      </c>
      <c r="W140" s="114">
        <v>437622</v>
      </c>
      <c r="X140" s="114">
        <v>248453.72499999998</v>
      </c>
      <c r="Y140" s="114">
        <v>161766.505</v>
      </c>
      <c r="Z140" s="113"/>
      <c r="AA140" s="114">
        <v>6558</v>
      </c>
      <c r="AB140" s="114">
        <v>6558</v>
      </c>
      <c r="AC140" s="114">
        <v>6558</v>
      </c>
      <c r="AD140" s="114">
        <v>6558</v>
      </c>
    </row>
    <row r="141" spans="1:30" x14ac:dyDescent="0.2">
      <c r="A141" s="110">
        <v>88</v>
      </c>
      <c r="B141" s="110" t="s">
        <v>212</v>
      </c>
      <c r="C141" s="111">
        <v>0</v>
      </c>
      <c r="D141" s="112">
        <f t="shared" si="30"/>
        <v>0</v>
      </c>
      <c r="F141" s="112">
        <f t="shared" si="31"/>
        <v>0</v>
      </c>
      <c r="G141" s="111">
        <v>0</v>
      </c>
      <c r="H141" s="112">
        <f t="shared" si="32"/>
        <v>0</v>
      </c>
      <c r="J141" s="112">
        <f t="shared" si="33"/>
        <v>0</v>
      </c>
      <c r="K141" s="111">
        <v>0</v>
      </c>
      <c r="L141" s="112">
        <f t="shared" si="34"/>
        <v>0</v>
      </c>
      <c r="N141" s="112">
        <f t="shared" si="35"/>
        <v>0</v>
      </c>
      <c r="O141" s="111">
        <v>0</v>
      </c>
      <c r="P141" s="111">
        <f t="shared" si="36"/>
        <v>0</v>
      </c>
      <c r="Q141" s="111">
        <v>0</v>
      </c>
      <c r="R141" s="220">
        <f t="shared" si="37"/>
        <v>0</v>
      </c>
      <c r="S141" s="111">
        <v>0</v>
      </c>
      <c r="T141" s="220">
        <f t="shared" si="38"/>
        <v>0</v>
      </c>
      <c r="U141" s="111">
        <v>0</v>
      </c>
      <c r="V141" s="220">
        <f t="shared" si="39"/>
        <v>0</v>
      </c>
      <c r="W141" s="111">
        <v>0</v>
      </c>
      <c r="X141" s="111">
        <v>0</v>
      </c>
      <c r="Y141" s="111">
        <v>0</v>
      </c>
      <c r="Z141" s="110"/>
      <c r="AA141" s="111">
        <v>0</v>
      </c>
      <c r="AB141" s="111">
        <v>0</v>
      </c>
      <c r="AC141" s="111">
        <v>0</v>
      </c>
      <c r="AD141" s="111">
        <v>0</v>
      </c>
    </row>
    <row r="142" spans="1:30" x14ac:dyDescent="0.2">
      <c r="A142" s="113">
        <v>89</v>
      </c>
      <c r="B142" s="113" t="s">
        <v>214</v>
      </c>
      <c r="C142" s="114">
        <v>168420</v>
      </c>
      <c r="D142" s="115">
        <f t="shared" si="30"/>
        <v>4.3663797573369285</v>
      </c>
      <c r="E142" s="160"/>
      <c r="F142" s="115">
        <f t="shared" si="31"/>
        <v>11.78092628218427</v>
      </c>
      <c r="G142" s="114">
        <v>20493736</v>
      </c>
      <c r="H142" s="115">
        <f t="shared" si="32"/>
        <v>531.31121020429327</v>
      </c>
      <c r="I142" s="160"/>
      <c r="J142" s="115">
        <f t="shared" si="33"/>
        <v>287.97260598416801</v>
      </c>
      <c r="K142" s="114">
        <v>13299629</v>
      </c>
      <c r="L142" s="115">
        <f t="shared" si="34"/>
        <v>344.80008814684226</v>
      </c>
      <c r="M142" s="160"/>
      <c r="N142" s="115">
        <f t="shared" si="35"/>
        <v>109.12772884731154</v>
      </c>
      <c r="O142" s="114">
        <v>515480</v>
      </c>
      <c r="P142" s="114">
        <f t="shared" si="36"/>
        <v>33961785</v>
      </c>
      <c r="Q142" s="114">
        <v>11316530</v>
      </c>
      <c r="R142" s="118">
        <f t="shared" si="37"/>
        <v>33.321363997799288</v>
      </c>
      <c r="S142" s="114">
        <v>6594282</v>
      </c>
      <c r="T142" s="118">
        <f t="shared" si="38"/>
        <v>19.416770938276652</v>
      </c>
      <c r="U142" s="114">
        <v>6896</v>
      </c>
      <c r="V142" s="118">
        <f t="shared" si="39"/>
        <v>2.0305175361071275E-2</v>
      </c>
      <c r="W142" s="114">
        <v>13673963</v>
      </c>
      <c r="X142" s="114">
        <v>1516847.7479999999</v>
      </c>
      <c r="Y142" s="114">
        <v>2478009.602</v>
      </c>
      <c r="Z142" s="113"/>
      <c r="AA142" s="114">
        <v>38572</v>
      </c>
      <c r="AB142" s="114">
        <v>38572</v>
      </c>
      <c r="AC142" s="114">
        <v>38572</v>
      </c>
      <c r="AD142" s="114">
        <v>38572</v>
      </c>
    </row>
    <row r="143" spans="1:30" x14ac:dyDescent="0.2">
      <c r="A143" s="110">
        <v>90</v>
      </c>
      <c r="B143" s="110" t="s">
        <v>216</v>
      </c>
      <c r="C143" s="116">
        <v>0</v>
      </c>
      <c r="D143" s="112">
        <f t="shared" si="30"/>
        <v>0</v>
      </c>
      <c r="F143" s="112">
        <f t="shared" si="31"/>
        <v>0</v>
      </c>
      <c r="G143" s="116">
        <v>0</v>
      </c>
      <c r="H143" s="112">
        <f t="shared" si="32"/>
        <v>0</v>
      </c>
      <c r="J143" s="112">
        <f t="shared" si="33"/>
        <v>0</v>
      </c>
      <c r="K143" s="116">
        <v>0</v>
      </c>
      <c r="L143" s="112">
        <f t="shared" si="34"/>
        <v>0</v>
      </c>
      <c r="N143" s="112">
        <f t="shared" si="35"/>
        <v>0</v>
      </c>
      <c r="O143" s="116">
        <v>0</v>
      </c>
      <c r="P143" s="116">
        <f t="shared" si="36"/>
        <v>0</v>
      </c>
      <c r="Q143" s="116">
        <v>0</v>
      </c>
      <c r="R143" s="220">
        <f t="shared" si="37"/>
        <v>0</v>
      </c>
      <c r="S143" s="116">
        <v>0</v>
      </c>
      <c r="T143" s="220">
        <f t="shared" si="38"/>
        <v>0</v>
      </c>
      <c r="U143" s="116">
        <v>0</v>
      </c>
      <c r="V143" s="220">
        <f t="shared" si="39"/>
        <v>0</v>
      </c>
      <c r="W143" s="116">
        <v>0</v>
      </c>
      <c r="X143" s="111">
        <v>0</v>
      </c>
      <c r="Y143" s="111">
        <v>0</v>
      </c>
      <c r="Z143" s="110"/>
      <c r="AA143" s="111">
        <v>0</v>
      </c>
      <c r="AB143" s="111">
        <v>0</v>
      </c>
      <c r="AC143" s="111">
        <v>0</v>
      </c>
      <c r="AD143" s="111">
        <v>0</v>
      </c>
    </row>
    <row r="144" spans="1:30" x14ac:dyDescent="0.2">
      <c r="A144" s="113">
        <v>91</v>
      </c>
      <c r="B144" s="113" t="s">
        <v>218</v>
      </c>
      <c r="C144" s="114">
        <v>2463480</v>
      </c>
      <c r="D144" s="115">
        <f t="shared" si="30"/>
        <v>46.159380914013752</v>
      </c>
      <c r="E144" s="160"/>
      <c r="F144" s="115">
        <f t="shared" si="31"/>
        <v>124.54259455227171</v>
      </c>
      <c r="G144" s="114">
        <v>21097472</v>
      </c>
      <c r="H144" s="115">
        <f t="shared" si="32"/>
        <v>395.31323427457886</v>
      </c>
      <c r="I144" s="160"/>
      <c r="J144" s="115">
        <f t="shared" si="33"/>
        <v>214.26120900085709</v>
      </c>
      <c r="K144" s="114">
        <v>15457528</v>
      </c>
      <c r="L144" s="115">
        <f t="shared" si="34"/>
        <v>289.63495662275852</v>
      </c>
      <c r="M144" s="160"/>
      <c r="N144" s="115">
        <f t="shared" si="35"/>
        <v>91.668204555593007</v>
      </c>
      <c r="O144" s="114">
        <v>458851</v>
      </c>
      <c r="P144" s="114">
        <f t="shared" si="36"/>
        <v>39018480</v>
      </c>
      <c r="Q144" s="114">
        <v>13745037</v>
      </c>
      <c r="R144" s="118">
        <f t="shared" si="37"/>
        <v>35.226992440505114</v>
      </c>
      <c r="S144" s="114">
        <v>6135466</v>
      </c>
      <c r="T144" s="118">
        <f t="shared" si="38"/>
        <v>15.724513102509373</v>
      </c>
      <c r="U144" s="114">
        <v>78083</v>
      </c>
      <c r="V144" s="118">
        <f t="shared" si="39"/>
        <v>0.20011799537039887</v>
      </c>
      <c r="W144" s="114">
        <v>10820673</v>
      </c>
      <c r="X144" s="114">
        <v>1309389.3840000001</v>
      </c>
      <c r="Y144" s="114">
        <v>1701666.936</v>
      </c>
      <c r="Z144" s="113"/>
      <c r="AA144" s="114">
        <v>53369</v>
      </c>
      <c r="AB144" s="114">
        <v>53369</v>
      </c>
      <c r="AC144" s="114">
        <v>53369</v>
      </c>
      <c r="AD144" s="114">
        <v>53369</v>
      </c>
    </row>
    <row r="145" spans="1:50" x14ac:dyDescent="0.2">
      <c r="A145" s="110">
        <v>92</v>
      </c>
      <c r="B145" s="110" t="s">
        <v>220</v>
      </c>
      <c r="C145" s="111">
        <v>242497</v>
      </c>
      <c r="D145" s="112">
        <f t="shared" si="30"/>
        <v>12.44403961615436</v>
      </c>
      <c r="F145" s="112">
        <f t="shared" si="31"/>
        <v>33.575254906345677</v>
      </c>
      <c r="G145" s="111">
        <v>3245586</v>
      </c>
      <c r="H145" s="112">
        <f t="shared" si="32"/>
        <v>166.55134192025452</v>
      </c>
      <c r="J145" s="112">
        <f t="shared" si="33"/>
        <v>90.271432339050506</v>
      </c>
      <c r="K145" s="111">
        <v>5126985</v>
      </c>
      <c r="L145" s="112">
        <f t="shared" si="34"/>
        <v>263.0977061630831</v>
      </c>
      <c r="N145" s="112">
        <f t="shared" si="35"/>
        <v>83.26928015832506</v>
      </c>
      <c r="O145" s="111">
        <v>223493</v>
      </c>
      <c r="P145" s="111">
        <f t="shared" si="36"/>
        <v>8615068</v>
      </c>
      <c r="Q145" s="111">
        <v>3272567</v>
      </c>
      <c r="R145" s="220">
        <f t="shared" si="37"/>
        <v>37.986548684235572</v>
      </c>
      <c r="S145" s="111">
        <v>1872625</v>
      </c>
      <c r="T145" s="220">
        <f t="shared" si="38"/>
        <v>21.736624713815374</v>
      </c>
      <c r="U145" s="111">
        <v>0</v>
      </c>
      <c r="V145" s="220">
        <f t="shared" si="39"/>
        <v>0</v>
      </c>
      <c r="W145" s="111">
        <v>1398087</v>
      </c>
      <c r="X145" s="111">
        <v>493049.38</v>
      </c>
      <c r="Y145" s="111">
        <v>538510.94999999995</v>
      </c>
      <c r="Z145" s="110"/>
      <c r="AA145" s="111">
        <v>19487</v>
      </c>
      <c r="AB145" s="111">
        <v>19487</v>
      </c>
      <c r="AC145" s="111">
        <v>19487</v>
      </c>
      <c r="AD145" s="111">
        <v>19487</v>
      </c>
    </row>
    <row r="146" spans="1:50" x14ac:dyDescent="0.2">
      <c r="A146" s="113">
        <v>93</v>
      </c>
      <c r="B146" s="113" t="s">
        <v>222</v>
      </c>
      <c r="C146" s="114">
        <v>182985</v>
      </c>
      <c r="D146" s="115">
        <f t="shared" si="30"/>
        <v>5.2551694428489375</v>
      </c>
      <c r="E146" s="160"/>
      <c r="F146" s="115">
        <f t="shared" si="31"/>
        <v>14.178969133997249</v>
      </c>
      <c r="G146" s="114">
        <v>7693246</v>
      </c>
      <c r="H146" s="115">
        <f t="shared" si="32"/>
        <v>220.94330844342332</v>
      </c>
      <c r="I146" s="160"/>
      <c r="J146" s="115">
        <f t="shared" si="33"/>
        <v>119.75207578012876</v>
      </c>
      <c r="K146" s="114">
        <v>15834948</v>
      </c>
      <c r="L146" s="115">
        <f t="shared" si="34"/>
        <v>454.765881677197</v>
      </c>
      <c r="M146" s="160"/>
      <c r="N146" s="115">
        <f t="shared" si="35"/>
        <v>143.93142441292679</v>
      </c>
      <c r="O146" s="114">
        <v>338735</v>
      </c>
      <c r="P146" s="114">
        <f t="shared" si="36"/>
        <v>23711179</v>
      </c>
      <c r="Q146" s="114">
        <v>11580515</v>
      </c>
      <c r="R146" s="118">
        <f t="shared" si="37"/>
        <v>48.83989530845345</v>
      </c>
      <c r="S146" s="114">
        <v>7055181</v>
      </c>
      <c r="T146" s="118">
        <f t="shared" si="38"/>
        <v>29.754661292886365</v>
      </c>
      <c r="U146" s="114">
        <v>0</v>
      </c>
      <c r="V146" s="118">
        <f t="shared" si="39"/>
        <v>0</v>
      </c>
      <c r="W146" s="114">
        <v>1616874</v>
      </c>
      <c r="X146" s="114">
        <v>1571691</v>
      </c>
      <c r="Y146" s="114">
        <v>2589821.59</v>
      </c>
      <c r="Z146" s="113"/>
      <c r="AA146" s="114">
        <v>34820</v>
      </c>
      <c r="AB146" s="114">
        <v>34820</v>
      </c>
      <c r="AC146" s="114">
        <v>34820</v>
      </c>
      <c r="AD146" s="114">
        <v>34820</v>
      </c>
    </row>
    <row r="147" spans="1:50" x14ac:dyDescent="0.2">
      <c r="A147" s="110">
        <v>94</v>
      </c>
      <c r="B147" s="110" t="s">
        <v>224</v>
      </c>
      <c r="C147" s="111">
        <v>373353</v>
      </c>
      <c r="D147" s="112">
        <f t="shared" si="30"/>
        <v>13.374637291778614</v>
      </c>
      <c r="F147" s="112">
        <f t="shared" si="31"/>
        <v>36.086099868119668</v>
      </c>
      <c r="G147" s="111">
        <v>0</v>
      </c>
      <c r="H147" s="112">
        <f t="shared" si="32"/>
        <v>0</v>
      </c>
      <c r="J147" s="112">
        <f t="shared" si="33"/>
        <v>0</v>
      </c>
      <c r="K147" s="111">
        <v>9889007</v>
      </c>
      <c r="L147" s="112">
        <f t="shared" si="34"/>
        <v>354.25423607379543</v>
      </c>
      <c r="N147" s="112">
        <f t="shared" si="35"/>
        <v>112.11992556338528</v>
      </c>
      <c r="O147" s="111">
        <v>206132</v>
      </c>
      <c r="P147" s="111">
        <f t="shared" si="36"/>
        <v>10262360</v>
      </c>
      <c r="Q147" s="111">
        <v>4138861</v>
      </c>
      <c r="R147" s="220">
        <f t="shared" si="37"/>
        <v>40.330499027514136</v>
      </c>
      <c r="S147" s="111">
        <v>3380252</v>
      </c>
      <c r="T147" s="220">
        <f t="shared" si="38"/>
        <v>32.938349463476236</v>
      </c>
      <c r="U147" s="111">
        <v>0</v>
      </c>
      <c r="V147" s="220">
        <f t="shared" si="39"/>
        <v>0</v>
      </c>
      <c r="W147" s="111">
        <v>0</v>
      </c>
      <c r="X147" s="111">
        <v>919213.28</v>
      </c>
      <c r="Y147" s="111">
        <v>1028687.37</v>
      </c>
      <c r="Z147" s="110"/>
      <c r="AA147" s="111">
        <v>27915</v>
      </c>
      <c r="AB147" s="111">
        <v>27915</v>
      </c>
      <c r="AC147" s="111">
        <v>0</v>
      </c>
      <c r="AD147" s="111">
        <v>27915</v>
      </c>
    </row>
    <row r="148" spans="1:50" x14ac:dyDescent="0.2">
      <c r="A148" s="113">
        <v>95</v>
      </c>
      <c r="B148" s="113" t="s">
        <v>226</v>
      </c>
      <c r="C148" s="117">
        <v>2502231</v>
      </c>
      <c r="D148" s="115">
        <f t="shared" si="30"/>
        <v>34.376499196307137</v>
      </c>
      <c r="E148" s="160"/>
      <c r="F148" s="115">
        <f t="shared" si="31"/>
        <v>92.751209326388107</v>
      </c>
      <c r="G148" s="117">
        <v>6461633</v>
      </c>
      <c r="H148" s="115">
        <f t="shared" si="32"/>
        <v>88.772108422976004</v>
      </c>
      <c r="I148" s="160"/>
      <c r="J148" s="115">
        <f t="shared" si="33"/>
        <v>48.114805240875647</v>
      </c>
      <c r="K148" s="117">
        <v>13607004</v>
      </c>
      <c r="L148" s="115">
        <f t="shared" si="34"/>
        <v>186.93764167662695</v>
      </c>
      <c r="M148" s="160"/>
      <c r="N148" s="115">
        <f t="shared" si="35"/>
        <v>59.164950861482716</v>
      </c>
      <c r="O148" s="117">
        <v>5089245</v>
      </c>
      <c r="P148" s="117">
        <f t="shared" si="36"/>
        <v>22570868</v>
      </c>
      <c r="Q148" s="117">
        <v>5455735</v>
      </c>
      <c r="R148" s="118">
        <f t="shared" si="37"/>
        <v>24.171578159953796</v>
      </c>
      <c r="S148" s="117">
        <v>3854858</v>
      </c>
      <c r="T148" s="118">
        <f t="shared" si="38"/>
        <v>17.078908972397517</v>
      </c>
      <c r="U148" s="117">
        <v>0</v>
      </c>
      <c r="V148" s="118">
        <f t="shared" si="39"/>
        <v>0</v>
      </c>
      <c r="W148" s="117">
        <v>1827333</v>
      </c>
      <c r="X148" s="117">
        <v>551276.58569999994</v>
      </c>
      <c r="Y148" s="117">
        <v>365610.68429999996</v>
      </c>
      <c r="Z148" s="113"/>
      <c r="AA148" s="117">
        <v>72789</v>
      </c>
      <c r="AB148" s="117">
        <v>72789</v>
      </c>
      <c r="AC148" s="117">
        <v>72789</v>
      </c>
      <c r="AD148" s="117">
        <v>72789</v>
      </c>
    </row>
    <row r="149" spans="1:50" ht="13.5" thickBot="1" x14ac:dyDescent="0.25">
      <c r="A149" s="120">
        <f>A148</f>
        <v>95</v>
      </c>
      <c r="B149" s="130" t="s">
        <v>245</v>
      </c>
      <c r="C149" s="122">
        <f>SUM(C54:C148)</f>
        <v>215971330</v>
      </c>
      <c r="D149" s="222">
        <f>IF(C149=0,0,IF(ISNONTEXT(E149),C149/$AA149,C149/AB149))</f>
        <v>37.063127743528923</v>
      </c>
      <c r="E149" s="163"/>
      <c r="F149" s="223">
        <f t="shared" si="31"/>
        <v>100</v>
      </c>
      <c r="G149" s="122">
        <f>SUM(G54:G148)</f>
        <v>1075107370</v>
      </c>
      <c r="H149" s="222">
        <f>IF(G149=0,0,IF(ISNONTEXT(I149),G149/$AA149,G149/AC149))</f>
        <v>184.50060844797972</v>
      </c>
      <c r="I149" s="163"/>
      <c r="J149" s="223">
        <f t="shared" si="33"/>
        <v>100</v>
      </c>
      <c r="K149" s="122">
        <f>SUM(K54:K148)</f>
        <v>1841137771</v>
      </c>
      <c r="L149" s="222">
        <f>IF(K149=0,0,IF(ISNONTEXT(M149),K149/$AA149,K149/AD149))</f>
        <v>315.96010637156837</v>
      </c>
      <c r="M149" s="163"/>
      <c r="N149" s="223">
        <f t="shared" si="35"/>
        <v>100</v>
      </c>
      <c r="O149" s="122">
        <f>SUM(O54:O148)</f>
        <v>224459871</v>
      </c>
      <c r="P149" s="122">
        <f>SUM(P54:P148)</f>
        <v>3132216471</v>
      </c>
      <c r="Q149" s="122">
        <f>SUM(Q54:Q148)</f>
        <v>737321940</v>
      </c>
      <c r="R149" s="223">
        <f t="shared" si="37"/>
        <v>23.539941981232239</v>
      </c>
      <c r="S149" s="122">
        <f>SUM(S54:S148)</f>
        <v>422280555</v>
      </c>
      <c r="T149" s="223">
        <f t="shared" si="38"/>
        <v>13.481844531172571</v>
      </c>
      <c r="U149" s="122">
        <f>SUM(U54:U148)</f>
        <v>49683992</v>
      </c>
      <c r="V149" s="223">
        <f t="shared" si="39"/>
        <v>1.58622472169485</v>
      </c>
      <c r="W149" s="122">
        <f>SUM(W54:W148)</f>
        <v>375552187</v>
      </c>
      <c r="X149" s="122">
        <f>SUM(X54:X148)</f>
        <v>90035320.826100007</v>
      </c>
      <c r="Y149" s="122">
        <f>SUM(Y54:Y148)</f>
        <v>74075765.08390002</v>
      </c>
      <c r="Z149" s="120"/>
      <c r="AA149" s="123">
        <f>SUM(AA54:AA148)</f>
        <v>5827121</v>
      </c>
      <c r="AB149" s="123">
        <f>SUM(AB54:AB148)</f>
        <v>5827121</v>
      </c>
      <c r="AC149" s="123">
        <f>SUM(AC54:AC148)</f>
        <v>5784000</v>
      </c>
      <c r="AD149" s="123">
        <f>SUM(AD54:AD148)</f>
        <v>5827121</v>
      </c>
    </row>
    <row r="150" spans="1:50" x14ac:dyDescent="0.2">
      <c r="A150" s="110"/>
      <c r="B150" s="156"/>
      <c r="C150" s="227"/>
      <c r="D150" s="228"/>
      <c r="F150" s="220"/>
      <c r="G150" s="227"/>
      <c r="H150" s="228"/>
      <c r="J150" s="220"/>
      <c r="K150" s="227"/>
      <c r="L150" s="228"/>
      <c r="N150" s="220"/>
      <c r="O150" s="227"/>
      <c r="P150" s="227"/>
      <c r="Q150" s="227"/>
      <c r="R150" s="220"/>
      <c r="S150" s="227"/>
      <c r="T150" s="220"/>
      <c r="U150" s="227"/>
      <c r="V150" s="220"/>
      <c r="W150" s="227"/>
      <c r="X150" s="227"/>
      <c r="Y150" s="227"/>
      <c r="Z150" s="110"/>
      <c r="AA150" s="116"/>
      <c r="AB150" s="116"/>
      <c r="AC150" s="116"/>
      <c r="AD150" s="116"/>
    </row>
    <row r="152" spans="1:50" s="271" customFormat="1" ht="15.75" x14ac:dyDescent="0.2">
      <c r="A152" s="325" t="str">
        <f>A1</f>
        <v>COMPARATIVE REPORT</v>
      </c>
      <c r="Z152" s="274"/>
      <c r="AA152" s="274"/>
      <c r="AB152" s="274"/>
      <c r="AC152" s="274"/>
      <c r="AD152" s="274"/>
      <c r="AE152" s="274"/>
      <c r="AF152" s="274"/>
      <c r="AG152" s="274"/>
      <c r="AH152" s="274"/>
      <c r="AI152" s="274"/>
      <c r="AJ152" s="274"/>
      <c r="AK152" s="274"/>
      <c r="AL152" s="274"/>
      <c r="AM152" s="274"/>
      <c r="AN152" s="274"/>
      <c r="AO152" s="274"/>
      <c r="AP152" s="274"/>
      <c r="AQ152" s="274"/>
      <c r="AR152" s="274"/>
      <c r="AS152" s="274"/>
      <c r="AT152" s="274"/>
      <c r="AU152" s="274"/>
      <c r="AV152" s="274"/>
      <c r="AW152" s="274"/>
      <c r="AX152" s="274"/>
    </row>
    <row r="153" spans="1:50" s="273" customFormat="1" ht="15.75" x14ac:dyDescent="0.2">
      <c r="A153" s="323" t="str">
        <f>A2</f>
        <v>EXHIBIT C5: HEALTH AND HUMAN SERVICES EXPENDITURES BY ACTIVITY</v>
      </c>
      <c r="Z153" s="276"/>
      <c r="AA153" s="276"/>
      <c r="AB153" s="276"/>
      <c r="AC153" s="276"/>
      <c r="AD153" s="276"/>
      <c r="AE153" s="276"/>
      <c r="AF153" s="276"/>
      <c r="AG153" s="276"/>
      <c r="AH153" s="276"/>
      <c r="AI153" s="276"/>
      <c r="AJ153" s="276"/>
      <c r="AK153" s="276"/>
      <c r="AL153" s="276"/>
      <c r="AM153" s="276"/>
      <c r="AN153" s="276"/>
      <c r="AO153" s="276"/>
      <c r="AP153" s="276"/>
      <c r="AQ153" s="276"/>
      <c r="AR153" s="276"/>
      <c r="AS153" s="276"/>
      <c r="AT153" s="276"/>
      <c r="AU153" s="276"/>
      <c r="AV153" s="276"/>
      <c r="AW153" s="276"/>
      <c r="AX153" s="276"/>
    </row>
    <row r="154" spans="1:50" s="273" customFormat="1" ht="15.75" x14ac:dyDescent="0.2">
      <c r="A154" s="323" t="str">
        <f>A3</f>
        <v>FOR THE YEAR ENDED JUNE 30, 2025</v>
      </c>
      <c r="Z154" s="276"/>
      <c r="AA154" s="276"/>
      <c r="AB154" s="276"/>
      <c r="AC154" s="276"/>
      <c r="AD154" s="276"/>
      <c r="AE154" s="276"/>
      <c r="AF154" s="276"/>
      <c r="AG154" s="276"/>
      <c r="AH154" s="276"/>
      <c r="AI154" s="276"/>
      <c r="AJ154" s="276"/>
      <c r="AK154" s="276"/>
      <c r="AL154" s="276"/>
      <c r="AM154" s="276"/>
      <c r="AN154" s="276"/>
      <c r="AO154" s="276"/>
      <c r="AP154" s="276"/>
      <c r="AQ154" s="276"/>
      <c r="AR154" s="276"/>
      <c r="AS154" s="276"/>
      <c r="AT154" s="276"/>
      <c r="AU154" s="276"/>
      <c r="AV154" s="276"/>
      <c r="AW154" s="276"/>
      <c r="AX154" s="276"/>
    </row>
    <row r="155" spans="1:50" s="62" customFormat="1" ht="15.75" thickBot="1" x14ac:dyDescent="0.25"/>
    <row r="156" spans="1:50" ht="15" x14ac:dyDescent="0.2">
      <c r="F156" s="71"/>
      <c r="J156" s="71"/>
      <c r="N156" s="71"/>
      <c r="O156" s="176" t="s">
        <v>361</v>
      </c>
      <c r="Q156" s="408" t="s">
        <v>335</v>
      </c>
      <c r="R156" s="409"/>
      <c r="S156" s="409"/>
      <c r="T156" s="409"/>
      <c r="U156" s="409"/>
      <c r="V156" s="409"/>
      <c r="W156" s="410"/>
      <c r="X156" s="408" t="s">
        <v>361</v>
      </c>
      <c r="Y156" s="410"/>
      <c r="AC156" s="71"/>
      <c r="AD156" s="71"/>
    </row>
    <row r="157" spans="1:50" ht="60" customHeight="1" thickBot="1" x14ac:dyDescent="0.3">
      <c r="A157" s="318" t="s">
        <v>1</v>
      </c>
      <c r="B157" s="324" t="s">
        <v>331</v>
      </c>
      <c r="C157" s="320" t="s">
        <v>371</v>
      </c>
      <c r="D157" s="320" t="s">
        <v>346</v>
      </c>
      <c r="E157" s="348"/>
      <c r="F157" s="320" t="s">
        <v>347</v>
      </c>
      <c r="G157" s="320" t="s">
        <v>372</v>
      </c>
      <c r="H157" s="320" t="s">
        <v>346</v>
      </c>
      <c r="I157" s="348"/>
      <c r="J157" s="320" t="s">
        <v>347</v>
      </c>
      <c r="K157" s="320" t="s">
        <v>397</v>
      </c>
      <c r="L157" s="320" t="s">
        <v>346</v>
      </c>
      <c r="M157" s="348"/>
      <c r="N157" s="320" t="s">
        <v>347</v>
      </c>
      <c r="O157" s="320" t="s">
        <v>399</v>
      </c>
      <c r="P157" s="320" t="s">
        <v>245</v>
      </c>
      <c r="Q157" s="320" t="s">
        <v>338</v>
      </c>
      <c r="R157" s="320" t="s">
        <v>348</v>
      </c>
      <c r="S157" s="320" t="s">
        <v>352</v>
      </c>
      <c r="T157" s="320" t="s">
        <v>348</v>
      </c>
      <c r="U157" s="320" t="s">
        <v>353</v>
      </c>
      <c r="V157" s="320" t="s">
        <v>348</v>
      </c>
      <c r="W157" s="320" t="s">
        <v>342</v>
      </c>
      <c r="X157" s="320" t="s">
        <v>367</v>
      </c>
      <c r="Y157" s="320" t="s">
        <v>398</v>
      </c>
      <c r="Z157" s="352"/>
      <c r="AA157" s="350" t="s">
        <v>343</v>
      </c>
      <c r="AB157" s="350" t="s">
        <v>343</v>
      </c>
      <c r="AC157" s="350" t="s">
        <v>343</v>
      </c>
      <c r="AD157" s="350" t="s">
        <v>343</v>
      </c>
    </row>
    <row r="158" spans="1:50" x14ac:dyDescent="0.2">
      <c r="A158" s="134">
        <v>1</v>
      </c>
      <c r="B158" s="134" t="s">
        <v>252</v>
      </c>
      <c r="C158" s="216">
        <v>0</v>
      </c>
      <c r="D158" s="217">
        <f t="shared" ref="D158:D194" si="40">IFERROR((C158/$AA158),0)</f>
        <v>0</v>
      </c>
      <c r="E158" s="162"/>
      <c r="F158" s="218">
        <f t="shared" ref="F158:F195" si="41">IF(D$195,D158/D$195*100,0)</f>
        <v>0</v>
      </c>
      <c r="G158" s="216">
        <v>0</v>
      </c>
      <c r="H158" s="217">
        <f t="shared" ref="H158:H194" si="42">IFERROR((G158/$AA158),0)</f>
        <v>0</v>
      </c>
      <c r="I158" s="162"/>
      <c r="J158" s="218">
        <f t="shared" ref="J158:J195" si="43">IF(H$195,H158/H$195*100,0)</f>
        <v>0</v>
      </c>
      <c r="K158" s="216">
        <v>8050</v>
      </c>
      <c r="L158" s="217">
        <f t="shared" ref="L158:L194" si="44">IFERROR((K158/$AA158),0)</f>
        <v>0.96107927411652339</v>
      </c>
      <c r="M158" s="162"/>
      <c r="N158" s="218">
        <f t="shared" ref="N158:N195" si="45">IF(L$195,L158/L$195*100,0)</f>
        <v>9.7628236339086403</v>
      </c>
      <c r="O158" s="216">
        <v>8050</v>
      </c>
      <c r="P158" s="216">
        <f t="shared" ref="P158:P194" si="46">(C158+G158+K158)</f>
        <v>8050</v>
      </c>
      <c r="Q158" s="216">
        <v>0</v>
      </c>
      <c r="R158" s="218">
        <f t="shared" ref="R158:R195" si="47">IF($P158,Q158/$P158*100,0)</f>
        <v>0</v>
      </c>
      <c r="S158" s="216">
        <v>0</v>
      </c>
      <c r="T158" s="218">
        <f t="shared" ref="T158:T195" si="48">IF($P158,S158/$P158*100,0)</f>
        <v>0</v>
      </c>
      <c r="U158" s="216">
        <v>0</v>
      </c>
      <c r="V158" s="218">
        <f t="shared" ref="V158:V195" si="49">IF($P158,U158/$P158*100,0)</f>
        <v>0</v>
      </c>
      <c r="W158" s="216">
        <v>0</v>
      </c>
      <c r="X158" s="216">
        <v>0</v>
      </c>
      <c r="Y158" s="216">
        <v>0</v>
      </c>
      <c r="Z158" s="134"/>
      <c r="AA158" s="219">
        <v>8376</v>
      </c>
      <c r="AB158" s="219">
        <v>0</v>
      </c>
      <c r="AC158" s="219">
        <v>0</v>
      </c>
      <c r="AD158" s="219">
        <v>8376</v>
      </c>
    </row>
    <row r="159" spans="1:50" x14ac:dyDescent="0.2">
      <c r="A159" s="110">
        <v>2</v>
      </c>
      <c r="B159" s="110" t="s">
        <v>253</v>
      </c>
      <c r="C159" s="111">
        <v>0</v>
      </c>
      <c r="D159" s="112">
        <f t="shared" si="40"/>
        <v>0</v>
      </c>
      <c r="F159" s="112">
        <f t="shared" si="41"/>
        <v>0</v>
      </c>
      <c r="G159" s="111">
        <v>0</v>
      </c>
      <c r="H159" s="112">
        <f t="shared" si="42"/>
        <v>0</v>
      </c>
      <c r="J159" s="112">
        <f t="shared" si="43"/>
        <v>0</v>
      </c>
      <c r="K159" s="111">
        <v>0</v>
      </c>
      <c r="L159" s="112">
        <f t="shared" si="44"/>
        <v>0</v>
      </c>
      <c r="N159" s="112">
        <f t="shared" si="45"/>
        <v>0</v>
      </c>
      <c r="O159" s="111">
        <v>0</v>
      </c>
      <c r="P159" s="111">
        <f t="shared" si="46"/>
        <v>0</v>
      </c>
      <c r="Q159" s="111">
        <v>0</v>
      </c>
      <c r="R159" s="112">
        <f t="shared" si="47"/>
        <v>0</v>
      </c>
      <c r="S159" s="111">
        <v>0</v>
      </c>
      <c r="T159" s="112">
        <f t="shared" si="48"/>
        <v>0</v>
      </c>
      <c r="U159" s="111">
        <v>0</v>
      </c>
      <c r="V159" s="112">
        <f t="shared" si="49"/>
        <v>0</v>
      </c>
      <c r="W159" s="111">
        <v>0</v>
      </c>
      <c r="X159" s="111">
        <v>0</v>
      </c>
      <c r="Y159" s="111">
        <v>0</v>
      </c>
      <c r="Z159" s="110"/>
      <c r="AA159" s="111">
        <v>7565</v>
      </c>
      <c r="AB159" s="111">
        <v>0</v>
      </c>
      <c r="AC159" s="111">
        <v>0</v>
      </c>
      <c r="AD159" s="111">
        <v>0</v>
      </c>
    </row>
    <row r="160" spans="1:50" x14ac:dyDescent="0.2">
      <c r="A160" s="113">
        <v>3</v>
      </c>
      <c r="B160" s="113" t="s">
        <v>88</v>
      </c>
      <c r="C160" s="114">
        <v>0</v>
      </c>
      <c r="D160" s="115">
        <f t="shared" si="40"/>
        <v>0</v>
      </c>
      <c r="E160" s="160"/>
      <c r="F160" s="115">
        <f t="shared" si="41"/>
        <v>0</v>
      </c>
      <c r="G160" s="114">
        <v>0</v>
      </c>
      <c r="H160" s="115">
        <f t="shared" si="42"/>
        <v>0</v>
      </c>
      <c r="I160" s="160"/>
      <c r="J160" s="115">
        <f t="shared" si="43"/>
        <v>0</v>
      </c>
      <c r="K160" s="114">
        <v>38597</v>
      </c>
      <c r="L160" s="115">
        <f t="shared" si="44"/>
        <v>5.7979570377046716</v>
      </c>
      <c r="M160" s="160"/>
      <c r="N160" s="115">
        <f t="shared" si="45"/>
        <v>58.896735701770275</v>
      </c>
      <c r="O160" s="114">
        <v>38597</v>
      </c>
      <c r="P160" s="114">
        <f t="shared" si="46"/>
        <v>38597</v>
      </c>
      <c r="Q160" s="114">
        <v>0</v>
      </c>
      <c r="R160" s="115">
        <f t="shared" si="47"/>
        <v>0</v>
      </c>
      <c r="S160" s="114">
        <v>0</v>
      </c>
      <c r="T160" s="115">
        <f t="shared" si="48"/>
        <v>0</v>
      </c>
      <c r="U160" s="114">
        <v>0</v>
      </c>
      <c r="V160" s="115">
        <f t="shared" si="49"/>
        <v>0</v>
      </c>
      <c r="W160" s="114">
        <v>0</v>
      </c>
      <c r="X160" s="114">
        <v>0</v>
      </c>
      <c r="Y160" s="114">
        <v>0</v>
      </c>
      <c r="Z160" s="113"/>
      <c r="AA160" s="114">
        <v>6657</v>
      </c>
      <c r="AB160" s="114">
        <v>0</v>
      </c>
      <c r="AC160" s="114">
        <v>0</v>
      </c>
      <c r="AD160" s="114">
        <v>6657</v>
      </c>
    </row>
    <row r="161" spans="1:30" x14ac:dyDescent="0.2">
      <c r="A161" s="110">
        <v>4</v>
      </c>
      <c r="B161" s="110" t="s">
        <v>254</v>
      </c>
      <c r="C161" s="111">
        <v>0</v>
      </c>
      <c r="D161" s="112">
        <f t="shared" si="40"/>
        <v>0</v>
      </c>
      <c r="F161" s="112">
        <f t="shared" si="41"/>
        <v>0</v>
      </c>
      <c r="G161" s="111">
        <v>0</v>
      </c>
      <c r="H161" s="112">
        <f t="shared" si="42"/>
        <v>0</v>
      </c>
      <c r="J161" s="112">
        <f t="shared" si="43"/>
        <v>0</v>
      </c>
      <c r="K161" s="111">
        <v>0</v>
      </c>
      <c r="L161" s="112">
        <f t="shared" si="44"/>
        <v>0</v>
      </c>
      <c r="N161" s="112">
        <f t="shared" si="45"/>
        <v>0</v>
      </c>
      <c r="O161" s="111">
        <v>0</v>
      </c>
      <c r="P161" s="111">
        <f t="shared" si="46"/>
        <v>0</v>
      </c>
      <c r="Q161" s="111">
        <v>0</v>
      </c>
      <c r="R161" s="112">
        <f t="shared" si="47"/>
        <v>0</v>
      </c>
      <c r="S161" s="111">
        <v>0</v>
      </c>
      <c r="T161" s="112">
        <f t="shared" si="48"/>
        <v>0</v>
      </c>
      <c r="U161" s="111">
        <v>0</v>
      </c>
      <c r="V161" s="112">
        <f t="shared" si="49"/>
        <v>0</v>
      </c>
      <c r="W161" s="111">
        <v>0</v>
      </c>
      <c r="X161" s="111">
        <v>0</v>
      </c>
      <c r="Y161" s="111">
        <v>0</v>
      </c>
      <c r="Z161" s="110"/>
      <c r="AA161" s="111">
        <v>4574</v>
      </c>
      <c r="AB161" s="111">
        <v>0</v>
      </c>
      <c r="AC161" s="111">
        <v>0</v>
      </c>
      <c r="AD161" s="111">
        <v>0</v>
      </c>
    </row>
    <row r="162" spans="1:30" x14ac:dyDescent="0.2">
      <c r="A162" s="113">
        <v>5</v>
      </c>
      <c r="B162" s="113" t="s">
        <v>255</v>
      </c>
      <c r="C162" s="114">
        <v>0</v>
      </c>
      <c r="D162" s="118">
        <f t="shared" si="40"/>
        <v>0</v>
      </c>
      <c r="E162" s="160"/>
      <c r="F162" s="118">
        <f t="shared" si="41"/>
        <v>0</v>
      </c>
      <c r="G162" s="114">
        <v>0</v>
      </c>
      <c r="H162" s="118">
        <f t="shared" si="42"/>
        <v>0</v>
      </c>
      <c r="I162" s="160"/>
      <c r="J162" s="118">
        <f t="shared" si="43"/>
        <v>0</v>
      </c>
      <c r="K162" s="114">
        <v>0</v>
      </c>
      <c r="L162" s="115">
        <f t="shared" si="44"/>
        <v>0</v>
      </c>
      <c r="M162" s="160"/>
      <c r="N162" s="115">
        <f t="shared" si="45"/>
        <v>0</v>
      </c>
      <c r="O162" s="114">
        <v>0</v>
      </c>
      <c r="P162" s="114">
        <f t="shared" si="46"/>
        <v>0</v>
      </c>
      <c r="Q162" s="114">
        <v>0</v>
      </c>
      <c r="R162" s="118">
        <f t="shared" si="47"/>
        <v>0</v>
      </c>
      <c r="S162" s="114">
        <v>0</v>
      </c>
      <c r="T162" s="118">
        <f t="shared" si="48"/>
        <v>0</v>
      </c>
      <c r="U162" s="114">
        <v>0</v>
      </c>
      <c r="V162" s="118">
        <f t="shared" si="49"/>
        <v>0</v>
      </c>
      <c r="W162" s="114">
        <v>0</v>
      </c>
      <c r="X162" s="114">
        <v>0</v>
      </c>
      <c r="Y162" s="114">
        <v>0</v>
      </c>
      <c r="Z162" s="113"/>
      <c r="AA162" s="114">
        <v>0</v>
      </c>
      <c r="AB162" s="114">
        <v>0</v>
      </c>
      <c r="AC162" s="114">
        <v>0</v>
      </c>
      <c r="AD162" s="114">
        <v>0</v>
      </c>
    </row>
    <row r="163" spans="1:30" x14ac:dyDescent="0.2">
      <c r="A163" s="110">
        <v>6</v>
      </c>
      <c r="B163" s="110" t="s">
        <v>256</v>
      </c>
      <c r="C163" s="111">
        <v>0</v>
      </c>
      <c r="D163" s="220">
        <f t="shared" si="40"/>
        <v>0</v>
      </c>
      <c r="F163" s="220">
        <f t="shared" si="41"/>
        <v>0</v>
      </c>
      <c r="G163" s="111">
        <v>0</v>
      </c>
      <c r="H163" s="220">
        <f t="shared" si="42"/>
        <v>0</v>
      </c>
      <c r="J163" s="220">
        <f t="shared" si="43"/>
        <v>0</v>
      </c>
      <c r="K163" s="111">
        <v>0</v>
      </c>
      <c r="L163" s="112">
        <f t="shared" si="44"/>
        <v>0</v>
      </c>
      <c r="N163" s="112">
        <f t="shared" si="45"/>
        <v>0</v>
      </c>
      <c r="O163" s="111">
        <v>0</v>
      </c>
      <c r="P163" s="111">
        <f t="shared" si="46"/>
        <v>0</v>
      </c>
      <c r="Q163" s="111">
        <v>0</v>
      </c>
      <c r="R163" s="220">
        <f t="shared" si="47"/>
        <v>0</v>
      </c>
      <c r="S163" s="111">
        <v>0</v>
      </c>
      <c r="T163" s="220">
        <f t="shared" si="48"/>
        <v>0</v>
      </c>
      <c r="U163" s="111">
        <v>0</v>
      </c>
      <c r="V163" s="220">
        <f t="shared" si="49"/>
        <v>0</v>
      </c>
      <c r="W163" s="111">
        <v>0</v>
      </c>
      <c r="X163" s="111">
        <v>0</v>
      </c>
      <c r="Y163" s="111">
        <v>0</v>
      </c>
      <c r="Z163" s="110"/>
      <c r="AA163" s="111">
        <v>0</v>
      </c>
      <c r="AB163" s="111">
        <v>0</v>
      </c>
      <c r="AC163" s="111">
        <v>0</v>
      </c>
      <c r="AD163" s="111">
        <v>0</v>
      </c>
    </row>
    <row r="164" spans="1:30" x14ac:dyDescent="0.2">
      <c r="A164" s="113">
        <v>7</v>
      </c>
      <c r="B164" s="113" t="s">
        <v>257</v>
      </c>
      <c r="C164" s="114">
        <v>0</v>
      </c>
      <c r="D164" s="118">
        <f t="shared" si="40"/>
        <v>0</v>
      </c>
      <c r="E164" s="160"/>
      <c r="F164" s="118">
        <f t="shared" si="41"/>
        <v>0</v>
      </c>
      <c r="G164" s="114">
        <v>0</v>
      </c>
      <c r="H164" s="118">
        <f t="shared" si="42"/>
        <v>0</v>
      </c>
      <c r="I164" s="160"/>
      <c r="J164" s="118">
        <f t="shared" si="43"/>
        <v>0</v>
      </c>
      <c r="K164" s="114">
        <v>19135</v>
      </c>
      <c r="L164" s="115">
        <f t="shared" si="44"/>
        <v>3.7549058084772371</v>
      </c>
      <c r="M164" s="160"/>
      <c r="N164" s="115">
        <f t="shared" si="45"/>
        <v>38.143037892270527</v>
      </c>
      <c r="O164" s="114">
        <v>19135</v>
      </c>
      <c r="P164" s="114">
        <f t="shared" si="46"/>
        <v>19135</v>
      </c>
      <c r="Q164" s="114">
        <v>0</v>
      </c>
      <c r="R164" s="118">
        <f t="shared" si="47"/>
        <v>0</v>
      </c>
      <c r="S164" s="114">
        <v>0</v>
      </c>
      <c r="T164" s="118">
        <f t="shared" si="48"/>
        <v>0</v>
      </c>
      <c r="U164" s="114">
        <v>0</v>
      </c>
      <c r="V164" s="118">
        <f t="shared" si="49"/>
        <v>0</v>
      </c>
      <c r="W164" s="114">
        <v>0</v>
      </c>
      <c r="X164" s="114">
        <v>0</v>
      </c>
      <c r="Y164" s="114">
        <v>0</v>
      </c>
      <c r="Z164" s="113"/>
      <c r="AA164" s="114">
        <v>5096</v>
      </c>
      <c r="AB164" s="114">
        <v>0</v>
      </c>
      <c r="AC164" s="114">
        <v>0</v>
      </c>
      <c r="AD164" s="114">
        <v>5096</v>
      </c>
    </row>
    <row r="165" spans="1:30" x14ac:dyDescent="0.2">
      <c r="A165" s="110">
        <v>8</v>
      </c>
      <c r="B165" s="110" t="s">
        <v>258</v>
      </c>
      <c r="C165" s="111">
        <v>0</v>
      </c>
      <c r="D165" s="220">
        <f t="shared" si="40"/>
        <v>0</v>
      </c>
      <c r="F165" s="220">
        <f t="shared" si="41"/>
        <v>0</v>
      </c>
      <c r="G165" s="111">
        <v>0</v>
      </c>
      <c r="H165" s="220">
        <f t="shared" si="42"/>
        <v>0</v>
      </c>
      <c r="J165" s="220">
        <f t="shared" si="43"/>
        <v>0</v>
      </c>
      <c r="K165" s="111">
        <v>0</v>
      </c>
      <c r="L165" s="112">
        <f t="shared" si="44"/>
        <v>0</v>
      </c>
      <c r="N165" s="112">
        <f t="shared" si="45"/>
        <v>0</v>
      </c>
      <c r="O165" s="111">
        <v>0</v>
      </c>
      <c r="P165" s="111">
        <f t="shared" si="46"/>
        <v>0</v>
      </c>
      <c r="Q165" s="111">
        <v>0</v>
      </c>
      <c r="R165" s="220">
        <f t="shared" si="47"/>
        <v>0</v>
      </c>
      <c r="S165" s="111">
        <v>0</v>
      </c>
      <c r="T165" s="220">
        <f t="shared" si="48"/>
        <v>0</v>
      </c>
      <c r="U165" s="111">
        <v>0</v>
      </c>
      <c r="V165" s="220">
        <f t="shared" si="49"/>
        <v>0</v>
      </c>
      <c r="W165" s="111">
        <v>0</v>
      </c>
      <c r="X165" s="111">
        <v>0</v>
      </c>
      <c r="Y165" s="111">
        <v>0</v>
      </c>
      <c r="Z165" s="110"/>
      <c r="AA165" s="111">
        <v>6596</v>
      </c>
      <c r="AB165" s="111">
        <v>0</v>
      </c>
      <c r="AC165" s="111">
        <v>0</v>
      </c>
      <c r="AD165" s="111">
        <v>0</v>
      </c>
    </row>
    <row r="166" spans="1:30" x14ac:dyDescent="0.2">
      <c r="A166" s="113">
        <v>9</v>
      </c>
      <c r="B166" s="113" t="s">
        <v>259</v>
      </c>
      <c r="C166" s="114">
        <v>0</v>
      </c>
      <c r="D166" s="118">
        <f t="shared" si="40"/>
        <v>0</v>
      </c>
      <c r="E166" s="160"/>
      <c r="F166" s="118">
        <f t="shared" si="41"/>
        <v>0</v>
      </c>
      <c r="G166" s="114">
        <v>0</v>
      </c>
      <c r="H166" s="118">
        <f t="shared" si="42"/>
        <v>0</v>
      </c>
      <c r="I166" s="160"/>
      <c r="J166" s="118">
        <f t="shared" si="43"/>
        <v>0</v>
      </c>
      <c r="K166" s="114">
        <v>0</v>
      </c>
      <c r="L166" s="115">
        <f t="shared" si="44"/>
        <v>0</v>
      </c>
      <c r="M166" s="160"/>
      <c r="N166" s="115">
        <f t="shared" si="45"/>
        <v>0</v>
      </c>
      <c r="O166" s="114">
        <v>0</v>
      </c>
      <c r="P166" s="114">
        <f t="shared" si="46"/>
        <v>0</v>
      </c>
      <c r="Q166" s="114">
        <v>0</v>
      </c>
      <c r="R166" s="118">
        <f t="shared" si="47"/>
        <v>0</v>
      </c>
      <c r="S166" s="114">
        <v>0</v>
      </c>
      <c r="T166" s="118">
        <f t="shared" si="48"/>
        <v>0</v>
      </c>
      <c r="U166" s="114">
        <v>0</v>
      </c>
      <c r="V166" s="118">
        <f t="shared" si="49"/>
        <v>0</v>
      </c>
      <c r="W166" s="114">
        <v>0</v>
      </c>
      <c r="X166" s="114">
        <v>0</v>
      </c>
      <c r="Y166" s="114">
        <v>0</v>
      </c>
      <c r="Z166" s="113"/>
      <c r="AA166" s="114">
        <v>0</v>
      </c>
      <c r="AB166" s="114">
        <v>0</v>
      </c>
      <c r="AC166" s="114">
        <v>0</v>
      </c>
      <c r="AD166" s="114">
        <v>0</v>
      </c>
    </row>
    <row r="167" spans="1:30" x14ac:dyDescent="0.2">
      <c r="A167" s="110">
        <v>10</v>
      </c>
      <c r="B167" s="110" t="s">
        <v>260</v>
      </c>
      <c r="C167" s="111">
        <v>0</v>
      </c>
      <c r="D167" s="220">
        <f t="shared" si="40"/>
        <v>0</v>
      </c>
      <c r="F167" s="220">
        <f t="shared" si="41"/>
        <v>0</v>
      </c>
      <c r="G167" s="111">
        <v>9500</v>
      </c>
      <c r="H167" s="220">
        <f t="shared" si="42"/>
        <v>0.40688709953743363</v>
      </c>
      <c r="J167" s="220">
        <f t="shared" si="43"/>
        <v>100</v>
      </c>
      <c r="K167" s="111">
        <v>76555</v>
      </c>
      <c r="L167" s="112">
        <f t="shared" si="44"/>
        <v>3.278867568956656</v>
      </c>
      <c r="N167" s="112">
        <f t="shared" si="45"/>
        <v>33.307352116289138</v>
      </c>
      <c r="O167" s="111">
        <v>76555</v>
      </c>
      <c r="P167" s="111">
        <f t="shared" si="46"/>
        <v>86055</v>
      </c>
      <c r="Q167" s="111">
        <v>0</v>
      </c>
      <c r="R167" s="220">
        <f t="shared" si="47"/>
        <v>0</v>
      </c>
      <c r="S167" s="111">
        <v>0</v>
      </c>
      <c r="T167" s="220">
        <f t="shared" si="48"/>
        <v>0</v>
      </c>
      <c r="U167" s="111">
        <v>0</v>
      </c>
      <c r="V167" s="220">
        <f t="shared" si="49"/>
        <v>0</v>
      </c>
      <c r="W167" s="111">
        <v>0</v>
      </c>
      <c r="X167" s="111">
        <v>0</v>
      </c>
      <c r="Y167" s="111">
        <v>0</v>
      </c>
      <c r="Z167" s="110"/>
      <c r="AA167" s="111">
        <v>23348</v>
      </c>
      <c r="AB167" s="111">
        <v>0</v>
      </c>
      <c r="AC167" s="111">
        <v>23348</v>
      </c>
      <c r="AD167" s="111">
        <v>23348</v>
      </c>
    </row>
    <row r="168" spans="1:30" x14ac:dyDescent="0.2">
      <c r="A168" s="113">
        <v>11</v>
      </c>
      <c r="B168" s="113" t="s">
        <v>261</v>
      </c>
      <c r="C168" s="114">
        <v>0</v>
      </c>
      <c r="D168" s="118">
        <f t="shared" si="40"/>
        <v>0</v>
      </c>
      <c r="E168" s="160"/>
      <c r="F168" s="118">
        <f t="shared" si="41"/>
        <v>0</v>
      </c>
      <c r="G168" s="114">
        <v>0</v>
      </c>
      <c r="H168" s="118">
        <f t="shared" si="42"/>
        <v>0</v>
      </c>
      <c r="I168" s="160"/>
      <c r="J168" s="118">
        <f t="shared" si="43"/>
        <v>0</v>
      </c>
      <c r="K168" s="114">
        <v>0</v>
      </c>
      <c r="L168" s="115">
        <f t="shared" si="44"/>
        <v>0</v>
      </c>
      <c r="M168" s="160"/>
      <c r="N168" s="115">
        <f t="shared" si="45"/>
        <v>0</v>
      </c>
      <c r="O168" s="114">
        <v>0</v>
      </c>
      <c r="P168" s="114">
        <f t="shared" si="46"/>
        <v>0</v>
      </c>
      <c r="Q168" s="114">
        <v>0</v>
      </c>
      <c r="R168" s="118">
        <f t="shared" si="47"/>
        <v>0</v>
      </c>
      <c r="S168" s="114">
        <v>0</v>
      </c>
      <c r="T168" s="118">
        <f t="shared" si="48"/>
        <v>0</v>
      </c>
      <c r="U168" s="114">
        <v>0</v>
      </c>
      <c r="V168" s="118">
        <f t="shared" si="49"/>
        <v>0</v>
      </c>
      <c r="W168" s="114">
        <v>0</v>
      </c>
      <c r="X168" s="114">
        <v>0</v>
      </c>
      <c r="Y168" s="114">
        <v>0</v>
      </c>
      <c r="Z168" s="113"/>
      <c r="AA168" s="114">
        <v>0</v>
      </c>
      <c r="AB168" s="114">
        <v>0</v>
      </c>
      <c r="AC168" s="114">
        <v>0</v>
      </c>
      <c r="AD168" s="114">
        <v>0</v>
      </c>
    </row>
    <row r="169" spans="1:30" x14ac:dyDescent="0.2">
      <c r="A169" s="110">
        <v>12</v>
      </c>
      <c r="B169" s="110" t="s">
        <v>262</v>
      </c>
      <c r="C169" s="111">
        <v>0</v>
      </c>
      <c r="D169" s="220">
        <f t="shared" si="40"/>
        <v>0</v>
      </c>
      <c r="F169" s="220">
        <f t="shared" si="41"/>
        <v>0</v>
      </c>
      <c r="G169" s="111">
        <v>0</v>
      </c>
      <c r="H169" s="220">
        <f t="shared" si="42"/>
        <v>0</v>
      </c>
      <c r="J169" s="220">
        <f t="shared" si="43"/>
        <v>0</v>
      </c>
      <c r="K169" s="111">
        <v>25946</v>
      </c>
      <c r="L169" s="112">
        <f t="shared" si="44"/>
        <v>6.6392016376663259</v>
      </c>
      <c r="N169" s="112">
        <f t="shared" si="45"/>
        <v>67.442256226030267</v>
      </c>
      <c r="O169" s="111">
        <v>20902</v>
      </c>
      <c r="P169" s="111">
        <f t="shared" si="46"/>
        <v>25946</v>
      </c>
      <c r="Q169" s="111">
        <v>0</v>
      </c>
      <c r="R169" s="220">
        <f t="shared" si="47"/>
        <v>0</v>
      </c>
      <c r="S169" s="111">
        <v>0</v>
      </c>
      <c r="T169" s="220">
        <f t="shared" si="48"/>
        <v>0</v>
      </c>
      <c r="U169" s="111">
        <v>0</v>
      </c>
      <c r="V169" s="220">
        <f t="shared" si="49"/>
        <v>0</v>
      </c>
      <c r="W169" s="111">
        <v>0</v>
      </c>
      <c r="X169" s="111">
        <v>0</v>
      </c>
      <c r="Y169" s="111">
        <v>0</v>
      </c>
      <c r="Z169" s="110"/>
      <c r="AA169" s="111">
        <v>3908</v>
      </c>
      <c r="AB169" s="111">
        <v>0</v>
      </c>
      <c r="AC169" s="111">
        <v>0</v>
      </c>
      <c r="AD169" s="111">
        <v>3908</v>
      </c>
    </row>
    <row r="170" spans="1:30" x14ac:dyDescent="0.2">
      <c r="A170" s="113">
        <v>13</v>
      </c>
      <c r="B170" s="113" t="s">
        <v>102</v>
      </c>
      <c r="C170" s="114">
        <v>0</v>
      </c>
      <c r="D170" s="118">
        <f t="shared" si="40"/>
        <v>0</v>
      </c>
      <c r="E170" s="160"/>
      <c r="F170" s="118">
        <f t="shared" si="41"/>
        <v>0</v>
      </c>
      <c r="G170" s="114">
        <v>0</v>
      </c>
      <c r="H170" s="118">
        <f t="shared" si="42"/>
        <v>0</v>
      </c>
      <c r="I170" s="160"/>
      <c r="J170" s="118">
        <f t="shared" si="43"/>
        <v>0</v>
      </c>
      <c r="K170" s="114">
        <v>25435</v>
      </c>
      <c r="L170" s="115">
        <f t="shared" si="44"/>
        <v>1.2678197587478817</v>
      </c>
      <c r="M170" s="160"/>
      <c r="N170" s="115">
        <f t="shared" si="45"/>
        <v>12.878751043318717</v>
      </c>
      <c r="O170" s="114">
        <v>25435</v>
      </c>
      <c r="P170" s="114">
        <f t="shared" si="46"/>
        <v>25435</v>
      </c>
      <c r="Q170" s="114">
        <v>0</v>
      </c>
      <c r="R170" s="118">
        <f t="shared" si="47"/>
        <v>0</v>
      </c>
      <c r="S170" s="114">
        <v>0</v>
      </c>
      <c r="T170" s="118">
        <f t="shared" si="48"/>
        <v>0</v>
      </c>
      <c r="U170" s="114">
        <v>0</v>
      </c>
      <c r="V170" s="118">
        <f t="shared" si="49"/>
        <v>0</v>
      </c>
      <c r="W170" s="114">
        <v>0</v>
      </c>
      <c r="X170" s="114">
        <v>0</v>
      </c>
      <c r="Y170" s="114">
        <v>0</v>
      </c>
      <c r="Z170" s="113"/>
      <c r="AA170" s="114">
        <v>20062</v>
      </c>
      <c r="AB170" s="114">
        <v>0</v>
      </c>
      <c r="AC170" s="114">
        <v>0</v>
      </c>
      <c r="AD170" s="114">
        <v>20062</v>
      </c>
    </row>
    <row r="171" spans="1:30" x14ac:dyDescent="0.2">
      <c r="A171" s="110">
        <v>14</v>
      </c>
      <c r="B171" s="110" t="s">
        <v>263</v>
      </c>
      <c r="C171" s="111">
        <v>0</v>
      </c>
      <c r="D171" s="220">
        <f t="shared" si="40"/>
        <v>0</v>
      </c>
      <c r="F171" s="220">
        <f t="shared" si="41"/>
        <v>0</v>
      </c>
      <c r="G171" s="111">
        <v>0</v>
      </c>
      <c r="H171" s="220">
        <f t="shared" si="42"/>
        <v>0</v>
      </c>
      <c r="J171" s="220">
        <f t="shared" si="43"/>
        <v>0</v>
      </c>
      <c r="K171" s="111">
        <v>251459</v>
      </c>
      <c r="L171" s="112">
        <f t="shared" si="44"/>
        <v>44.278746258144039</v>
      </c>
      <c r="N171" s="112">
        <f t="shared" si="45"/>
        <v>449.79181436019724</v>
      </c>
      <c r="O171" s="111">
        <v>251459</v>
      </c>
      <c r="P171" s="111">
        <f t="shared" si="46"/>
        <v>251459</v>
      </c>
      <c r="Q171" s="111">
        <v>0</v>
      </c>
      <c r="R171" s="220">
        <f t="shared" si="47"/>
        <v>0</v>
      </c>
      <c r="S171" s="111">
        <v>0</v>
      </c>
      <c r="T171" s="220">
        <f t="shared" si="48"/>
        <v>0</v>
      </c>
      <c r="U171" s="111">
        <v>0</v>
      </c>
      <c r="V171" s="220">
        <f t="shared" si="49"/>
        <v>0</v>
      </c>
      <c r="W171" s="111">
        <v>0</v>
      </c>
      <c r="X171" s="111">
        <v>0</v>
      </c>
      <c r="Y171" s="111">
        <v>0</v>
      </c>
      <c r="Z171" s="110"/>
      <c r="AA171" s="111">
        <v>5679</v>
      </c>
      <c r="AB171" s="111">
        <v>0</v>
      </c>
      <c r="AC171" s="111">
        <v>0</v>
      </c>
      <c r="AD171" s="111">
        <v>5679</v>
      </c>
    </row>
    <row r="172" spans="1:30" x14ac:dyDescent="0.2">
      <c r="A172" s="113">
        <v>15</v>
      </c>
      <c r="B172" s="113" t="s">
        <v>264</v>
      </c>
      <c r="C172" s="114">
        <v>0</v>
      </c>
      <c r="D172" s="118">
        <f t="shared" si="40"/>
        <v>0</v>
      </c>
      <c r="E172" s="160"/>
      <c r="F172" s="118">
        <f t="shared" si="41"/>
        <v>0</v>
      </c>
      <c r="G172" s="114">
        <v>0</v>
      </c>
      <c r="H172" s="118">
        <f t="shared" si="42"/>
        <v>0</v>
      </c>
      <c r="I172" s="160"/>
      <c r="J172" s="118">
        <f t="shared" si="43"/>
        <v>0</v>
      </c>
      <c r="K172" s="114">
        <v>0</v>
      </c>
      <c r="L172" s="115">
        <f t="shared" si="44"/>
        <v>0</v>
      </c>
      <c r="M172" s="160"/>
      <c r="N172" s="115">
        <f t="shared" si="45"/>
        <v>0</v>
      </c>
      <c r="O172" s="114">
        <v>0</v>
      </c>
      <c r="P172" s="114">
        <f t="shared" si="46"/>
        <v>0</v>
      </c>
      <c r="Q172" s="114">
        <v>0</v>
      </c>
      <c r="R172" s="118">
        <f t="shared" si="47"/>
        <v>0</v>
      </c>
      <c r="S172" s="114">
        <v>0</v>
      </c>
      <c r="T172" s="118">
        <f t="shared" si="48"/>
        <v>0</v>
      </c>
      <c r="U172" s="114">
        <v>0</v>
      </c>
      <c r="V172" s="118">
        <f t="shared" si="49"/>
        <v>0</v>
      </c>
      <c r="W172" s="114">
        <v>0</v>
      </c>
      <c r="X172" s="114">
        <v>0</v>
      </c>
      <c r="Y172" s="114">
        <v>0</v>
      </c>
      <c r="Z172" s="113"/>
      <c r="AA172" s="114">
        <v>7473</v>
      </c>
      <c r="AB172" s="114">
        <v>0</v>
      </c>
      <c r="AC172" s="114">
        <v>0</v>
      </c>
      <c r="AD172" s="114">
        <v>0</v>
      </c>
    </row>
    <row r="173" spans="1:30" x14ac:dyDescent="0.2">
      <c r="A173" s="110">
        <v>16</v>
      </c>
      <c r="B173" s="110" t="s">
        <v>265</v>
      </c>
      <c r="C173" s="111">
        <v>0</v>
      </c>
      <c r="D173" s="220">
        <f t="shared" si="40"/>
        <v>0</v>
      </c>
      <c r="F173" s="220">
        <f t="shared" si="41"/>
        <v>0</v>
      </c>
      <c r="G173" s="111">
        <v>0</v>
      </c>
      <c r="H173" s="220">
        <f t="shared" si="42"/>
        <v>0</v>
      </c>
      <c r="J173" s="220">
        <f t="shared" si="43"/>
        <v>0</v>
      </c>
      <c r="K173" s="111">
        <v>0</v>
      </c>
      <c r="L173" s="112">
        <f t="shared" si="44"/>
        <v>0</v>
      </c>
      <c r="N173" s="112">
        <f t="shared" si="45"/>
        <v>0</v>
      </c>
      <c r="O173" s="111">
        <v>0</v>
      </c>
      <c r="P173" s="111">
        <f t="shared" si="46"/>
        <v>0</v>
      </c>
      <c r="Q173" s="111">
        <v>0</v>
      </c>
      <c r="R173" s="220">
        <f t="shared" si="47"/>
        <v>0</v>
      </c>
      <c r="S173" s="111">
        <v>0</v>
      </c>
      <c r="T173" s="220">
        <f t="shared" si="48"/>
        <v>0</v>
      </c>
      <c r="U173" s="111">
        <v>0</v>
      </c>
      <c r="V173" s="220">
        <f t="shared" si="49"/>
        <v>0</v>
      </c>
      <c r="W173" s="111">
        <v>0</v>
      </c>
      <c r="X173" s="111">
        <v>0</v>
      </c>
      <c r="Y173" s="111">
        <v>0</v>
      </c>
      <c r="Z173" s="110"/>
      <c r="AA173" s="111">
        <v>15011</v>
      </c>
      <c r="AB173" s="111">
        <v>0</v>
      </c>
      <c r="AC173" s="111">
        <v>0</v>
      </c>
      <c r="AD173" s="111">
        <v>0</v>
      </c>
    </row>
    <row r="174" spans="1:30" x14ac:dyDescent="0.2">
      <c r="A174" s="113">
        <v>17</v>
      </c>
      <c r="B174" s="113" t="s">
        <v>266</v>
      </c>
      <c r="C174" s="114">
        <v>0</v>
      </c>
      <c r="D174" s="118">
        <f t="shared" si="40"/>
        <v>0</v>
      </c>
      <c r="E174" s="160"/>
      <c r="F174" s="118">
        <f t="shared" si="41"/>
        <v>0</v>
      </c>
      <c r="G174" s="114">
        <v>0</v>
      </c>
      <c r="H174" s="118">
        <f t="shared" si="42"/>
        <v>0</v>
      </c>
      <c r="I174" s="160"/>
      <c r="J174" s="118">
        <f t="shared" si="43"/>
        <v>0</v>
      </c>
      <c r="K174" s="114">
        <v>221515</v>
      </c>
      <c r="L174" s="115">
        <f t="shared" si="44"/>
        <v>8.9845873048063272</v>
      </c>
      <c r="M174" s="160"/>
      <c r="N174" s="115">
        <f t="shared" si="45"/>
        <v>91.267123995480105</v>
      </c>
      <c r="O174" s="114">
        <v>221515</v>
      </c>
      <c r="P174" s="114">
        <f t="shared" si="46"/>
        <v>221515</v>
      </c>
      <c r="Q174" s="114">
        <v>0</v>
      </c>
      <c r="R174" s="118">
        <f t="shared" si="47"/>
        <v>0</v>
      </c>
      <c r="S174" s="114">
        <v>0</v>
      </c>
      <c r="T174" s="118">
        <f t="shared" si="48"/>
        <v>0</v>
      </c>
      <c r="U174" s="114">
        <v>0</v>
      </c>
      <c r="V174" s="118">
        <f t="shared" si="49"/>
        <v>0</v>
      </c>
      <c r="W174" s="114">
        <v>0</v>
      </c>
      <c r="X174" s="114">
        <v>0</v>
      </c>
      <c r="Y174" s="114">
        <v>0</v>
      </c>
      <c r="Z174" s="113"/>
      <c r="AA174" s="114">
        <v>24655</v>
      </c>
      <c r="AB174" s="114">
        <v>0</v>
      </c>
      <c r="AC174" s="114">
        <v>0</v>
      </c>
      <c r="AD174" s="114">
        <v>24655</v>
      </c>
    </row>
    <row r="175" spans="1:30" x14ac:dyDescent="0.2">
      <c r="A175" s="110">
        <v>18</v>
      </c>
      <c r="B175" s="110" t="s">
        <v>267</v>
      </c>
      <c r="C175" s="111">
        <v>0</v>
      </c>
      <c r="D175" s="220">
        <f t="shared" si="40"/>
        <v>0</v>
      </c>
      <c r="F175" s="220">
        <f t="shared" si="41"/>
        <v>0</v>
      </c>
      <c r="G175" s="111">
        <v>0</v>
      </c>
      <c r="H175" s="220">
        <f t="shared" si="42"/>
        <v>0</v>
      </c>
      <c r="J175" s="220">
        <f t="shared" si="43"/>
        <v>0</v>
      </c>
      <c r="K175" s="111">
        <v>513050</v>
      </c>
      <c r="L175" s="112">
        <f t="shared" si="44"/>
        <v>10.633160621761657</v>
      </c>
      <c r="N175" s="112">
        <f t="shared" si="45"/>
        <v>108.01364113975815</v>
      </c>
      <c r="O175" s="111">
        <v>513050</v>
      </c>
      <c r="P175" s="111">
        <f t="shared" si="46"/>
        <v>513050</v>
      </c>
      <c r="Q175" s="111">
        <v>0</v>
      </c>
      <c r="R175" s="220">
        <f t="shared" si="47"/>
        <v>0</v>
      </c>
      <c r="S175" s="111">
        <v>0</v>
      </c>
      <c r="T175" s="220">
        <f t="shared" si="48"/>
        <v>0</v>
      </c>
      <c r="U175" s="111">
        <v>0</v>
      </c>
      <c r="V175" s="220">
        <f t="shared" si="49"/>
        <v>0</v>
      </c>
      <c r="W175" s="111">
        <v>0</v>
      </c>
      <c r="X175" s="111">
        <v>0</v>
      </c>
      <c r="Y175" s="111">
        <v>0</v>
      </c>
      <c r="Z175" s="110"/>
      <c r="AA175" s="111">
        <v>48250</v>
      </c>
      <c r="AB175" s="111">
        <v>0</v>
      </c>
      <c r="AC175" s="111">
        <v>0</v>
      </c>
      <c r="AD175" s="111">
        <v>48250</v>
      </c>
    </row>
    <row r="176" spans="1:30" x14ac:dyDescent="0.2">
      <c r="A176" s="113">
        <v>19</v>
      </c>
      <c r="B176" s="113" t="s">
        <v>268</v>
      </c>
      <c r="C176" s="114">
        <v>0</v>
      </c>
      <c r="D176" s="118">
        <f t="shared" si="40"/>
        <v>0</v>
      </c>
      <c r="E176" s="160"/>
      <c r="F176" s="118">
        <f t="shared" si="41"/>
        <v>0</v>
      </c>
      <c r="G176" s="114">
        <v>0</v>
      </c>
      <c r="H176" s="118">
        <f t="shared" si="42"/>
        <v>0</v>
      </c>
      <c r="I176" s="160"/>
      <c r="J176" s="118">
        <f t="shared" si="43"/>
        <v>0</v>
      </c>
      <c r="K176" s="114">
        <v>19254</v>
      </c>
      <c r="L176" s="115">
        <f t="shared" si="44"/>
        <v>3.9855102463258123</v>
      </c>
      <c r="M176" s="160"/>
      <c r="N176" s="115">
        <f t="shared" si="45"/>
        <v>40.485561049875656</v>
      </c>
      <c r="O176" s="114">
        <v>19254</v>
      </c>
      <c r="P176" s="114">
        <f t="shared" si="46"/>
        <v>19254</v>
      </c>
      <c r="Q176" s="114">
        <v>0</v>
      </c>
      <c r="R176" s="118">
        <f t="shared" si="47"/>
        <v>0</v>
      </c>
      <c r="S176" s="114">
        <v>0</v>
      </c>
      <c r="T176" s="118">
        <f t="shared" si="48"/>
        <v>0</v>
      </c>
      <c r="U176" s="114">
        <v>0</v>
      </c>
      <c r="V176" s="118">
        <f t="shared" si="49"/>
        <v>0</v>
      </c>
      <c r="W176" s="114">
        <v>0</v>
      </c>
      <c r="X176" s="114">
        <v>0</v>
      </c>
      <c r="Y176" s="114">
        <v>0</v>
      </c>
      <c r="Z176" s="113"/>
      <c r="AA176" s="114">
        <v>4831</v>
      </c>
      <c r="AB176" s="114">
        <v>0</v>
      </c>
      <c r="AC176" s="114">
        <v>0</v>
      </c>
      <c r="AD176" s="114">
        <v>4831</v>
      </c>
    </row>
    <row r="177" spans="1:30" x14ac:dyDescent="0.2">
      <c r="A177" s="110">
        <v>20</v>
      </c>
      <c r="B177" s="110" t="s">
        <v>269</v>
      </c>
      <c r="C177" s="111">
        <v>0</v>
      </c>
      <c r="D177" s="220">
        <f t="shared" si="40"/>
        <v>0</v>
      </c>
      <c r="F177" s="220">
        <f t="shared" si="41"/>
        <v>0</v>
      </c>
      <c r="G177" s="111">
        <v>0</v>
      </c>
      <c r="H177" s="220">
        <f t="shared" si="42"/>
        <v>0</v>
      </c>
      <c r="J177" s="220">
        <f t="shared" si="43"/>
        <v>0</v>
      </c>
      <c r="K177" s="111">
        <v>1616</v>
      </c>
      <c r="L177" s="112">
        <f t="shared" si="44"/>
        <v>0.2809946096331073</v>
      </c>
      <c r="N177" s="112">
        <f t="shared" si="45"/>
        <v>2.8543959794043259</v>
      </c>
      <c r="O177" s="111">
        <v>1616</v>
      </c>
      <c r="P177" s="111">
        <f t="shared" si="46"/>
        <v>1616</v>
      </c>
      <c r="Q177" s="111">
        <v>0</v>
      </c>
      <c r="R177" s="220">
        <f t="shared" si="47"/>
        <v>0</v>
      </c>
      <c r="S177" s="111">
        <v>0</v>
      </c>
      <c r="T177" s="220">
        <f t="shared" si="48"/>
        <v>0</v>
      </c>
      <c r="U177" s="111">
        <v>0</v>
      </c>
      <c r="V177" s="220">
        <f t="shared" si="49"/>
        <v>0</v>
      </c>
      <c r="W177" s="111">
        <v>0</v>
      </c>
      <c r="X177" s="111">
        <v>0</v>
      </c>
      <c r="Y177" s="111">
        <v>0</v>
      </c>
      <c r="Z177" s="110"/>
      <c r="AA177" s="111">
        <v>5751</v>
      </c>
      <c r="AB177" s="111">
        <v>0</v>
      </c>
      <c r="AC177" s="111">
        <v>0</v>
      </c>
      <c r="AD177" s="111">
        <v>5751</v>
      </c>
    </row>
    <row r="178" spans="1:30" x14ac:dyDescent="0.2">
      <c r="A178" s="113">
        <v>21</v>
      </c>
      <c r="B178" s="113" t="s">
        <v>170</v>
      </c>
      <c r="C178" s="114">
        <v>0</v>
      </c>
      <c r="D178" s="118">
        <f t="shared" si="40"/>
        <v>0</v>
      </c>
      <c r="E178" s="160"/>
      <c r="F178" s="118">
        <f t="shared" si="41"/>
        <v>0</v>
      </c>
      <c r="G178" s="114">
        <v>0</v>
      </c>
      <c r="H178" s="118">
        <f t="shared" si="42"/>
        <v>0</v>
      </c>
      <c r="I178" s="160"/>
      <c r="J178" s="118">
        <f t="shared" si="43"/>
        <v>0</v>
      </c>
      <c r="K178" s="114">
        <v>0</v>
      </c>
      <c r="L178" s="115">
        <f t="shared" si="44"/>
        <v>0</v>
      </c>
      <c r="M178" s="160"/>
      <c r="N178" s="115">
        <f t="shared" si="45"/>
        <v>0</v>
      </c>
      <c r="O178" s="114">
        <v>0</v>
      </c>
      <c r="P178" s="114">
        <f t="shared" si="46"/>
        <v>0</v>
      </c>
      <c r="Q178" s="114">
        <v>0</v>
      </c>
      <c r="R178" s="118">
        <f t="shared" si="47"/>
        <v>0</v>
      </c>
      <c r="S178" s="114">
        <v>0</v>
      </c>
      <c r="T178" s="118">
        <f t="shared" si="48"/>
        <v>0</v>
      </c>
      <c r="U178" s="114">
        <v>0</v>
      </c>
      <c r="V178" s="118">
        <f t="shared" si="49"/>
        <v>0</v>
      </c>
      <c r="W178" s="114">
        <v>0</v>
      </c>
      <c r="X178" s="114">
        <v>0</v>
      </c>
      <c r="Y178" s="114">
        <v>0</v>
      </c>
      <c r="Z178" s="113"/>
      <c r="AA178" s="114">
        <v>4880</v>
      </c>
      <c r="AB178" s="114">
        <v>0</v>
      </c>
      <c r="AC178" s="114">
        <v>0</v>
      </c>
      <c r="AD178" s="114">
        <v>0</v>
      </c>
    </row>
    <row r="179" spans="1:30" x14ac:dyDescent="0.2">
      <c r="A179" s="110">
        <v>22</v>
      </c>
      <c r="B179" s="110" t="s">
        <v>186</v>
      </c>
      <c r="C179" s="111">
        <v>15000</v>
      </c>
      <c r="D179" s="220">
        <f t="shared" si="40"/>
        <v>1.669449081803005</v>
      </c>
      <c r="F179" s="220">
        <f t="shared" si="41"/>
        <v>100</v>
      </c>
      <c r="G179" s="111">
        <v>0</v>
      </c>
      <c r="H179" s="220">
        <f t="shared" si="42"/>
        <v>0</v>
      </c>
      <c r="J179" s="220">
        <f t="shared" si="43"/>
        <v>0</v>
      </c>
      <c r="K179" s="111">
        <v>17493</v>
      </c>
      <c r="L179" s="112">
        <f t="shared" si="44"/>
        <v>1.9469115191986643</v>
      </c>
      <c r="N179" s="112">
        <f t="shared" si="45"/>
        <v>19.777092592319502</v>
      </c>
      <c r="O179" s="111">
        <v>17493</v>
      </c>
      <c r="P179" s="111">
        <f t="shared" si="46"/>
        <v>32493</v>
      </c>
      <c r="Q179" s="111">
        <v>0</v>
      </c>
      <c r="R179" s="220">
        <f t="shared" si="47"/>
        <v>0</v>
      </c>
      <c r="S179" s="111">
        <v>0</v>
      </c>
      <c r="T179" s="220">
        <f t="shared" si="48"/>
        <v>0</v>
      </c>
      <c r="U179" s="111">
        <v>0</v>
      </c>
      <c r="V179" s="220">
        <f t="shared" si="49"/>
        <v>0</v>
      </c>
      <c r="W179" s="111">
        <v>0</v>
      </c>
      <c r="X179" s="111">
        <v>0</v>
      </c>
      <c r="Y179" s="111">
        <v>0</v>
      </c>
      <c r="Z179" s="110"/>
      <c r="AA179" s="111">
        <v>8985</v>
      </c>
      <c r="AB179" s="111">
        <v>8985</v>
      </c>
      <c r="AC179" s="111">
        <v>0</v>
      </c>
      <c r="AD179" s="111">
        <v>8985</v>
      </c>
    </row>
    <row r="180" spans="1:30" x14ac:dyDescent="0.2">
      <c r="A180" s="113">
        <v>23</v>
      </c>
      <c r="B180" s="113" t="s">
        <v>270</v>
      </c>
      <c r="C180" s="114">
        <v>0</v>
      </c>
      <c r="D180" s="118">
        <f t="shared" si="40"/>
        <v>0</v>
      </c>
      <c r="E180" s="160"/>
      <c r="F180" s="118">
        <f t="shared" si="41"/>
        <v>0</v>
      </c>
      <c r="G180" s="114">
        <v>0</v>
      </c>
      <c r="H180" s="118">
        <f t="shared" si="42"/>
        <v>0</v>
      </c>
      <c r="I180" s="160"/>
      <c r="J180" s="118">
        <f t="shared" si="43"/>
        <v>0</v>
      </c>
      <c r="K180" s="114">
        <v>127932</v>
      </c>
      <c r="L180" s="115">
        <f t="shared" si="44"/>
        <v>14.327696270579013</v>
      </c>
      <c r="M180" s="160"/>
      <c r="N180" s="115">
        <f t="shared" si="45"/>
        <v>145.54342762042984</v>
      </c>
      <c r="O180" s="114">
        <v>127932</v>
      </c>
      <c r="P180" s="114">
        <f t="shared" si="46"/>
        <v>127932</v>
      </c>
      <c r="Q180" s="114">
        <v>0</v>
      </c>
      <c r="R180" s="118">
        <f t="shared" si="47"/>
        <v>0</v>
      </c>
      <c r="S180" s="114">
        <v>0</v>
      </c>
      <c r="T180" s="118">
        <f t="shared" si="48"/>
        <v>0</v>
      </c>
      <c r="U180" s="114">
        <v>0</v>
      </c>
      <c r="V180" s="118">
        <f t="shared" si="49"/>
        <v>0</v>
      </c>
      <c r="W180" s="114">
        <v>0</v>
      </c>
      <c r="X180" s="114">
        <v>0</v>
      </c>
      <c r="Y180" s="114">
        <v>0</v>
      </c>
      <c r="Z180" s="113"/>
      <c r="AA180" s="114">
        <v>8929</v>
      </c>
      <c r="AB180" s="114">
        <v>0</v>
      </c>
      <c r="AC180" s="114">
        <v>0</v>
      </c>
      <c r="AD180" s="114">
        <v>8929</v>
      </c>
    </row>
    <row r="181" spans="1:30" x14ac:dyDescent="0.2">
      <c r="A181" s="110">
        <v>24</v>
      </c>
      <c r="B181" s="119" t="s">
        <v>271</v>
      </c>
      <c r="C181" s="111">
        <v>0</v>
      </c>
      <c r="D181" s="220">
        <f t="shared" si="40"/>
        <v>0</v>
      </c>
      <c r="F181" s="220">
        <f t="shared" si="41"/>
        <v>0</v>
      </c>
      <c r="G181" s="111">
        <v>0</v>
      </c>
      <c r="H181" s="220">
        <f t="shared" si="42"/>
        <v>0</v>
      </c>
      <c r="J181" s="220">
        <f t="shared" si="43"/>
        <v>0</v>
      </c>
      <c r="K181" s="111">
        <v>0</v>
      </c>
      <c r="L181" s="112">
        <f t="shared" si="44"/>
        <v>0</v>
      </c>
      <c r="N181" s="112">
        <f t="shared" si="45"/>
        <v>0</v>
      </c>
      <c r="O181" s="111">
        <v>0</v>
      </c>
      <c r="P181" s="111">
        <f t="shared" si="46"/>
        <v>0</v>
      </c>
      <c r="Q181" s="111">
        <v>0</v>
      </c>
      <c r="R181" s="220">
        <f t="shared" si="47"/>
        <v>0</v>
      </c>
      <c r="S181" s="111">
        <v>0</v>
      </c>
      <c r="T181" s="220">
        <f t="shared" si="48"/>
        <v>0</v>
      </c>
      <c r="U181" s="111">
        <v>0</v>
      </c>
      <c r="V181" s="220">
        <f t="shared" si="49"/>
        <v>0</v>
      </c>
      <c r="W181" s="111">
        <v>0</v>
      </c>
      <c r="X181" s="111">
        <v>0</v>
      </c>
      <c r="Y181" s="111">
        <v>0</v>
      </c>
      <c r="Z181" s="110"/>
      <c r="AA181" s="111">
        <v>0</v>
      </c>
      <c r="AB181" s="111">
        <v>0</v>
      </c>
      <c r="AC181" s="111">
        <v>0</v>
      </c>
      <c r="AD181" s="111">
        <v>0</v>
      </c>
    </row>
    <row r="182" spans="1:30" x14ac:dyDescent="0.2">
      <c r="A182" s="113">
        <v>25</v>
      </c>
      <c r="B182" s="113" t="s">
        <v>272</v>
      </c>
      <c r="C182" s="114">
        <v>0</v>
      </c>
      <c r="D182" s="118">
        <f t="shared" si="40"/>
        <v>0</v>
      </c>
      <c r="E182" s="160"/>
      <c r="F182" s="118">
        <f t="shared" si="41"/>
        <v>0</v>
      </c>
      <c r="G182" s="114">
        <v>0</v>
      </c>
      <c r="H182" s="118">
        <f t="shared" si="42"/>
        <v>0</v>
      </c>
      <c r="I182" s="160"/>
      <c r="J182" s="118">
        <f t="shared" si="43"/>
        <v>0</v>
      </c>
      <c r="K182" s="114">
        <v>2482</v>
      </c>
      <c r="L182" s="115">
        <f t="shared" si="44"/>
        <v>0.50622068121558228</v>
      </c>
      <c r="M182" s="160"/>
      <c r="N182" s="115">
        <f t="shared" si="45"/>
        <v>5.1422846831109812</v>
      </c>
      <c r="O182" s="114">
        <v>2482</v>
      </c>
      <c r="P182" s="114">
        <f t="shared" si="46"/>
        <v>2482</v>
      </c>
      <c r="Q182" s="114">
        <v>0</v>
      </c>
      <c r="R182" s="118">
        <f t="shared" si="47"/>
        <v>0</v>
      </c>
      <c r="S182" s="114">
        <v>0</v>
      </c>
      <c r="T182" s="118">
        <f t="shared" si="48"/>
        <v>0</v>
      </c>
      <c r="U182" s="114">
        <v>0</v>
      </c>
      <c r="V182" s="118">
        <f t="shared" si="49"/>
        <v>0</v>
      </c>
      <c r="W182" s="114">
        <v>0</v>
      </c>
      <c r="X182" s="114">
        <v>0</v>
      </c>
      <c r="Y182" s="114">
        <v>0</v>
      </c>
      <c r="Z182" s="113"/>
      <c r="AA182" s="114">
        <v>4903</v>
      </c>
      <c r="AB182" s="114">
        <v>0</v>
      </c>
      <c r="AC182" s="114">
        <v>0</v>
      </c>
      <c r="AD182" s="114">
        <v>4903</v>
      </c>
    </row>
    <row r="183" spans="1:30" x14ac:dyDescent="0.2">
      <c r="A183" s="110">
        <v>26</v>
      </c>
      <c r="B183" s="110" t="s">
        <v>273</v>
      </c>
      <c r="C183" s="111">
        <v>0</v>
      </c>
      <c r="D183" s="220">
        <f t="shared" si="40"/>
        <v>0</v>
      </c>
      <c r="F183" s="220">
        <f t="shared" si="41"/>
        <v>0</v>
      </c>
      <c r="G183" s="111">
        <v>0</v>
      </c>
      <c r="H183" s="220">
        <f t="shared" si="42"/>
        <v>0</v>
      </c>
      <c r="J183" s="220">
        <f t="shared" si="43"/>
        <v>0</v>
      </c>
      <c r="K183" s="111">
        <v>192890</v>
      </c>
      <c r="L183" s="112">
        <f t="shared" si="44"/>
        <v>22.605179889839448</v>
      </c>
      <c r="N183" s="112">
        <f t="shared" si="45"/>
        <v>229.62765967474593</v>
      </c>
      <c r="O183" s="111">
        <v>192890</v>
      </c>
      <c r="P183" s="111">
        <f t="shared" si="46"/>
        <v>192890</v>
      </c>
      <c r="Q183" s="111">
        <v>0</v>
      </c>
      <c r="R183" s="220">
        <f t="shared" si="47"/>
        <v>0</v>
      </c>
      <c r="S183" s="111">
        <v>0</v>
      </c>
      <c r="T183" s="220">
        <f t="shared" si="48"/>
        <v>0</v>
      </c>
      <c r="U183" s="111">
        <v>0</v>
      </c>
      <c r="V183" s="220">
        <f t="shared" si="49"/>
        <v>0</v>
      </c>
      <c r="W183" s="111">
        <v>0</v>
      </c>
      <c r="X183" s="111">
        <v>0</v>
      </c>
      <c r="Y183" s="111">
        <v>0</v>
      </c>
      <c r="Z183" s="110"/>
      <c r="AA183" s="111">
        <v>8533</v>
      </c>
      <c r="AB183" s="111">
        <v>0</v>
      </c>
      <c r="AC183" s="111">
        <v>0</v>
      </c>
      <c r="AD183" s="111">
        <v>8533</v>
      </c>
    </row>
    <row r="184" spans="1:30" x14ac:dyDescent="0.2">
      <c r="A184" s="113">
        <v>27</v>
      </c>
      <c r="B184" s="113" t="s">
        <v>274</v>
      </c>
      <c r="C184" s="114">
        <v>0</v>
      </c>
      <c r="D184" s="118">
        <f t="shared" si="40"/>
        <v>0</v>
      </c>
      <c r="E184" s="160"/>
      <c r="F184" s="118">
        <f t="shared" si="41"/>
        <v>0</v>
      </c>
      <c r="G184" s="114">
        <v>0</v>
      </c>
      <c r="H184" s="118">
        <f t="shared" si="42"/>
        <v>0</v>
      </c>
      <c r="I184" s="160"/>
      <c r="J184" s="118">
        <f t="shared" si="43"/>
        <v>0</v>
      </c>
      <c r="K184" s="114">
        <v>0</v>
      </c>
      <c r="L184" s="115">
        <f t="shared" si="44"/>
        <v>0</v>
      </c>
      <c r="M184" s="160"/>
      <c r="N184" s="115">
        <f t="shared" si="45"/>
        <v>0</v>
      </c>
      <c r="O184" s="114">
        <v>0</v>
      </c>
      <c r="P184" s="114">
        <f t="shared" si="46"/>
        <v>0</v>
      </c>
      <c r="Q184" s="114">
        <v>0</v>
      </c>
      <c r="R184" s="118">
        <f t="shared" si="47"/>
        <v>0</v>
      </c>
      <c r="S184" s="114">
        <v>0</v>
      </c>
      <c r="T184" s="118">
        <f t="shared" si="48"/>
        <v>0</v>
      </c>
      <c r="U184" s="114">
        <v>0</v>
      </c>
      <c r="V184" s="118">
        <f t="shared" si="49"/>
        <v>0</v>
      </c>
      <c r="W184" s="114">
        <v>0</v>
      </c>
      <c r="X184" s="114">
        <v>0</v>
      </c>
      <c r="Y184" s="114">
        <v>0</v>
      </c>
      <c r="Z184" s="113"/>
      <c r="AA184" s="114">
        <v>7966</v>
      </c>
      <c r="AB184" s="114">
        <v>0</v>
      </c>
      <c r="AC184" s="114">
        <v>0</v>
      </c>
      <c r="AD184" s="114">
        <v>0</v>
      </c>
    </row>
    <row r="185" spans="1:30" x14ac:dyDescent="0.2">
      <c r="A185" s="110">
        <v>28</v>
      </c>
      <c r="B185" s="110" t="s">
        <v>275</v>
      </c>
      <c r="C185" s="111">
        <v>0</v>
      </c>
      <c r="D185" s="220">
        <f t="shared" si="40"/>
        <v>0</v>
      </c>
      <c r="F185" s="220">
        <f t="shared" si="41"/>
        <v>0</v>
      </c>
      <c r="G185" s="111">
        <v>0</v>
      </c>
      <c r="H185" s="220">
        <f t="shared" si="42"/>
        <v>0</v>
      </c>
      <c r="J185" s="220">
        <f t="shared" si="43"/>
        <v>0</v>
      </c>
      <c r="K185" s="111">
        <v>0</v>
      </c>
      <c r="L185" s="112">
        <f t="shared" si="44"/>
        <v>0</v>
      </c>
      <c r="N185" s="112">
        <f t="shared" si="45"/>
        <v>0</v>
      </c>
      <c r="O185" s="111">
        <v>0</v>
      </c>
      <c r="P185" s="111">
        <f t="shared" si="46"/>
        <v>0</v>
      </c>
      <c r="Q185" s="111">
        <v>0</v>
      </c>
      <c r="R185" s="220">
        <f t="shared" si="47"/>
        <v>0</v>
      </c>
      <c r="S185" s="111">
        <v>0</v>
      </c>
      <c r="T185" s="220">
        <f t="shared" si="48"/>
        <v>0</v>
      </c>
      <c r="U185" s="111">
        <v>0</v>
      </c>
      <c r="V185" s="220">
        <f t="shared" si="49"/>
        <v>0</v>
      </c>
      <c r="W185" s="111">
        <v>0</v>
      </c>
      <c r="X185" s="111">
        <v>0</v>
      </c>
      <c r="Y185" s="111">
        <v>0</v>
      </c>
      <c r="Z185" s="110"/>
      <c r="AA185" s="111">
        <v>4690</v>
      </c>
      <c r="AB185" s="111">
        <v>0</v>
      </c>
      <c r="AC185" s="111">
        <v>0</v>
      </c>
      <c r="AD185" s="111">
        <v>0</v>
      </c>
    </row>
    <row r="186" spans="1:30" x14ac:dyDescent="0.2">
      <c r="A186" s="113">
        <v>29</v>
      </c>
      <c r="B186" s="113" t="s">
        <v>276</v>
      </c>
      <c r="C186" s="114">
        <v>0</v>
      </c>
      <c r="D186" s="118">
        <f t="shared" si="40"/>
        <v>0</v>
      </c>
      <c r="E186" s="160"/>
      <c r="F186" s="118">
        <f t="shared" si="41"/>
        <v>0</v>
      </c>
      <c r="G186" s="114">
        <v>0</v>
      </c>
      <c r="H186" s="118">
        <f t="shared" si="42"/>
        <v>0</v>
      </c>
      <c r="I186" s="160"/>
      <c r="J186" s="118">
        <f t="shared" si="43"/>
        <v>0</v>
      </c>
      <c r="K186" s="114">
        <v>35223</v>
      </c>
      <c r="L186" s="115">
        <f t="shared" si="44"/>
        <v>4.9728928420160949</v>
      </c>
      <c r="M186" s="160"/>
      <c r="N186" s="115">
        <f t="shared" si="45"/>
        <v>50.515578760721034</v>
      </c>
      <c r="O186" s="114">
        <v>35223</v>
      </c>
      <c r="P186" s="114">
        <f t="shared" si="46"/>
        <v>35223</v>
      </c>
      <c r="Q186" s="114">
        <v>0</v>
      </c>
      <c r="R186" s="118">
        <f t="shared" si="47"/>
        <v>0</v>
      </c>
      <c r="S186" s="114">
        <v>0</v>
      </c>
      <c r="T186" s="118">
        <f t="shared" si="48"/>
        <v>0</v>
      </c>
      <c r="U186" s="114">
        <v>0</v>
      </c>
      <c r="V186" s="118">
        <f t="shared" si="49"/>
        <v>0</v>
      </c>
      <c r="W186" s="114">
        <v>0</v>
      </c>
      <c r="X186" s="114">
        <v>0</v>
      </c>
      <c r="Y186" s="114">
        <v>0</v>
      </c>
      <c r="Z186" s="113"/>
      <c r="AA186" s="114">
        <v>7083</v>
      </c>
      <c r="AB186" s="114">
        <v>0</v>
      </c>
      <c r="AC186" s="114">
        <v>0</v>
      </c>
      <c r="AD186" s="114">
        <v>7083</v>
      </c>
    </row>
    <row r="187" spans="1:30" x14ac:dyDescent="0.2">
      <c r="A187" s="110">
        <v>30</v>
      </c>
      <c r="B187" s="110" t="s">
        <v>214</v>
      </c>
      <c r="C187" s="111">
        <v>0</v>
      </c>
      <c r="D187" s="220">
        <f t="shared" si="40"/>
        <v>0</v>
      </c>
      <c r="F187" s="220">
        <f t="shared" si="41"/>
        <v>0</v>
      </c>
      <c r="G187" s="111">
        <v>0</v>
      </c>
      <c r="H187" s="220">
        <f t="shared" si="42"/>
        <v>0</v>
      </c>
      <c r="J187" s="220">
        <f t="shared" si="43"/>
        <v>0</v>
      </c>
      <c r="K187" s="111">
        <v>19314</v>
      </c>
      <c r="L187" s="112">
        <f t="shared" si="44"/>
        <v>4.305394560855996</v>
      </c>
      <c r="N187" s="112">
        <f t="shared" si="45"/>
        <v>43.735005950123615</v>
      </c>
      <c r="O187" s="111">
        <v>19314</v>
      </c>
      <c r="P187" s="111">
        <f t="shared" si="46"/>
        <v>19314</v>
      </c>
      <c r="Q187" s="111">
        <v>0</v>
      </c>
      <c r="R187" s="220">
        <f t="shared" si="47"/>
        <v>0</v>
      </c>
      <c r="S187" s="111">
        <v>0</v>
      </c>
      <c r="T187" s="220">
        <f t="shared" si="48"/>
        <v>0</v>
      </c>
      <c r="U187" s="111">
        <v>0</v>
      </c>
      <c r="V187" s="220">
        <f t="shared" si="49"/>
        <v>0</v>
      </c>
      <c r="W187" s="111">
        <v>0</v>
      </c>
      <c r="X187" s="111">
        <v>0</v>
      </c>
      <c r="Y187" s="111">
        <v>0</v>
      </c>
      <c r="Z187" s="110"/>
      <c r="AA187" s="111">
        <v>4486</v>
      </c>
      <c r="AB187" s="111">
        <v>0</v>
      </c>
      <c r="AC187" s="111">
        <v>0</v>
      </c>
      <c r="AD187" s="111">
        <v>4486</v>
      </c>
    </row>
    <row r="188" spans="1:30" x14ac:dyDescent="0.2">
      <c r="A188" s="113">
        <v>31</v>
      </c>
      <c r="B188" s="113" t="s">
        <v>277</v>
      </c>
      <c r="C188" s="114">
        <v>0</v>
      </c>
      <c r="D188" s="118">
        <f t="shared" si="40"/>
        <v>0</v>
      </c>
      <c r="E188" s="160"/>
      <c r="F188" s="118">
        <f t="shared" si="41"/>
        <v>0</v>
      </c>
      <c r="G188" s="114">
        <v>0</v>
      </c>
      <c r="H188" s="118">
        <f t="shared" si="42"/>
        <v>0</v>
      </c>
      <c r="I188" s="160"/>
      <c r="J188" s="118">
        <f t="shared" si="43"/>
        <v>0</v>
      </c>
      <c r="K188" s="114">
        <v>340626</v>
      </c>
      <c r="L188" s="115">
        <f t="shared" si="44"/>
        <v>20.677836459661265</v>
      </c>
      <c r="M188" s="160"/>
      <c r="N188" s="115">
        <f t="shared" si="45"/>
        <v>210.04934340307403</v>
      </c>
      <c r="O188" s="114">
        <v>340626</v>
      </c>
      <c r="P188" s="114">
        <f t="shared" si="46"/>
        <v>340626</v>
      </c>
      <c r="Q188" s="114">
        <v>0</v>
      </c>
      <c r="R188" s="118">
        <f t="shared" si="47"/>
        <v>0</v>
      </c>
      <c r="S188" s="114">
        <v>0</v>
      </c>
      <c r="T188" s="118">
        <f t="shared" si="48"/>
        <v>0</v>
      </c>
      <c r="U188" s="114">
        <v>0</v>
      </c>
      <c r="V188" s="118">
        <f t="shared" si="49"/>
        <v>0</v>
      </c>
      <c r="W188" s="114">
        <v>0</v>
      </c>
      <c r="X188" s="114">
        <v>0</v>
      </c>
      <c r="Y188" s="114">
        <v>0</v>
      </c>
      <c r="Z188" s="113"/>
      <c r="AA188" s="114">
        <v>16473</v>
      </c>
      <c r="AB188" s="114">
        <v>0</v>
      </c>
      <c r="AC188" s="114">
        <v>0</v>
      </c>
      <c r="AD188" s="114">
        <v>16473</v>
      </c>
    </row>
    <row r="189" spans="1:30" x14ac:dyDescent="0.2">
      <c r="A189" s="110">
        <v>32</v>
      </c>
      <c r="B189" s="110" t="s">
        <v>278</v>
      </c>
      <c r="C189" s="111">
        <v>0</v>
      </c>
      <c r="D189" s="220">
        <f t="shared" si="40"/>
        <v>0</v>
      </c>
      <c r="F189" s="220">
        <f t="shared" si="41"/>
        <v>0</v>
      </c>
      <c r="G189" s="111">
        <v>0</v>
      </c>
      <c r="H189" s="220">
        <f t="shared" si="42"/>
        <v>0</v>
      </c>
      <c r="J189" s="220">
        <f t="shared" si="43"/>
        <v>0</v>
      </c>
      <c r="K189" s="111">
        <v>0</v>
      </c>
      <c r="L189" s="112">
        <f t="shared" si="44"/>
        <v>0</v>
      </c>
      <c r="N189" s="112">
        <f t="shared" si="45"/>
        <v>0</v>
      </c>
      <c r="O189" s="111">
        <v>0</v>
      </c>
      <c r="P189" s="111">
        <f t="shared" si="46"/>
        <v>0</v>
      </c>
      <c r="Q189" s="111">
        <v>0</v>
      </c>
      <c r="R189" s="220">
        <f t="shared" si="47"/>
        <v>0</v>
      </c>
      <c r="S189" s="111">
        <v>0</v>
      </c>
      <c r="T189" s="220">
        <f t="shared" si="48"/>
        <v>0</v>
      </c>
      <c r="U189" s="111">
        <v>0</v>
      </c>
      <c r="V189" s="220">
        <f t="shared" si="49"/>
        <v>0</v>
      </c>
      <c r="W189" s="111">
        <v>0</v>
      </c>
      <c r="X189" s="111">
        <v>0</v>
      </c>
      <c r="Y189" s="111">
        <v>0</v>
      </c>
      <c r="Z189" s="110"/>
      <c r="AA189" s="111">
        <v>0</v>
      </c>
      <c r="AB189" s="111">
        <v>0</v>
      </c>
      <c r="AC189" s="111">
        <v>0</v>
      </c>
      <c r="AD189" s="111">
        <v>0</v>
      </c>
    </row>
    <row r="190" spans="1:30" x14ac:dyDescent="0.2">
      <c r="A190" s="113">
        <v>33</v>
      </c>
      <c r="B190" s="113" t="s">
        <v>279</v>
      </c>
      <c r="C190" s="114">
        <v>0</v>
      </c>
      <c r="D190" s="118">
        <f t="shared" si="40"/>
        <v>0</v>
      </c>
      <c r="E190" s="160"/>
      <c r="F190" s="118">
        <f t="shared" si="41"/>
        <v>0</v>
      </c>
      <c r="G190" s="114">
        <v>0</v>
      </c>
      <c r="H190" s="118">
        <f t="shared" si="42"/>
        <v>0</v>
      </c>
      <c r="I190" s="160"/>
      <c r="J190" s="118">
        <f t="shared" si="43"/>
        <v>0</v>
      </c>
      <c r="K190" s="114">
        <v>455455</v>
      </c>
      <c r="L190" s="115">
        <f t="shared" si="44"/>
        <v>45.287362036392565</v>
      </c>
      <c r="M190" s="160"/>
      <c r="N190" s="115">
        <f t="shared" si="45"/>
        <v>460.03752272433786</v>
      </c>
      <c r="O190" s="114">
        <v>34339</v>
      </c>
      <c r="P190" s="114">
        <f t="shared" si="46"/>
        <v>455455</v>
      </c>
      <c r="Q190" s="114">
        <v>0</v>
      </c>
      <c r="R190" s="118">
        <f t="shared" si="47"/>
        <v>0</v>
      </c>
      <c r="S190" s="114">
        <v>0</v>
      </c>
      <c r="T190" s="118">
        <f t="shared" si="48"/>
        <v>0</v>
      </c>
      <c r="U190" s="114">
        <v>0</v>
      </c>
      <c r="V190" s="118">
        <f t="shared" si="49"/>
        <v>0</v>
      </c>
      <c r="W190" s="114">
        <v>0</v>
      </c>
      <c r="X190" s="114">
        <v>0</v>
      </c>
      <c r="Y190" s="114">
        <v>0</v>
      </c>
      <c r="Z190" s="113"/>
      <c r="AA190" s="114">
        <v>10057</v>
      </c>
      <c r="AB190" s="114">
        <v>0</v>
      </c>
      <c r="AC190" s="114">
        <v>0</v>
      </c>
      <c r="AD190" s="114">
        <v>10057</v>
      </c>
    </row>
    <row r="191" spans="1:30" x14ac:dyDescent="0.2">
      <c r="A191" s="110">
        <v>34</v>
      </c>
      <c r="B191" s="110" t="s">
        <v>280</v>
      </c>
      <c r="C191" s="111">
        <v>0</v>
      </c>
      <c r="D191" s="220">
        <f t="shared" si="40"/>
        <v>0</v>
      </c>
      <c r="F191" s="220">
        <f t="shared" si="41"/>
        <v>0</v>
      </c>
      <c r="G191" s="111">
        <v>0</v>
      </c>
      <c r="H191" s="220">
        <f t="shared" si="42"/>
        <v>0</v>
      </c>
      <c r="J191" s="220">
        <f t="shared" si="43"/>
        <v>0</v>
      </c>
      <c r="K191" s="111">
        <v>14995</v>
      </c>
      <c r="L191" s="112">
        <f t="shared" si="44"/>
        <v>4.3922085530169888</v>
      </c>
      <c r="N191" s="112">
        <f t="shared" si="45"/>
        <v>44.616878775029143</v>
      </c>
      <c r="O191" s="111">
        <v>14995</v>
      </c>
      <c r="P191" s="111">
        <f t="shared" si="46"/>
        <v>14995</v>
      </c>
      <c r="Q191" s="111">
        <v>0</v>
      </c>
      <c r="R191" s="220">
        <f t="shared" si="47"/>
        <v>0</v>
      </c>
      <c r="S191" s="111">
        <v>0</v>
      </c>
      <c r="T191" s="220">
        <f t="shared" si="48"/>
        <v>0</v>
      </c>
      <c r="U191" s="111">
        <v>0</v>
      </c>
      <c r="V191" s="220">
        <f t="shared" si="49"/>
        <v>0</v>
      </c>
      <c r="W191" s="111">
        <v>0</v>
      </c>
      <c r="X191" s="111">
        <v>0</v>
      </c>
      <c r="Y191" s="111">
        <v>0</v>
      </c>
      <c r="Z191" s="110"/>
      <c r="AA191" s="111">
        <v>3414</v>
      </c>
      <c r="AB191" s="111">
        <v>0</v>
      </c>
      <c r="AC191" s="111">
        <v>0</v>
      </c>
      <c r="AD191" s="111">
        <v>3414</v>
      </c>
    </row>
    <row r="192" spans="1:30" x14ac:dyDescent="0.2">
      <c r="A192" s="113">
        <v>35</v>
      </c>
      <c r="B192" s="113" t="s">
        <v>222</v>
      </c>
      <c r="C192" s="114">
        <v>0</v>
      </c>
      <c r="D192" s="118">
        <f t="shared" si="40"/>
        <v>0</v>
      </c>
      <c r="E192" s="160"/>
      <c r="F192" s="118">
        <f t="shared" si="41"/>
        <v>0</v>
      </c>
      <c r="G192" s="114">
        <v>0</v>
      </c>
      <c r="H192" s="118">
        <f t="shared" si="42"/>
        <v>0</v>
      </c>
      <c r="I192" s="160"/>
      <c r="J192" s="118">
        <f t="shared" si="43"/>
        <v>0</v>
      </c>
      <c r="K192" s="114">
        <v>10881</v>
      </c>
      <c r="L192" s="115">
        <f t="shared" si="44"/>
        <v>3.6624032312352743</v>
      </c>
      <c r="M192" s="160"/>
      <c r="N192" s="115">
        <f t="shared" si="45"/>
        <v>37.203379352525758</v>
      </c>
      <c r="O192" s="114">
        <v>10881</v>
      </c>
      <c r="P192" s="114">
        <f t="shared" si="46"/>
        <v>10881</v>
      </c>
      <c r="Q192" s="114">
        <v>0</v>
      </c>
      <c r="R192" s="118">
        <f t="shared" si="47"/>
        <v>0</v>
      </c>
      <c r="S192" s="114">
        <v>0</v>
      </c>
      <c r="T192" s="118">
        <f t="shared" si="48"/>
        <v>0</v>
      </c>
      <c r="U192" s="114">
        <v>0</v>
      </c>
      <c r="V192" s="118">
        <f t="shared" si="49"/>
        <v>0</v>
      </c>
      <c r="W192" s="114">
        <v>0</v>
      </c>
      <c r="X192" s="114">
        <v>0</v>
      </c>
      <c r="Y192" s="114">
        <v>0</v>
      </c>
      <c r="Z192" s="113"/>
      <c r="AA192" s="114">
        <v>2971</v>
      </c>
      <c r="AB192" s="114">
        <v>0</v>
      </c>
      <c r="AC192" s="114">
        <v>0</v>
      </c>
      <c r="AD192" s="114">
        <v>2971</v>
      </c>
    </row>
    <row r="193" spans="1:30" x14ac:dyDescent="0.2">
      <c r="A193" s="110">
        <v>36</v>
      </c>
      <c r="B193" s="110" t="s">
        <v>281</v>
      </c>
      <c r="C193" s="111">
        <v>0</v>
      </c>
      <c r="D193" s="220">
        <f t="shared" si="40"/>
        <v>0</v>
      </c>
      <c r="F193" s="220">
        <f t="shared" si="41"/>
        <v>0</v>
      </c>
      <c r="G193" s="111">
        <v>0</v>
      </c>
      <c r="H193" s="220">
        <f t="shared" si="42"/>
        <v>0</v>
      </c>
      <c r="J193" s="220">
        <f t="shared" si="43"/>
        <v>0</v>
      </c>
      <c r="K193" s="111">
        <v>8048</v>
      </c>
      <c r="L193" s="112">
        <f t="shared" si="44"/>
        <v>1.3859135526089204</v>
      </c>
      <c r="N193" s="112">
        <f t="shared" si="45"/>
        <v>14.078369964228566</v>
      </c>
      <c r="O193" s="111">
        <v>8048</v>
      </c>
      <c r="P193" s="111">
        <f t="shared" si="46"/>
        <v>8048</v>
      </c>
      <c r="Q193" s="111">
        <v>0</v>
      </c>
      <c r="R193" s="220">
        <f t="shared" si="47"/>
        <v>0</v>
      </c>
      <c r="S193" s="111">
        <v>0</v>
      </c>
      <c r="T193" s="220">
        <f t="shared" si="48"/>
        <v>0</v>
      </c>
      <c r="U193" s="111">
        <v>0</v>
      </c>
      <c r="V193" s="220">
        <f t="shared" si="49"/>
        <v>0</v>
      </c>
      <c r="W193" s="111">
        <v>0</v>
      </c>
      <c r="X193" s="111">
        <v>0</v>
      </c>
      <c r="Y193" s="111">
        <v>0</v>
      </c>
      <c r="Z193" s="110"/>
      <c r="AA193" s="111">
        <v>5807</v>
      </c>
      <c r="AB193" s="111">
        <v>0</v>
      </c>
      <c r="AC193" s="111">
        <v>0</v>
      </c>
      <c r="AD193" s="111">
        <v>5807</v>
      </c>
    </row>
    <row r="194" spans="1:30" x14ac:dyDescent="0.2">
      <c r="A194" s="113">
        <v>37</v>
      </c>
      <c r="B194" s="113" t="s">
        <v>282</v>
      </c>
      <c r="C194" s="114">
        <v>0</v>
      </c>
      <c r="D194" s="118">
        <f t="shared" si="40"/>
        <v>0</v>
      </c>
      <c r="E194" s="160"/>
      <c r="F194" s="118">
        <f t="shared" si="41"/>
        <v>0</v>
      </c>
      <c r="G194" s="114">
        <v>0</v>
      </c>
      <c r="H194" s="118">
        <f t="shared" si="42"/>
        <v>0</v>
      </c>
      <c r="I194" s="160"/>
      <c r="J194" s="118">
        <f t="shared" si="43"/>
        <v>0</v>
      </c>
      <c r="K194" s="114">
        <v>850</v>
      </c>
      <c r="L194" s="115">
        <f t="shared" si="44"/>
        <v>0.10284331518451301</v>
      </c>
      <c r="M194" s="160"/>
      <c r="N194" s="115">
        <f t="shared" si="45"/>
        <v>1.0447016964296192</v>
      </c>
      <c r="O194" s="114">
        <v>0</v>
      </c>
      <c r="P194" s="114">
        <f t="shared" si="46"/>
        <v>850</v>
      </c>
      <c r="Q194" s="114">
        <v>0</v>
      </c>
      <c r="R194" s="118">
        <f t="shared" si="47"/>
        <v>0</v>
      </c>
      <c r="S194" s="114">
        <v>0</v>
      </c>
      <c r="T194" s="118">
        <f t="shared" si="48"/>
        <v>0</v>
      </c>
      <c r="U194" s="114">
        <v>0</v>
      </c>
      <c r="V194" s="118">
        <f t="shared" si="49"/>
        <v>0</v>
      </c>
      <c r="W194" s="114">
        <v>0</v>
      </c>
      <c r="X194" s="114">
        <v>0</v>
      </c>
      <c r="Y194" s="114">
        <v>0</v>
      </c>
      <c r="Z194" s="113"/>
      <c r="AA194" s="114">
        <v>8265</v>
      </c>
      <c r="AB194" s="114">
        <v>0</v>
      </c>
      <c r="AC194" s="114">
        <v>0</v>
      </c>
      <c r="AD194" s="114">
        <v>8265</v>
      </c>
    </row>
    <row r="195" spans="1:30" ht="13.5" thickBot="1" x14ac:dyDescent="0.25">
      <c r="A195" s="120">
        <f>A194</f>
        <v>37</v>
      </c>
      <c r="B195" s="130" t="s">
        <v>245</v>
      </c>
      <c r="C195" s="122">
        <f>SUM(C158:C194)</f>
        <v>15000</v>
      </c>
      <c r="D195" s="222">
        <f>IF(C195=0,0,IF(ISNONTEXT(E195),C195/$AA195,C195/AB195))</f>
        <v>1.669449081803005</v>
      </c>
      <c r="E195" s="525" t="s">
        <v>341</v>
      </c>
      <c r="F195" s="223">
        <f t="shared" si="41"/>
        <v>100</v>
      </c>
      <c r="G195" s="122">
        <f>SUM(G158:G194)</f>
        <v>9500</v>
      </c>
      <c r="H195" s="222">
        <f>IF(G195=0,0,IF(ISNONTEXT(I195),G195/$AA195,G195/AC195))</f>
        <v>0.40688709953743363</v>
      </c>
      <c r="I195" s="525" t="s">
        <v>341</v>
      </c>
      <c r="J195" s="223">
        <f t="shared" si="43"/>
        <v>100</v>
      </c>
      <c r="K195" s="122">
        <f>SUM(K158:K194)</f>
        <v>2426801</v>
      </c>
      <c r="L195" s="222">
        <f>IF(K195=0,0,IF(ISNONTEXT(M195),K195/$AA195,K195/AD195))</f>
        <v>9.8442756947740335</v>
      </c>
      <c r="M195" s="525" t="s">
        <v>341</v>
      </c>
      <c r="N195" s="223">
        <f t="shared" si="45"/>
        <v>100</v>
      </c>
      <c r="O195" s="122">
        <f>SUM(O158:O194)</f>
        <v>1999791</v>
      </c>
      <c r="P195" s="122">
        <f>SUM(P158:P194)</f>
        <v>2451301</v>
      </c>
      <c r="Q195" s="122">
        <f>SUM(Q158:Q194)</f>
        <v>0</v>
      </c>
      <c r="R195" s="223">
        <f t="shared" si="47"/>
        <v>0</v>
      </c>
      <c r="S195" s="122">
        <f>SUM(S158:S194)</f>
        <v>0</v>
      </c>
      <c r="T195" s="223">
        <f t="shared" si="48"/>
        <v>0</v>
      </c>
      <c r="U195" s="122">
        <f>SUM(U158:U194)</f>
        <v>0</v>
      </c>
      <c r="V195" s="223">
        <f t="shared" si="49"/>
        <v>0</v>
      </c>
      <c r="W195" s="122">
        <f>SUM(W158:W194)</f>
        <v>0</v>
      </c>
      <c r="X195" s="122">
        <f>SUM(X158:X194)</f>
        <v>0</v>
      </c>
      <c r="Y195" s="122">
        <f>SUM(Y158:Y194)</f>
        <v>0</v>
      </c>
      <c r="Z195" s="120"/>
      <c r="AA195" s="123">
        <f>SUM(AA158:AA194)</f>
        <v>305274</v>
      </c>
      <c r="AB195" s="123">
        <f>SUM(AB158:AB194)</f>
        <v>8985</v>
      </c>
      <c r="AC195" s="123">
        <f>SUM(AC158:AC194)</f>
        <v>23348</v>
      </c>
      <c r="AD195" s="123">
        <f>SUM(AD158:AD194)</f>
        <v>246519</v>
      </c>
    </row>
    <row r="196" spans="1:30" x14ac:dyDescent="0.2">
      <c r="B196" s="71"/>
      <c r="C196" s="206"/>
      <c r="D196" s="73"/>
      <c r="E196" s="164"/>
      <c r="F196" s="203"/>
      <c r="G196" s="206"/>
      <c r="H196" s="73"/>
      <c r="I196" s="164"/>
      <c r="J196" s="203"/>
      <c r="K196" s="206"/>
      <c r="L196" s="73"/>
      <c r="M196" s="164"/>
      <c r="N196" s="203"/>
      <c r="O196" s="206"/>
      <c r="P196" s="206"/>
      <c r="Q196" s="206"/>
      <c r="R196" s="203"/>
      <c r="S196" s="206"/>
      <c r="T196" s="203"/>
      <c r="U196" s="206"/>
      <c r="V196" s="203"/>
      <c r="W196" s="206"/>
      <c r="X196" s="206"/>
      <c r="Y196" s="206"/>
      <c r="AA196" s="204"/>
      <c r="AB196" s="204"/>
      <c r="AC196" s="204"/>
      <c r="AD196" s="204"/>
    </row>
    <row r="197" spans="1:30" ht="13.5" thickBot="1" x14ac:dyDescent="0.25">
      <c r="A197" s="190">
        <f>(A45+A149+A195)</f>
        <v>170</v>
      </c>
      <c r="B197" s="191" t="s">
        <v>283</v>
      </c>
      <c r="C197" s="212">
        <f>(C45+C149+C195)</f>
        <v>279793198</v>
      </c>
      <c r="D197" s="213">
        <f>IF(C197=0,0,IF(ISNONTEXT(E197),C197/$AA197,C197/AB197))</f>
        <v>34.308050374957602</v>
      </c>
      <c r="E197" s="526" t="s">
        <v>341</v>
      </c>
      <c r="F197" s="214"/>
      <c r="G197" s="212">
        <f>(G45+G149+G195)</f>
        <v>1629461038</v>
      </c>
      <c r="H197" s="213">
        <f>IF(G197=0,0,IF(ISNONTEXT(I197),G197/$AA197,G197/AC197))</f>
        <v>200.51045411074102</v>
      </c>
      <c r="I197" s="526" t="s">
        <v>341</v>
      </c>
      <c r="J197" s="214"/>
      <c r="K197" s="212">
        <f>(K45+K149+K195)</f>
        <v>2594510791</v>
      </c>
      <c r="L197" s="213">
        <f>IF(K197=0,0,IF(ISNONTEXT(M197),K197/$AA197,K197/AD197))</f>
        <v>309.13324272452667</v>
      </c>
      <c r="M197" s="526" t="s">
        <v>341</v>
      </c>
      <c r="N197" s="214"/>
      <c r="O197" s="212">
        <f>(O45+O149+O195)</f>
        <v>300340530</v>
      </c>
      <c r="P197" s="212">
        <f>(P45+P149+P195)</f>
        <v>4503765027</v>
      </c>
      <c r="Q197" s="212">
        <f>(Q45+Q149+Q195)</f>
        <v>1190593316</v>
      </c>
      <c r="R197" s="214">
        <f>IF($P197,Q197/$P197*100,0)</f>
        <v>26.43551137464792</v>
      </c>
      <c r="S197" s="212">
        <f>(S45+S149+S195)</f>
        <v>671399629</v>
      </c>
      <c r="T197" s="214">
        <f>IF($P197,S197/$P197*100,0)</f>
        <v>14.907519041845429</v>
      </c>
      <c r="U197" s="212">
        <f>(U45+U149+U195)</f>
        <v>69361612</v>
      </c>
      <c r="V197" s="214">
        <f>IF($P197,U197/$P197*100,0)</f>
        <v>1.5400806122028621</v>
      </c>
      <c r="W197" s="212">
        <f>(W45+W149+W195)</f>
        <v>565279983</v>
      </c>
      <c r="X197" s="212">
        <f>(X45+X149+X195)</f>
        <v>148819810.86940002</v>
      </c>
      <c r="Y197" s="212">
        <f>(Y45+Y149+Y195)</f>
        <v>115701660.96060003</v>
      </c>
      <c r="Z197" s="190"/>
      <c r="AA197" s="215">
        <f>(AA45+AA149+AA195)</f>
        <v>8451611</v>
      </c>
      <c r="AB197" s="215">
        <f>(AB45+AB149+AB195)</f>
        <v>8155322</v>
      </c>
      <c r="AC197" s="215">
        <f>(AC45+AC149+AC195)</f>
        <v>8126564</v>
      </c>
      <c r="AD197" s="215">
        <f>(AD45+AD149+AD195)</f>
        <v>8392856</v>
      </c>
    </row>
    <row r="198" spans="1:30" ht="13.5" thickTop="1" x14ac:dyDescent="0.2"/>
    <row r="199" spans="1:30" customFormat="1" x14ac:dyDescent="0.2"/>
    <row r="200" spans="1:30" x14ac:dyDescent="0.2">
      <c r="C200" s="449" t="s">
        <v>481</v>
      </c>
    </row>
    <row r="201" spans="1:30" x14ac:dyDescent="0.2">
      <c r="C201" s="468" t="s">
        <v>538</v>
      </c>
      <c r="D201" s="469"/>
      <c r="E201" s="482"/>
      <c r="F201" s="469"/>
      <c r="G201" s="469"/>
      <c r="H201" s="469"/>
      <c r="I201" s="482"/>
      <c r="J201" s="469"/>
      <c r="K201" s="469"/>
      <c r="L201" s="469"/>
      <c r="M201" s="482"/>
      <c r="N201" s="469"/>
      <c r="O201" s="469"/>
      <c r="P201" s="469"/>
      <c r="Q201" s="469"/>
      <c r="R201" s="469"/>
      <c r="S201" s="469"/>
      <c r="T201" s="470"/>
    </row>
    <row r="211" spans="26:26" x14ac:dyDescent="0.2">
      <c r="Z211" s="172"/>
    </row>
  </sheetData>
  <mergeCells count="6">
    <mergeCell ref="Q5:W5"/>
    <mergeCell ref="X5:Y5"/>
    <mergeCell ref="Q52:W52"/>
    <mergeCell ref="X52:Y52"/>
    <mergeCell ref="Q156:W156"/>
    <mergeCell ref="X156:Y156"/>
  </mergeCells>
  <printOptions gridLinesSet="0"/>
  <pageMargins left="3.75" right="0.25" top="0.5" bottom="0.3" header="0" footer="0"/>
  <pageSetup paperSize="17" pageOrder="overThenDown"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C2995-A349-4F50-83A5-60D9EB698C75}">
  <sheetPr syncVertical="1" syncRef="D7" transitionEvaluation="1" transitionEntry="1">
    <tabColor theme="4" tint="-0.249977111117893"/>
  </sheetPr>
  <dimension ref="A1:AR216"/>
  <sheetViews>
    <sheetView showGridLines="0" zoomScaleNormal="100" workbookViewId="0">
      <pane xSplit="3" ySplit="6" topLeftCell="D7" activePane="bottomRight" state="frozen"/>
      <selection activeCell="A2" sqref="A2"/>
      <selection pane="topRight" activeCell="A2" sqref="A2"/>
      <selection pane="bottomLeft" activeCell="A2" sqref="A2"/>
      <selection pane="bottomRight"/>
    </sheetView>
  </sheetViews>
  <sheetFormatPr defaultColWidth="7.5703125" defaultRowHeight="12.75" x14ac:dyDescent="0.2"/>
  <cols>
    <col min="1" max="1" width="6.42578125" style="66" customWidth="1"/>
    <col min="2" max="2" width="2.28515625" style="66" customWidth="1"/>
    <col min="3" max="3" width="15.5703125" style="66" customWidth="1"/>
    <col min="4" max="4" width="15.7109375" style="66" customWidth="1"/>
    <col min="5" max="5" width="11" style="66" customWidth="1"/>
    <col min="6" max="6" width="3.7109375" style="159" customWidth="1"/>
    <col min="7" max="7" width="11" style="66" customWidth="1"/>
    <col min="8" max="8" width="16.5703125" style="66" customWidth="1"/>
    <col min="9" max="9" width="11.28515625" style="66" customWidth="1"/>
    <col min="10" max="10" width="3.7109375" style="159" customWidth="1"/>
    <col min="11" max="11" width="11.85546875" style="66" customWidth="1"/>
    <col min="12" max="12" width="16.85546875" style="66" customWidth="1"/>
    <col min="13" max="13" width="11.85546875" style="66" customWidth="1"/>
    <col min="14" max="14" width="3.7109375" style="159" customWidth="1"/>
    <col min="15" max="15" width="10.7109375" style="66" customWidth="1"/>
    <col min="16" max="16" width="17.42578125" style="66" customWidth="1"/>
    <col min="17" max="17" width="12" style="66" customWidth="1"/>
    <col min="18" max="18" width="3.7109375" style="159" customWidth="1"/>
    <col min="19" max="19" width="10.140625" style="66" customWidth="1"/>
    <col min="20" max="20" width="18.7109375" style="66" customWidth="1"/>
    <col min="21" max="21" width="11.85546875" style="66" customWidth="1"/>
    <col min="22" max="22" width="3.7109375" style="159" customWidth="1"/>
    <col min="23" max="23" width="10.85546875" style="66" customWidth="1"/>
    <col min="24" max="24" width="14.7109375" style="66" customWidth="1"/>
    <col min="25" max="25" width="10.5703125" style="66" customWidth="1"/>
    <col min="26" max="26" width="3.7109375" style="159" customWidth="1"/>
    <col min="27" max="27" width="11.42578125" style="66" customWidth="1"/>
    <col min="28" max="28" width="15.5703125" style="66" customWidth="1"/>
    <col min="29" max="29" width="19.42578125" style="66" customWidth="1"/>
    <col min="30" max="30" width="13" style="66" customWidth="1"/>
    <col min="31" max="31" width="15" style="66" customWidth="1"/>
    <col min="32" max="32" width="13.5703125" style="66" customWidth="1"/>
    <col min="33" max="33" width="14.85546875" style="66" customWidth="1"/>
    <col min="34" max="34" width="12.7109375" style="66" customWidth="1"/>
    <col min="35" max="35" width="15.140625" style="66" customWidth="1"/>
    <col min="36" max="36" width="17.140625" style="66" customWidth="1"/>
    <col min="37" max="37" width="3.85546875" style="66" customWidth="1"/>
    <col min="38" max="38" width="11" style="66" hidden="1" customWidth="1"/>
    <col min="39" max="44" width="11.85546875" style="66" hidden="1" customWidth="1"/>
    <col min="45" max="45" width="7.5703125" style="66" customWidth="1"/>
    <col min="46" max="16384" width="7.5703125" style="66"/>
  </cols>
  <sheetData>
    <row r="1" spans="1:44" s="300" customFormat="1" ht="15.75" x14ac:dyDescent="0.25">
      <c r="A1" s="325" t="s">
        <v>0</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row>
    <row r="2" spans="1:44" s="300" customFormat="1" ht="15.75" x14ac:dyDescent="0.25">
      <c r="A2" s="323" t="s">
        <v>370</v>
      </c>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row>
    <row r="3" spans="1:44" s="300" customFormat="1" ht="15.75" x14ac:dyDescent="0.25">
      <c r="A3" s="323" t="s">
        <v>525</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row>
    <row r="4" spans="1:44" ht="13.5" thickBot="1" x14ac:dyDescent="0.25">
      <c r="AI4" s="71"/>
      <c r="AJ4" s="71"/>
      <c r="AK4" s="71"/>
      <c r="AN4" s="71"/>
      <c r="AO4" s="71"/>
      <c r="AP4" s="71"/>
      <c r="AQ4" s="71"/>
      <c r="AR4" s="71"/>
    </row>
    <row r="5" spans="1:44" ht="15" x14ac:dyDescent="0.2">
      <c r="G5" s="71"/>
      <c r="K5" s="71"/>
      <c r="O5" s="71"/>
      <c r="S5" s="71"/>
      <c r="W5" s="71"/>
      <c r="AA5" s="71"/>
      <c r="AB5" s="71"/>
      <c r="AC5" s="408" t="s">
        <v>335</v>
      </c>
      <c r="AD5" s="409"/>
      <c r="AE5" s="409"/>
      <c r="AF5" s="409"/>
      <c r="AG5" s="409"/>
      <c r="AH5" s="409"/>
      <c r="AI5" s="410"/>
      <c r="AJ5" s="176" t="s">
        <v>361</v>
      </c>
      <c r="AK5" s="175"/>
      <c r="AL5" s="78"/>
      <c r="AM5" s="78"/>
      <c r="AN5" s="78"/>
      <c r="AO5" s="78"/>
      <c r="AP5" s="78"/>
      <c r="AQ5" s="78"/>
      <c r="AR5" s="71"/>
    </row>
    <row r="6" spans="1:44" s="171" customFormat="1" ht="75" x14ac:dyDescent="0.25">
      <c r="A6" s="346" t="s">
        <v>1</v>
      </c>
      <c r="B6" s="347"/>
      <c r="C6" s="324" t="s">
        <v>328</v>
      </c>
      <c r="D6" s="320" t="s">
        <v>362</v>
      </c>
      <c r="E6" s="320" t="s">
        <v>346</v>
      </c>
      <c r="F6" s="348"/>
      <c r="G6" s="320" t="s">
        <v>347</v>
      </c>
      <c r="H6" s="320" t="s">
        <v>363</v>
      </c>
      <c r="I6" s="320" t="s">
        <v>346</v>
      </c>
      <c r="J6" s="348"/>
      <c r="K6" s="320" t="s">
        <v>347</v>
      </c>
      <c r="L6" s="320" t="s">
        <v>364</v>
      </c>
      <c r="M6" s="320" t="s">
        <v>346</v>
      </c>
      <c r="N6" s="348"/>
      <c r="O6" s="320" t="s">
        <v>347</v>
      </c>
      <c r="P6" s="320" t="s">
        <v>365</v>
      </c>
      <c r="Q6" s="320" t="s">
        <v>346</v>
      </c>
      <c r="R6" s="348"/>
      <c r="S6" s="320" t="s">
        <v>347</v>
      </c>
      <c r="T6" s="320" t="s">
        <v>368</v>
      </c>
      <c r="U6" s="320" t="s">
        <v>346</v>
      </c>
      <c r="V6" s="348"/>
      <c r="W6" s="320" t="s">
        <v>347</v>
      </c>
      <c r="X6" s="320" t="s">
        <v>369</v>
      </c>
      <c r="Y6" s="320" t="s">
        <v>346</v>
      </c>
      <c r="Z6" s="348"/>
      <c r="AA6" s="320" t="s">
        <v>347</v>
      </c>
      <c r="AB6" s="320" t="s">
        <v>245</v>
      </c>
      <c r="AC6" s="320" t="s">
        <v>338</v>
      </c>
      <c r="AD6" s="320" t="s">
        <v>348</v>
      </c>
      <c r="AE6" s="320" t="s">
        <v>352</v>
      </c>
      <c r="AF6" s="320" t="s">
        <v>348</v>
      </c>
      <c r="AG6" s="320" t="s">
        <v>353</v>
      </c>
      <c r="AH6" s="320" t="s">
        <v>348</v>
      </c>
      <c r="AI6" s="320" t="s">
        <v>342</v>
      </c>
      <c r="AJ6" s="320" t="s">
        <v>367</v>
      </c>
      <c r="AK6" s="320"/>
      <c r="AL6" s="350" t="s">
        <v>343</v>
      </c>
      <c r="AM6" s="350" t="s">
        <v>343</v>
      </c>
      <c r="AN6" s="350" t="s">
        <v>343</v>
      </c>
      <c r="AO6" s="350" t="s">
        <v>343</v>
      </c>
      <c r="AP6" s="350" t="s">
        <v>343</v>
      </c>
      <c r="AQ6" s="350" t="s">
        <v>343</v>
      </c>
      <c r="AR6" s="350" t="s">
        <v>343</v>
      </c>
    </row>
    <row r="7" spans="1:44" x14ac:dyDescent="0.2">
      <c r="A7" s="113">
        <v>1</v>
      </c>
      <c r="B7" s="113"/>
      <c r="C7" s="113" t="s">
        <v>5</v>
      </c>
      <c r="D7" s="148">
        <v>285997988</v>
      </c>
      <c r="E7" s="165">
        <f t="shared" ref="E7:E44" si="0">IFERROR((D7/$AL7),0)</f>
        <v>1794.6323048637387</v>
      </c>
      <c r="F7" s="160"/>
      <c r="G7" s="149">
        <f t="shared" ref="G7:G45" si="1">IF(E$45,E7/E$45*100,0)</f>
        <v>99.120027071461649</v>
      </c>
      <c r="H7" s="148">
        <v>34776339</v>
      </c>
      <c r="I7" s="165">
        <f t="shared" ref="I7:I44" si="2">IFERROR((H7/$AL7),0)</f>
        <v>218.22091075092712</v>
      </c>
      <c r="J7" s="160"/>
      <c r="K7" s="149">
        <f t="shared" ref="K7:K45" si="3">IF(I$45,I7/I$45*100,0)</f>
        <v>145.33885847303506</v>
      </c>
      <c r="L7" s="148">
        <v>15340744</v>
      </c>
      <c r="M7" s="165">
        <f t="shared" ref="M7:M44" si="4">IFERROR((L7/$AL7),0)</f>
        <v>96.262896657316944</v>
      </c>
      <c r="N7" s="160"/>
      <c r="O7" s="149">
        <f t="shared" ref="O7:O45" si="5">IF(M$45,M7/M$45*100,0)</f>
        <v>85.528161915798449</v>
      </c>
      <c r="P7" s="148">
        <v>31692297</v>
      </c>
      <c r="Q7" s="165">
        <f t="shared" ref="Q7:Q44" si="6">IFERROR((P7/$AL7),0)</f>
        <v>198.8686018711997</v>
      </c>
      <c r="R7" s="160"/>
      <c r="S7" s="149">
        <f t="shared" ref="S7:S45" si="7">IF(Q$45,Q7/Q$45*100,0)</f>
        <v>74.524302817405442</v>
      </c>
      <c r="T7" s="148">
        <v>16933270</v>
      </c>
      <c r="U7" s="165">
        <f t="shared" ref="U7:U44" si="8">IFERROR((T7/$AL7),0)</f>
        <v>106.25596907688735</v>
      </c>
      <c r="V7" s="160"/>
      <c r="W7" s="149">
        <f t="shared" ref="W7:W45" si="9">IF(U$45,U7/U$45*100,0)</f>
        <v>82.022425093450082</v>
      </c>
      <c r="X7" s="148">
        <v>15449</v>
      </c>
      <c r="Y7" s="165">
        <f t="shared" ref="Y7:Y44" si="10">IFERROR((X7/$AL7),0)</f>
        <v>9.6942201138281781E-2</v>
      </c>
      <c r="Z7" s="160"/>
      <c r="AA7" s="149">
        <f t="shared" ref="AA7:AA45" si="11">IF(Y$45,Y7/Y$45*100,0)</f>
        <v>3.9766341769200153</v>
      </c>
      <c r="AB7" s="148">
        <f t="shared" ref="AB7:AB45" si="12">(D7+H7+L7+P7+T7+X7)</f>
        <v>384756087</v>
      </c>
      <c r="AC7" s="148">
        <v>76825986</v>
      </c>
      <c r="AD7" s="149">
        <f t="shared" ref="AD7:AD45" si="13">IF($AB7,AC7/$AB7*100,0)</f>
        <v>19.967451743005174</v>
      </c>
      <c r="AE7" s="148">
        <v>28603050</v>
      </c>
      <c r="AF7" s="149">
        <f t="shared" ref="AF7:AF45" si="14">IF($AB7,AE7/$AB7*100,0)</f>
        <v>7.4340734211698125</v>
      </c>
      <c r="AG7" s="148">
        <v>159193</v>
      </c>
      <c r="AH7" s="149">
        <f t="shared" ref="AH7:AH45" si="15">IF($AB7,AG7/$AB7*100,0)</f>
        <v>4.1375043924906117E-2</v>
      </c>
      <c r="AI7" s="148">
        <v>3692215</v>
      </c>
      <c r="AJ7" s="148">
        <v>19452</v>
      </c>
      <c r="AK7" s="148"/>
      <c r="AL7" s="179">
        <v>159363</v>
      </c>
      <c r="AM7" s="107">
        <v>159363</v>
      </c>
      <c r="AN7" s="107">
        <v>159363</v>
      </c>
      <c r="AO7" s="107">
        <v>159363</v>
      </c>
      <c r="AP7" s="107">
        <v>159363</v>
      </c>
      <c r="AQ7" s="107">
        <v>159363</v>
      </c>
      <c r="AR7" s="107">
        <v>159363</v>
      </c>
    </row>
    <row r="8" spans="1:44" x14ac:dyDescent="0.2">
      <c r="A8" s="110">
        <v>2</v>
      </c>
      <c r="B8" s="110"/>
      <c r="C8" s="110" t="s">
        <v>7</v>
      </c>
      <c r="D8" s="39">
        <v>32954106</v>
      </c>
      <c r="E8" s="142">
        <f t="shared" si="0"/>
        <v>1995.7670784883721</v>
      </c>
      <c r="G8" s="142">
        <f t="shared" si="1"/>
        <v>110.22897911286587</v>
      </c>
      <c r="H8" s="39">
        <v>2076806</v>
      </c>
      <c r="I8" s="142">
        <f t="shared" si="2"/>
        <v>125.77555717054264</v>
      </c>
      <c r="K8" s="142">
        <f t="shared" si="3"/>
        <v>83.768672030890428</v>
      </c>
      <c r="L8" s="39">
        <v>1955330</v>
      </c>
      <c r="M8" s="142">
        <f t="shared" si="4"/>
        <v>118.41872577519379</v>
      </c>
      <c r="O8" s="142">
        <f t="shared" si="5"/>
        <v>105.21328885435601</v>
      </c>
      <c r="P8" s="39">
        <v>3564705</v>
      </c>
      <c r="Q8" s="142">
        <f t="shared" si="6"/>
        <v>215.88571947674419</v>
      </c>
      <c r="S8" s="142">
        <f t="shared" si="7"/>
        <v>80.901321681028577</v>
      </c>
      <c r="T8" s="39">
        <v>1964733</v>
      </c>
      <c r="U8" s="142">
        <f t="shared" si="8"/>
        <v>118.98819040697674</v>
      </c>
      <c r="W8" s="142">
        <f t="shared" si="9"/>
        <v>91.850839246492185</v>
      </c>
      <c r="X8" s="39">
        <v>63011</v>
      </c>
      <c r="Y8" s="142">
        <f t="shared" si="10"/>
        <v>3.8160731589147288</v>
      </c>
      <c r="AA8" s="142">
        <f t="shared" si="11"/>
        <v>156.53788306004211</v>
      </c>
      <c r="AB8" s="39">
        <f t="shared" si="12"/>
        <v>42578691</v>
      </c>
      <c r="AC8" s="39">
        <v>26900608</v>
      </c>
      <c r="AD8" s="142">
        <f t="shared" si="13"/>
        <v>63.17856976861971</v>
      </c>
      <c r="AE8" s="39">
        <v>5509841</v>
      </c>
      <c r="AF8" s="142">
        <f t="shared" si="14"/>
        <v>12.940371980904722</v>
      </c>
      <c r="AG8" s="39">
        <v>47574</v>
      </c>
      <c r="AH8" s="142">
        <f t="shared" si="15"/>
        <v>0.11173194591632701</v>
      </c>
      <c r="AI8" s="39">
        <v>70027</v>
      </c>
      <c r="AJ8" s="39">
        <v>0</v>
      </c>
      <c r="AK8" s="39"/>
      <c r="AL8" s="178">
        <v>16512</v>
      </c>
      <c r="AM8" s="39">
        <v>16512</v>
      </c>
      <c r="AN8" s="39">
        <v>16512</v>
      </c>
      <c r="AO8" s="39">
        <v>16512</v>
      </c>
      <c r="AP8" s="39">
        <v>16512</v>
      </c>
      <c r="AQ8" s="39">
        <v>16512</v>
      </c>
      <c r="AR8" s="39">
        <v>16512</v>
      </c>
    </row>
    <row r="9" spans="1:44" x14ac:dyDescent="0.2">
      <c r="A9" s="113">
        <v>3</v>
      </c>
      <c r="B9" s="113"/>
      <c r="C9" s="113" t="s">
        <v>9</v>
      </c>
      <c r="D9" s="47">
        <v>11276693</v>
      </c>
      <c r="E9" s="143">
        <f t="shared" si="0"/>
        <v>1700.345747889023</v>
      </c>
      <c r="F9" s="160"/>
      <c r="G9" s="143">
        <f t="shared" si="1"/>
        <v>93.912449979218053</v>
      </c>
      <c r="H9" s="47">
        <v>1529719</v>
      </c>
      <c r="I9" s="143">
        <f t="shared" si="2"/>
        <v>230.65726779252111</v>
      </c>
      <c r="J9" s="160"/>
      <c r="K9" s="143">
        <f t="shared" si="3"/>
        <v>153.62168494355322</v>
      </c>
      <c r="L9" s="47">
        <v>654799</v>
      </c>
      <c r="M9" s="143">
        <f t="shared" si="4"/>
        <v>98.733262967430633</v>
      </c>
      <c r="N9" s="160"/>
      <c r="O9" s="143">
        <f t="shared" si="5"/>
        <v>87.723045896018647</v>
      </c>
      <c r="P9" s="47">
        <v>2331031</v>
      </c>
      <c r="Q9" s="143">
        <f t="shared" si="6"/>
        <v>351.48235826296741</v>
      </c>
      <c r="R9" s="160"/>
      <c r="S9" s="143">
        <f t="shared" si="7"/>
        <v>131.71499902800196</v>
      </c>
      <c r="T9" s="47">
        <v>1230647</v>
      </c>
      <c r="U9" s="143">
        <f t="shared" si="8"/>
        <v>185.56197225572978</v>
      </c>
      <c r="V9" s="160"/>
      <c r="W9" s="143">
        <f t="shared" si="9"/>
        <v>143.2412983643772</v>
      </c>
      <c r="X9" s="47">
        <v>36752</v>
      </c>
      <c r="Y9" s="143">
        <f t="shared" si="10"/>
        <v>5.5416164053075994</v>
      </c>
      <c r="Z9" s="160"/>
      <c r="AA9" s="143">
        <f t="shared" si="11"/>
        <v>227.32082554317608</v>
      </c>
      <c r="AB9" s="47">
        <f t="shared" si="12"/>
        <v>17059641</v>
      </c>
      <c r="AC9" s="47">
        <v>12401200</v>
      </c>
      <c r="AD9" s="143">
        <f t="shared" si="13"/>
        <v>72.693206146600616</v>
      </c>
      <c r="AE9" s="47">
        <v>2125009</v>
      </c>
      <c r="AF9" s="143">
        <f t="shared" si="14"/>
        <v>12.456352393347551</v>
      </c>
      <c r="AG9" s="47">
        <v>64223</v>
      </c>
      <c r="AH9" s="143">
        <f t="shared" si="15"/>
        <v>0.37646161487220042</v>
      </c>
      <c r="AI9" s="47">
        <v>74364</v>
      </c>
      <c r="AJ9" s="47">
        <v>0</v>
      </c>
      <c r="AK9" s="47"/>
      <c r="AL9" s="179">
        <v>6632</v>
      </c>
      <c r="AM9" s="47">
        <v>6632</v>
      </c>
      <c r="AN9" s="47">
        <v>6632</v>
      </c>
      <c r="AO9" s="47">
        <v>6632</v>
      </c>
      <c r="AP9" s="47">
        <v>6632</v>
      </c>
      <c r="AQ9" s="47">
        <v>6632</v>
      </c>
      <c r="AR9" s="47">
        <v>6632</v>
      </c>
    </row>
    <row r="10" spans="1:44" x14ac:dyDescent="0.2">
      <c r="A10" s="110">
        <v>4</v>
      </c>
      <c r="B10" s="110"/>
      <c r="C10" s="110" t="s">
        <v>11</v>
      </c>
      <c r="D10" s="39">
        <v>77075301</v>
      </c>
      <c r="E10" s="142">
        <f t="shared" si="0"/>
        <v>1489.5792860870069</v>
      </c>
      <c r="G10" s="142">
        <f t="shared" si="1"/>
        <v>82.271526463602285</v>
      </c>
      <c r="H10" s="39">
        <v>16652062</v>
      </c>
      <c r="I10" s="142">
        <f t="shared" si="2"/>
        <v>321.82250739230426</v>
      </c>
      <c r="K10" s="142">
        <f t="shared" si="3"/>
        <v>214.33929358270109</v>
      </c>
      <c r="L10" s="39">
        <v>4629777</v>
      </c>
      <c r="M10" s="142">
        <f t="shared" si="4"/>
        <v>89.476392942040462</v>
      </c>
      <c r="O10" s="142">
        <f t="shared" si="5"/>
        <v>79.498453598702895</v>
      </c>
      <c r="P10" s="39">
        <v>15369384</v>
      </c>
      <c r="Q10" s="142">
        <f t="shared" si="6"/>
        <v>297.03310592737182</v>
      </c>
      <c r="S10" s="142">
        <f t="shared" si="7"/>
        <v>111.31060873683201</v>
      </c>
      <c r="T10" s="39">
        <v>2566826</v>
      </c>
      <c r="U10" s="142">
        <f t="shared" si="8"/>
        <v>49.607212569816205</v>
      </c>
      <c r="W10" s="142">
        <f t="shared" si="9"/>
        <v>38.2934145954504</v>
      </c>
      <c r="X10" s="39">
        <v>467436</v>
      </c>
      <c r="Y10" s="142">
        <f t="shared" si="10"/>
        <v>9.03380167365634</v>
      </c>
      <c r="AA10" s="142">
        <f t="shared" si="11"/>
        <v>370.57260987643133</v>
      </c>
      <c r="AB10" s="39">
        <f t="shared" si="12"/>
        <v>116760786</v>
      </c>
      <c r="AC10" s="39">
        <v>20723777</v>
      </c>
      <c r="AD10" s="142">
        <f t="shared" si="13"/>
        <v>17.748918716597199</v>
      </c>
      <c r="AE10" s="39">
        <v>10365647</v>
      </c>
      <c r="AF10" s="142">
        <f t="shared" si="14"/>
        <v>8.87767833286083</v>
      </c>
      <c r="AG10" s="39">
        <v>30286</v>
      </c>
      <c r="AH10" s="142">
        <f t="shared" si="15"/>
        <v>2.5938503017614148E-2</v>
      </c>
      <c r="AI10" s="39">
        <v>5845855</v>
      </c>
      <c r="AJ10" s="39">
        <v>352</v>
      </c>
      <c r="AK10" s="39"/>
      <c r="AL10" s="178">
        <v>51743</v>
      </c>
      <c r="AM10" s="39">
        <v>51743</v>
      </c>
      <c r="AN10" s="39">
        <v>51743</v>
      </c>
      <c r="AO10" s="39">
        <v>51743</v>
      </c>
      <c r="AP10" s="39">
        <v>51743</v>
      </c>
      <c r="AQ10" s="39">
        <v>51743</v>
      </c>
      <c r="AR10" s="39">
        <v>51743</v>
      </c>
    </row>
    <row r="11" spans="1:44" x14ac:dyDescent="0.2">
      <c r="A11" s="113">
        <v>5</v>
      </c>
      <c r="B11" s="113"/>
      <c r="C11" s="113" t="s">
        <v>13</v>
      </c>
      <c r="D11" s="47">
        <v>575372691</v>
      </c>
      <c r="E11" s="143">
        <f t="shared" si="0"/>
        <v>2271.8566656532194</v>
      </c>
      <c r="F11" s="160"/>
      <c r="G11" s="143">
        <f t="shared" si="1"/>
        <v>125.47778928961466</v>
      </c>
      <c r="H11" s="47">
        <v>27653187</v>
      </c>
      <c r="I11" s="143">
        <f t="shared" si="2"/>
        <v>109.18849329347985</v>
      </c>
      <c r="J11" s="160"/>
      <c r="K11" s="143">
        <f t="shared" si="3"/>
        <v>72.721403824484682</v>
      </c>
      <c r="L11" s="47">
        <v>32883264</v>
      </c>
      <c r="M11" s="143">
        <f t="shared" si="4"/>
        <v>129.83943046896286</v>
      </c>
      <c r="N11" s="160"/>
      <c r="O11" s="143">
        <f t="shared" si="5"/>
        <v>115.36041629555956</v>
      </c>
      <c r="P11" s="47">
        <v>75176153</v>
      </c>
      <c r="Q11" s="143">
        <f t="shared" si="6"/>
        <v>296.83272592305963</v>
      </c>
      <c r="R11" s="160"/>
      <c r="S11" s="143">
        <f t="shared" si="7"/>
        <v>111.23551804891343</v>
      </c>
      <c r="T11" s="47">
        <v>21327792</v>
      </c>
      <c r="U11" s="143">
        <f t="shared" si="8"/>
        <v>84.212697572859625</v>
      </c>
      <c r="V11" s="160"/>
      <c r="W11" s="143">
        <f t="shared" si="9"/>
        <v>65.006509644545858</v>
      </c>
      <c r="X11" s="47">
        <v>0</v>
      </c>
      <c r="Y11" s="143">
        <f t="shared" si="10"/>
        <v>0</v>
      </c>
      <c r="Z11" s="160"/>
      <c r="AA11" s="143">
        <f t="shared" si="11"/>
        <v>0</v>
      </c>
      <c r="AB11" s="47">
        <f t="shared" si="12"/>
        <v>732413087</v>
      </c>
      <c r="AC11" s="47">
        <v>379885221</v>
      </c>
      <c r="AD11" s="143">
        <f t="shared" si="13"/>
        <v>51.867617843371491</v>
      </c>
      <c r="AE11" s="47">
        <v>42086667</v>
      </c>
      <c r="AF11" s="143">
        <f t="shared" si="14"/>
        <v>5.7463018816866116</v>
      </c>
      <c r="AG11" s="47">
        <v>7877411</v>
      </c>
      <c r="AH11" s="143">
        <f t="shared" si="15"/>
        <v>1.0755420868114554</v>
      </c>
      <c r="AI11" s="47">
        <v>28751655</v>
      </c>
      <c r="AJ11" s="47">
        <v>57082</v>
      </c>
      <c r="AK11" s="47"/>
      <c r="AL11" s="179">
        <v>253261</v>
      </c>
      <c r="AM11" s="47">
        <v>253261</v>
      </c>
      <c r="AN11" s="47">
        <v>253261</v>
      </c>
      <c r="AO11" s="47">
        <v>253261</v>
      </c>
      <c r="AP11" s="47">
        <v>253261</v>
      </c>
      <c r="AQ11" s="47">
        <v>253261</v>
      </c>
      <c r="AR11" s="47">
        <v>0</v>
      </c>
    </row>
    <row r="12" spans="1:44" x14ac:dyDescent="0.2">
      <c r="A12" s="110">
        <v>6</v>
      </c>
      <c r="B12" s="110"/>
      <c r="C12" s="110" t="s">
        <v>15</v>
      </c>
      <c r="D12" s="39">
        <v>0</v>
      </c>
      <c r="E12" s="142">
        <f t="shared" si="0"/>
        <v>0</v>
      </c>
      <c r="G12" s="142">
        <f t="shared" si="1"/>
        <v>0</v>
      </c>
      <c r="H12" s="39">
        <v>0</v>
      </c>
      <c r="I12" s="142">
        <f t="shared" si="2"/>
        <v>0</v>
      </c>
      <c r="K12" s="142">
        <f t="shared" si="3"/>
        <v>0</v>
      </c>
      <c r="L12" s="39">
        <v>0</v>
      </c>
      <c r="M12" s="142">
        <f t="shared" si="4"/>
        <v>0</v>
      </c>
      <c r="O12" s="142">
        <f t="shared" si="5"/>
        <v>0</v>
      </c>
      <c r="P12" s="39">
        <v>0</v>
      </c>
      <c r="Q12" s="142">
        <f t="shared" si="6"/>
        <v>0</v>
      </c>
      <c r="S12" s="142">
        <f t="shared" si="7"/>
        <v>0</v>
      </c>
      <c r="T12" s="39">
        <v>0</v>
      </c>
      <c r="U12" s="142">
        <f t="shared" si="8"/>
        <v>0</v>
      </c>
      <c r="W12" s="142">
        <f t="shared" si="9"/>
        <v>0</v>
      </c>
      <c r="X12" s="39">
        <v>0</v>
      </c>
      <c r="Y12" s="142">
        <f t="shared" si="10"/>
        <v>0</v>
      </c>
      <c r="AA12" s="142">
        <f t="shared" si="11"/>
        <v>0</v>
      </c>
      <c r="AB12" s="39">
        <f t="shared" si="12"/>
        <v>0</v>
      </c>
      <c r="AC12" s="39">
        <v>0</v>
      </c>
      <c r="AD12" s="142">
        <f t="shared" si="13"/>
        <v>0</v>
      </c>
      <c r="AE12" s="39">
        <v>0</v>
      </c>
      <c r="AF12" s="142">
        <f t="shared" si="14"/>
        <v>0</v>
      </c>
      <c r="AG12" s="39">
        <v>0</v>
      </c>
      <c r="AH12" s="142">
        <f t="shared" si="15"/>
        <v>0</v>
      </c>
      <c r="AI12" s="39">
        <v>0</v>
      </c>
      <c r="AJ12" s="39">
        <v>0</v>
      </c>
      <c r="AK12" s="39"/>
      <c r="AL12" s="178">
        <v>0</v>
      </c>
      <c r="AM12" s="39">
        <v>0</v>
      </c>
      <c r="AN12" s="39">
        <v>0</v>
      </c>
      <c r="AO12" s="39">
        <v>0</v>
      </c>
      <c r="AP12" s="39">
        <v>0</v>
      </c>
      <c r="AQ12" s="39">
        <v>0</v>
      </c>
      <c r="AR12" s="39">
        <v>0</v>
      </c>
    </row>
    <row r="13" spans="1:44" ht="15" x14ac:dyDescent="0.2">
      <c r="A13" s="113">
        <v>7</v>
      </c>
      <c r="B13" s="375" t="s">
        <v>366</v>
      </c>
      <c r="C13" s="113" t="s">
        <v>244</v>
      </c>
      <c r="D13" s="47">
        <v>3054285</v>
      </c>
      <c r="E13" s="143">
        <f t="shared" si="0"/>
        <v>552.8117647058823</v>
      </c>
      <c r="F13" s="160"/>
      <c r="G13" s="143">
        <f t="shared" si="1"/>
        <v>30.532559195868231</v>
      </c>
      <c r="H13" s="47">
        <v>0</v>
      </c>
      <c r="I13" s="143">
        <f t="shared" si="2"/>
        <v>0</v>
      </c>
      <c r="J13" s="160"/>
      <c r="K13" s="143">
        <f t="shared" si="3"/>
        <v>0</v>
      </c>
      <c r="L13" s="47">
        <v>0</v>
      </c>
      <c r="M13" s="143">
        <f t="shared" si="4"/>
        <v>0</v>
      </c>
      <c r="N13" s="160"/>
      <c r="O13" s="143">
        <f t="shared" si="5"/>
        <v>0</v>
      </c>
      <c r="P13" s="47">
        <v>0</v>
      </c>
      <c r="Q13" s="143">
        <f t="shared" si="6"/>
        <v>0</v>
      </c>
      <c r="R13" s="160"/>
      <c r="S13" s="143">
        <f t="shared" si="7"/>
        <v>0</v>
      </c>
      <c r="T13" s="47">
        <v>0</v>
      </c>
      <c r="U13" s="143">
        <f t="shared" si="8"/>
        <v>0</v>
      </c>
      <c r="V13" s="160"/>
      <c r="W13" s="143">
        <f t="shared" si="9"/>
        <v>0</v>
      </c>
      <c r="X13" s="47">
        <v>3000</v>
      </c>
      <c r="Y13" s="143">
        <f t="shared" si="10"/>
        <v>0.54298642533936647</v>
      </c>
      <c r="Z13" s="160"/>
      <c r="AA13" s="143">
        <f t="shared" si="11"/>
        <v>22.273667724215489</v>
      </c>
      <c r="AB13" s="47">
        <f t="shared" si="12"/>
        <v>3057285</v>
      </c>
      <c r="AC13" s="47">
        <v>11</v>
      </c>
      <c r="AD13" s="143">
        <f t="shared" si="13"/>
        <v>3.597963552629212E-4</v>
      </c>
      <c r="AE13" s="47">
        <v>0</v>
      </c>
      <c r="AF13" s="143">
        <f t="shared" si="14"/>
        <v>0</v>
      </c>
      <c r="AG13" s="47">
        <v>0</v>
      </c>
      <c r="AH13" s="143">
        <f t="shared" si="15"/>
        <v>0</v>
      </c>
      <c r="AI13" s="47">
        <v>0</v>
      </c>
      <c r="AJ13" s="47">
        <v>0</v>
      </c>
      <c r="AK13" s="47"/>
      <c r="AL13" s="179">
        <v>5525</v>
      </c>
      <c r="AM13" s="47">
        <v>5525</v>
      </c>
      <c r="AN13" s="47">
        <v>0</v>
      </c>
      <c r="AO13" s="47">
        <v>0</v>
      </c>
      <c r="AP13" s="47">
        <v>0</v>
      </c>
      <c r="AQ13" s="47">
        <v>0</v>
      </c>
      <c r="AR13" s="47">
        <v>5525</v>
      </c>
    </row>
    <row r="14" spans="1:44" x14ac:dyDescent="0.2">
      <c r="A14" s="110">
        <v>8</v>
      </c>
      <c r="B14" s="110"/>
      <c r="C14" s="110" t="s">
        <v>18</v>
      </c>
      <c r="D14" s="39">
        <v>87343548</v>
      </c>
      <c r="E14" s="142">
        <f t="shared" si="0"/>
        <v>2045.5163466042154</v>
      </c>
      <c r="G14" s="142">
        <f t="shared" si="1"/>
        <v>112.97670007445984</v>
      </c>
      <c r="H14" s="39">
        <v>13332213</v>
      </c>
      <c r="I14" s="142">
        <f t="shared" si="2"/>
        <v>312.22981264637002</v>
      </c>
      <c r="K14" s="142">
        <f t="shared" si="3"/>
        <v>207.95039483208751</v>
      </c>
      <c r="L14" s="39">
        <v>4658983</v>
      </c>
      <c r="M14" s="142">
        <f t="shared" si="4"/>
        <v>109.10967213114755</v>
      </c>
      <c r="O14" s="142">
        <f t="shared" si="5"/>
        <v>96.942332182595379</v>
      </c>
      <c r="P14" s="39">
        <v>29142984</v>
      </c>
      <c r="Q14" s="142">
        <f t="shared" si="6"/>
        <v>682.50548009367685</v>
      </c>
      <c r="S14" s="142">
        <f t="shared" si="7"/>
        <v>255.76307468577778</v>
      </c>
      <c r="T14" s="39">
        <v>6448249</v>
      </c>
      <c r="U14" s="142">
        <f t="shared" si="8"/>
        <v>151.01285714285714</v>
      </c>
      <c r="W14" s="142">
        <f t="shared" si="9"/>
        <v>116.57171705981983</v>
      </c>
      <c r="X14" s="39">
        <v>10530</v>
      </c>
      <c r="Y14" s="142">
        <f t="shared" si="10"/>
        <v>0.24660421545667446</v>
      </c>
      <c r="AA14" s="142">
        <f t="shared" si="11"/>
        <v>10.115870486154096</v>
      </c>
      <c r="AB14" s="39">
        <f t="shared" si="12"/>
        <v>140936507</v>
      </c>
      <c r="AC14" s="39">
        <v>90755103</v>
      </c>
      <c r="AD14" s="142">
        <f t="shared" si="13"/>
        <v>64.39431835784039</v>
      </c>
      <c r="AE14" s="39">
        <v>15699185</v>
      </c>
      <c r="AF14" s="142">
        <f t="shared" si="14"/>
        <v>11.139189791329226</v>
      </c>
      <c r="AG14" s="39">
        <v>1313011</v>
      </c>
      <c r="AH14" s="142">
        <f t="shared" si="15"/>
        <v>0.93163299413969447</v>
      </c>
      <c r="AI14" s="39">
        <v>805415</v>
      </c>
      <c r="AJ14" s="39">
        <v>6435</v>
      </c>
      <c r="AK14" s="39"/>
      <c r="AL14" s="178">
        <v>42700</v>
      </c>
      <c r="AM14" s="39">
        <v>42700</v>
      </c>
      <c r="AN14" s="39">
        <v>42700</v>
      </c>
      <c r="AO14" s="39">
        <v>42700</v>
      </c>
      <c r="AP14" s="39">
        <v>42700</v>
      </c>
      <c r="AQ14" s="39">
        <v>42700</v>
      </c>
      <c r="AR14" s="39">
        <v>42700</v>
      </c>
    </row>
    <row r="15" spans="1:44" x14ac:dyDescent="0.2">
      <c r="A15" s="113">
        <v>9</v>
      </c>
      <c r="B15" s="113"/>
      <c r="C15" s="113" t="s">
        <v>20</v>
      </c>
      <c r="D15" s="47">
        <v>0</v>
      </c>
      <c r="E15" s="143">
        <f t="shared" si="0"/>
        <v>0</v>
      </c>
      <c r="F15" s="160"/>
      <c r="G15" s="143">
        <f t="shared" si="1"/>
        <v>0</v>
      </c>
      <c r="H15" s="47">
        <v>0</v>
      </c>
      <c r="I15" s="143">
        <f t="shared" si="2"/>
        <v>0</v>
      </c>
      <c r="J15" s="160"/>
      <c r="K15" s="143">
        <f t="shared" si="3"/>
        <v>0</v>
      </c>
      <c r="L15" s="47">
        <v>0</v>
      </c>
      <c r="M15" s="143">
        <f t="shared" si="4"/>
        <v>0</v>
      </c>
      <c r="N15" s="160"/>
      <c r="O15" s="143">
        <f t="shared" si="5"/>
        <v>0</v>
      </c>
      <c r="P15" s="47">
        <v>0</v>
      </c>
      <c r="Q15" s="143">
        <f t="shared" si="6"/>
        <v>0</v>
      </c>
      <c r="R15" s="160"/>
      <c r="S15" s="143">
        <f t="shared" si="7"/>
        <v>0</v>
      </c>
      <c r="T15" s="47">
        <v>0</v>
      </c>
      <c r="U15" s="143">
        <f t="shared" si="8"/>
        <v>0</v>
      </c>
      <c r="V15" s="160"/>
      <c r="W15" s="143">
        <f t="shared" si="9"/>
        <v>0</v>
      </c>
      <c r="X15" s="47">
        <v>0</v>
      </c>
      <c r="Y15" s="143">
        <f t="shared" si="10"/>
        <v>0</v>
      </c>
      <c r="Z15" s="160"/>
      <c r="AA15" s="143">
        <f t="shared" si="11"/>
        <v>0</v>
      </c>
      <c r="AB15" s="47">
        <f t="shared" si="12"/>
        <v>0</v>
      </c>
      <c r="AC15" s="47">
        <v>0</v>
      </c>
      <c r="AD15" s="143">
        <f t="shared" si="13"/>
        <v>0</v>
      </c>
      <c r="AE15" s="47">
        <v>0</v>
      </c>
      <c r="AF15" s="143">
        <f t="shared" si="14"/>
        <v>0</v>
      </c>
      <c r="AG15" s="47">
        <v>0</v>
      </c>
      <c r="AH15" s="143">
        <f t="shared" si="15"/>
        <v>0</v>
      </c>
      <c r="AI15" s="47">
        <v>0</v>
      </c>
      <c r="AJ15" s="47">
        <v>0</v>
      </c>
      <c r="AK15" s="47"/>
      <c r="AL15" s="179">
        <v>0</v>
      </c>
      <c r="AM15" s="47">
        <v>0</v>
      </c>
      <c r="AN15" s="47">
        <v>0</v>
      </c>
      <c r="AO15" s="47">
        <v>0</v>
      </c>
      <c r="AP15" s="47">
        <v>0</v>
      </c>
      <c r="AQ15" s="47">
        <v>0</v>
      </c>
      <c r="AR15" s="47">
        <v>0</v>
      </c>
    </row>
    <row r="16" spans="1:44" x14ac:dyDescent="0.2">
      <c r="A16" s="110">
        <v>10</v>
      </c>
      <c r="B16" s="110"/>
      <c r="C16" s="110" t="s">
        <v>22</v>
      </c>
      <c r="D16" s="39">
        <v>54782881</v>
      </c>
      <c r="E16" s="142">
        <f t="shared" si="0"/>
        <v>2278.5376616894732</v>
      </c>
      <c r="G16" s="142">
        <f t="shared" si="1"/>
        <v>125.84678995130068</v>
      </c>
      <c r="H16" s="39">
        <v>3973496</v>
      </c>
      <c r="I16" s="142">
        <f t="shared" si="2"/>
        <v>165.26623133552386</v>
      </c>
      <c r="K16" s="142">
        <f t="shared" si="3"/>
        <v>110.07013637598213</v>
      </c>
      <c r="L16" s="39">
        <v>3426080</v>
      </c>
      <c r="M16" s="142">
        <f t="shared" si="4"/>
        <v>142.49802437299837</v>
      </c>
      <c r="O16" s="142">
        <f t="shared" si="5"/>
        <v>126.60739001695956</v>
      </c>
      <c r="P16" s="39">
        <v>10006597</v>
      </c>
      <c r="Q16" s="142">
        <f t="shared" si="6"/>
        <v>416.19585742211871</v>
      </c>
      <c r="S16" s="142">
        <f t="shared" si="7"/>
        <v>155.96582777790192</v>
      </c>
      <c r="T16" s="39">
        <v>1871273</v>
      </c>
      <c r="U16" s="142">
        <f t="shared" si="8"/>
        <v>77.830262446450106</v>
      </c>
      <c r="W16" s="142">
        <f t="shared" si="9"/>
        <v>60.07970118740478</v>
      </c>
      <c r="X16" s="39">
        <v>0</v>
      </c>
      <c r="Y16" s="142">
        <f t="shared" si="10"/>
        <v>0</v>
      </c>
      <c r="AA16" s="142">
        <f t="shared" si="11"/>
        <v>0</v>
      </c>
      <c r="AB16" s="39">
        <f t="shared" si="12"/>
        <v>74060327</v>
      </c>
      <c r="AC16" s="39">
        <v>12664935</v>
      </c>
      <c r="AD16" s="142">
        <f t="shared" si="13"/>
        <v>17.10083591718411</v>
      </c>
      <c r="AE16" s="39">
        <v>0</v>
      </c>
      <c r="AF16" s="142">
        <f t="shared" si="14"/>
        <v>0</v>
      </c>
      <c r="AG16" s="39">
        <v>0</v>
      </c>
      <c r="AH16" s="142">
        <f t="shared" si="15"/>
        <v>0</v>
      </c>
      <c r="AI16" s="39">
        <v>546588</v>
      </c>
      <c r="AJ16" s="39">
        <v>0</v>
      </c>
      <c r="AK16" s="39"/>
      <c r="AL16" s="178">
        <v>24043</v>
      </c>
      <c r="AM16" s="39">
        <v>24043</v>
      </c>
      <c r="AN16" s="39">
        <v>24043</v>
      </c>
      <c r="AO16" s="39">
        <v>24043</v>
      </c>
      <c r="AP16" s="39">
        <v>24043</v>
      </c>
      <c r="AQ16" s="39">
        <v>24043</v>
      </c>
      <c r="AR16" s="39">
        <v>0</v>
      </c>
    </row>
    <row r="17" spans="1:44" x14ac:dyDescent="0.2">
      <c r="A17" s="113">
        <v>11</v>
      </c>
      <c r="B17" s="113"/>
      <c r="C17" s="113" t="s">
        <v>24</v>
      </c>
      <c r="D17" s="47">
        <v>50170741</v>
      </c>
      <c r="E17" s="143">
        <f t="shared" si="0"/>
        <v>3161.7557978321151</v>
      </c>
      <c r="F17" s="160"/>
      <c r="G17" s="143">
        <f t="shared" si="1"/>
        <v>174.62815052706026</v>
      </c>
      <c r="H17" s="47">
        <v>5901432</v>
      </c>
      <c r="I17" s="143">
        <f t="shared" si="2"/>
        <v>371.90773884547519</v>
      </c>
      <c r="J17" s="160"/>
      <c r="K17" s="143">
        <f t="shared" si="3"/>
        <v>247.69691426493762</v>
      </c>
      <c r="L17" s="47">
        <v>3347522</v>
      </c>
      <c r="M17" s="143">
        <f t="shared" si="4"/>
        <v>210.96054953365262</v>
      </c>
      <c r="N17" s="160"/>
      <c r="O17" s="143">
        <f t="shared" si="5"/>
        <v>187.43533245826765</v>
      </c>
      <c r="P17" s="47">
        <v>5816455</v>
      </c>
      <c r="Q17" s="143">
        <f t="shared" si="6"/>
        <v>366.55249558860601</v>
      </c>
      <c r="R17" s="160"/>
      <c r="S17" s="143">
        <f t="shared" si="7"/>
        <v>137.36240373135055</v>
      </c>
      <c r="T17" s="47">
        <v>3838711</v>
      </c>
      <c r="U17" s="143">
        <f t="shared" si="8"/>
        <v>241.91523821527602</v>
      </c>
      <c r="V17" s="160"/>
      <c r="W17" s="143">
        <f t="shared" si="9"/>
        <v>186.74221013521128</v>
      </c>
      <c r="X17" s="47">
        <v>34197</v>
      </c>
      <c r="Y17" s="143">
        <f t="shared" si="10"/>
        <v>2.1550920090748678</v>
      </c>
      <c r="Z17" s="160"/>
      <c r="AA17" s="143">
        <f t="shared" si="11"/>
        <v>88.403321123993976</v>
      </c>
      <c r="AB17" s="47">
        <f t="shared" si="12"/>
        <v>69109058</v>
      </c>
      <c r="AC17" s="47">
        <v>11169227</v>
      </c>
      <c r="AD17" s="143">
        <f t="shared" si="13"/>
        <v>16.161741055709371</v>
      </c>
      <c r="AE17" s="47">
        <v>1395755</v>
      </c>
      <c r="AF17" s="143">
        <f t="shared" si="14"/>
        <v>2.0196411879901475</v>
      </c>
      <c r="AG17" s="47">
        <v>0</v>
      </c>
      <c r="AH17" s="143">
        <f t="shared" si="15"/>
        <v>0</v>
      </c>
      <c r="AI17" s="47">
        <v>4031719</v>
      </c>
      <c r="AJ17" s="47">
        <v>3212</v>
      </c>
      <c r="AK17" s="47"/>
      <c r="AL17" s="179">
        <v>15868</v>
      </c>
      <c r="AM17" s="47">
        <v>15868</v>
      </c>
      <c r="AN17" s="47">
        <v>15868</v>
      </c>
      <c r="AO17" s="47">
        <v>15868</v>
      </c>
      <c r="AP17" s="47">
        <v>15868</v>
      </c>
      <c r="AQ17" s="47">
        <v>15868</v>
      </c>
      <c r="AR17" s="47">
        <v>15868</v>
      </c>
    </row>
    <row r="18" spans="1:44" x14ac:dyDescent="0.2">
      <c r="A18" s="110">
        <v>12</v>
      </c>
      <c r="B18" s="110"/>
      <c r="C18" s="110" t="s">
        <v>26</v>
      </c>
      <c r="D18" s="39">
        <v>0</v>
      </c>
      <c r="E18" s="142">
        <f t="shared" si="0"/>
        <v>0</v>
      </c>
      <c r="G18" s="142">
        <f t="shared" si="1"/>
        <v>0</v>
      </c>
      <c r="H18" s="39">
        <v>0</v>
      </c>
      <c r="I18" s="142">
        <f t="shared" si="2"/>
        <v>0</v>
      </c>
      <c r="K18" s="142">
        <f t="shared" si="3"/>
        <v>0</v>
      </c>
      <c r="L18" s="39">
        <v>0</v>
      </c>
      <c r="M18" s="142">
        <f t="shared" si="4"/>
        <v>0</v>
      </c>
      <c r="O18" s="142">
        <f t="shared" si="5"/>
        <v>0</v>
      </c>
      <c r="P18" s="39">
        <v>0</v>
      </c>
      <c r="Q18" s="142">
        <f t="shared" si="6"/>
        <v>0</v>
      </c>
      <c r="S18" s="142">
        <f t="shared" si="7"/>
        <v>0</v>
      </c>
      <c r="T18" s="39">
        <v>0</v>
      </c>
      <c r="U18" s="142">
        <f t="shared" si="8"/>
        <v>0</v>
      </c>
      <c r="W18" s="142">
        <f t="shared" si="9"/>
        <v>0</v>
      </c>
      <c r="X18" s="39">
        <v>0</v>
      </c>
      <c r="Y18" s="142">
        <f t="shared" si="10"/>
        <v>0</v>
      </c>
      <c r="AA18" s="142">
        <f t="shared" si="11"/>
        <v>0</v>
      </c>
      <c r="AB18" s="39">
        <f t="shared" si="12"/>
        <v>0</v>
      </c>
      <c r="AC18" s="39">
        <v>0</v>
      </c>
      <c r="AD18" s="142">
        <f t="shared" si="13"/>
        <v>0</v>
      </c>
      <c r="AE18" s="39">
        <v>0</v>
      </c>
      <c r="AF18" s="142">
        <f t="shared" si="14"/>
        <v>0</v>
      </c>
      <c r="AG18" s="39">
        <v>0</v>
      </c>
      <c r="AH18" s="142">
        <f t="shared" si="15"/>
        <v>0</v>
      </c>
      <c r="AI18" s="39">
        <v>0</v>
      </c>
      <c r="AJ18" s="39">
        <v>0</v>
      </c>
      <c r="AK18" s="39"/>
      <c r="AL18" s="178">
        <v>0</v>
      </c>
      <c r="AM18" s="39">
        <v>0</v>
      </c>
      <c r="AN18" s="39">
        <v>0</v>
      </c>
      <c r="AO18" s="39">
        <v>0</v>
      </c>
      <c r="AP18" s="39">
        <v>0</v>
      </c>
      <c r="AQ18" s="39">
        <v>0</v>
      </c>
      <c r="AR18" s="39">
        <v>0</v>
      </c>
    </row>
    <row r="19" spans="1:44" x14ac:dyDescent="0.2">
      <c r="A19" s="113">
        <v>13</v>
      </c>
      <c r="B19" s="113"/>
      <c r="C19" s="113" t="s">
        <v>28</v>
      </c>
      <c r="D19" s="47">
        <v>46234240</v>
      </c>
      <c r="E19" s="143">
        <f t="shared" si="0"/>
        <v>1649.5144314816796</v>
      </c>
      <c r="F19" s="160"/>
      <c r="G19" s="143">
        <f t="shared" si="1"/>
        <v>91.104965992264823</v>
      </c>
      <c r="H19" s="47">
        <v>4597018</v>
      </c>
      <c r="I19" s="143">
        <f t="shared" si="2"/>
        <v>164.00934746155767</v>
      </c>
      <c r="J19" s="160"/>
      <c r="K19" s="143">
        <f t="shared" si="3"/>
        <v>109.23303022127493</v>
      </c>
      <c r="L19" s="47">
        <v>2933585</v>
      </c>
      <c r="M19" s="143">
        <f t="shared" si="4"/>
        <v>104.66249241856649</v>
      </c>
      <c r="N19" s="160"/>
      <c r="O19" s="143">
        <f t="shared" si="5"/>
        <v>92.991078691021002</v>
      </c>
      <c r="P19" s="47">
        <v>7150557</v>
      </c>
      <c r="Q19" s="143">
        <f t="shared" si="6"/>
        <v>255.11281173070748</v>
      </c>
      <c r="R19" s="160"/>
      <c r="S19" s="143">
        <f t="shared" si="7"/>
        <v>95.601338044969353</v>
      </c>
      <c r="T19" s="47">
        <v>6423133</v>
      </c>
      <c r="U19" s="143">
        <f t="shared" si="8"/>
        <v>229.16026258517962</v>
      </c>
      <c r="V19" s="160"/>
      <c r="W19" s="143">
        <f t="shared" si="9"/>
        <v>176.89623120078238</v>
      </c>
      <c r="X19" s="47">
        <v>34291</v>
      </c>
      <c r="Y19" s="143">
        <f t="shared" si="10"/>
        <v>1.2234114666952085</v>
      </c>
      <c r="Z19" s="160"/>
      <c r="AA19" s="143">
        <f t="shared" si="11"/>
        <v>50.185159752627392</v>
      </c>
      <c r="AB19" s="47">
        <f t="shared" si="12"/>
        <v>67372824</v>
      </c>
      <c r="AC19" s="47">
        <v>28460051</v>
      </c>
      <c r="AD19" s="143">
        <f t="shared" si="13"/>
        <v>42.242627383409072</v>
      </c>
      <c r="AE19" s="47">
        <v>5963422</v>
      </c>
      <c r="AF19" s="143">
        <f t="shared" si="14"/>
        <v>8.8513760385047835</v>
      </c>
      <c r="AG19" s="47">
        <v>1728808</v>
      </c>
      <c r="AH19" s="143">
        <f t="shared" si="15"/>
        <v>2.5660316687927462</v>
      </c>
      <c r="AI19" s="47">
        <v>127442</v>
      </c>
      <c r="AJ19" s="47">
        <v>0</v>
      </c>
      <c r="AK19" s="47"/>
      <c r="AL19" s="179">
        <v>28029</v>
      </c>
      <c r="AM19" s="47">
        <v>28029</v>
      </c>
      <c r="AN19" s="47">
        <v>28029</v>
      </c>
      <c r="AO19" s="47">
        <v>28029</v>
      </c>
      <c r="AP19" s="47">
        <v>28029</v>
      </c>
      <c r="AQ19" s="47">
        <v>28029</v>
      </c>
      <c r="AR19" s="47">
        <v>28029</v>
      </c>
    </row>
    <row r="20" spans="1:44" x14ac:dyDescent="0.2">
      <c r="A20" s="110">
        <v>14</v>
      </c>
      <c r="B20" s="110"/>
      <c r="C20" s="110" t="s">
        <v>30</v>
      </c>
      <c r="D20" s="39">
        <v>16690327</v>
      </c>
      <c r="E20" s="142">
        <f t="shared" si="0"/>
        <v>2455.5431808150656</v>
      </c>
      <c r="G20" s="142">
        <f t="shared" si="1"/>
        <v>135.6230498570082</v>
      </c>
      <c r="H20" s="39">
        <v>1518218</v>
      </c>
      <c r="I20" s="142">
        <f t="shared" si="2"/>
        <v>223.36589671914081</v>
      </c>
      <c r="K20" s="142">
        <f t="shared" si="3"/>
        <v>148.7655071150318</v>
      </c>
      <c r="L20" s="39">
        <v>917452</v>
      </c>
      <c r="M20" s="142">
        <f t="shared" si="4"/>
        <v>134.97896130645873</v>
      </c>
      <c r="O20" s="142">
        <f t="shared" si="5"/>
        <v>119.92681353587335</v>
      </c>
      <c r="P20" s="39">
        <v>2428372</v>
      </c>
      <c r="Q20" s="142">
        <f t="shared" si="6"/>
        <v>357.27114903633958</v>
      </c>
      <c r="S20" s="142">
        <f t="shared" si="7"/>
        <v>133.88429871876355</v>
      </c>
      <c r="T20" s="39">
        <v>1602026</v>
      </c>
      <c r="U20" s="142">
        <f t="shared" si="8"/>
        <v>235.69604237163455</v>
      </c>
      <c r="W20" s="142">
        <f t="shared" si="9"/>
        <v>181.94141136919129</v>
      </c>
      <c r="X20" s="39">
        <v>19446</v>
      </c>
      <c r="Y20" s="142">
        <f t="shared" si="10"/>
        <v>2.8609680741503603</v>
      </c>
      <c r="AA20" s="142">
        <f t="shared" si="11"/>
        <v>117.35883123300212</v>
      </c>
      <c r="AB20" s="39">
        <f t="shared" si="12"/>
        <v>23175841</v>
      </c>
      <c r="AC20" s="39">
        <v>15789365</v>
      </c>
      <c r="AD20" s="142">
        <f t="shared" si="13"/>
        <v>68.128552487048907</v>
      </c>
      <c r="AE20" s="39">
        <v>3340433</v>
      </c>
      <c r="AF20" s="142">
        <f t="shared" si="14"/>
        <v>14.413427327189551</v>
      </c>
      <c r="AG20" s="39">
        <v>0</v>
      </c>
      <c r="AH20" s="142">
        <f t="shared" si="15"/>
        <v>0</v>
      </c>
      <c r="AI20" s="39">
        <v>646566</v>
      </c>
      <c r="AJ20" s="39">
        <v>0</v>
      </c>
      <c r="AK20" s="39"/>
      <c r="AL20" s="178">
        <v>6797</v>
      </c>
      <c r="AM20" s="39">
        <v>6797</v>
      </c>
      <c r="AN20" s="39">
        <v>6797</v>
      </c>
      <c r="AO20" s="39">
        <v>6797</v>
      </c>
      <c r="AP20" s="39">
        <v>6797</v>
      </c>
      <c r="AQ20" s="39">
        <v>6797</v>
      </c>
      <c r="AR20" s="39">
        <v>6797</v>
      </c>
    </row>
    <row r="21" spans="1:44" x14ac:dyDescent="0.2">
      <c r="A21" s="113">
        <v>15</v>
      </c>
      <c r="B21" s="113"/>
      <c r="C21" s="113" t="s">
        <v>32</v>
      </c>
      <c r="D21" s="47">
        <v>252122963</v>
      </c>
      <c r="E21" s="143">
        <f t="shared" si="0"/>
        <v>1843.0984260890543</v>
      </c>
      <c r="F21" s="160"/>
      <c r="G21" s="143">
        <f t="shared" si="1"/>
        <v>101.79687805362805</v>
      </c>
      <c r="H21" s="47">
        <v>29109785</v>
      </c>
      <c r="I21" s="143">
        <f t="shared" si="2"/>
        <v>212.80171500003655</v>
      </c>
      <c r="J21" s="160"/>
      <c r="K21" s="143">
        <f t="shared" si="3"/>
        <v>141.72958142636682</v>
      </c>
      <c r="L21" s="47">
        <v>14096415</v>
      </c>
      <c r="M21" s="143">
        <f t="shared" si="4"/>
        <v>103.04924228578948</v>
      </c>
      <c r="N21" s="160"/>
      <c r="O21" s="143">
        <f t="shared" si="5"/>
        <v>91.557729775103581</v>
      </c>
      <c r="P21" s="47">
        <v>40875367</v>
      </c>
      <c r="Q21" s="143">
        <f t="shared" si="6"/>
        <v>298.81183247680804</v>
      </c>
      <c r="R21" s="160"/>
      <c r="S21" s="143">
        <f t="shared" si="7"/>
        <v>111.97717125475725</v>
      </c>
      <c r="T21" s="47">
        <v>35799960</v>
      </c>
      <c r="U21" s="143">
        <f t="shared" si="8"/>
        <v>261.70900557777077</v>
      </c>
      <c r="V21" s="160"/>
      <c r="W21" s="143">
        <f t="shared" si="9"/>
        <v>202.02166045609258</v>
      </c>
      <c r="X21" s="47">
        <v>0</v>
      </c>
      <c r="Y21" s="143">
        <f t="shared" si="10"/>
        <v>0</v>
      </c>
      <c r="Z21" s="160"/>
      <c r="AA21" s="143">
        <f t="shared" si="11"/>
        <v>0</v>
      </c>
      <c r="AB21" s="47">
        <f t="shared" si="12"/>
        <v>372004490</v>
      </c>
      <c r="AC21" s="47">
        <v>211001075</v>
      </c>
      <c r="AD21" s="143">
        <f t="shared" si="13"/>
        <v>56.720034481304246</v>
      </c>
      <c r="AE21" s="47">
        <v>35795444</v>
      </c>
      <c r="AF21" s="143">
        <f t="shared" si="14"/>
        <v>9.6223150424877932</v>
      </c>
      <c r="AG21" s="47">
        <v>1901738</v>
      </c>
      <c r="AH21" s="143">
        <f t="shared" si="15"/>
        <v>0.51121372217846084</v>
      </c>
      <c r="AI21" s="47">
        <v>754940</v>
      </c>
      <c r="AJ21" s="47">
        <v>5489</v>
      </c>
      <c r="AK21" s="47"/>
      <c r="AL21" s="179">
        <v>136793</v>
      </c>
      <c r="AM21" s="47">
        <v>136793</v>
      </c>
      <c r="AN21" s="47">
        <v>136793</v>
      </c>
      <c r="AO21" s="47">
        <v>136793</v>
      </c>
      <c r="AP21" s="47">
        <v>136793</v>
      </c>
      <c r="AQ21" s="47">
        <v>136793</v>
      </c>
      <c r="AR21" s="47">
        <v>0</v>
      </c>
    </row>
    <row r="22" spans="1:44" x14ac:dyDescent="0.2">
      <c r="A22" s="110">
        <v>16</v>
      </c>
      <c r="B22" s="110"/>
      <c r="C22" s="110" t="s">
        <v>34</v>
      </c>
      <c r="D22" s="39">
        <v>97218671</v>
      </c>
      <c r="E22" s="142">
        <f t="shared" si="0"/>
        <v>1709.2190615165528</v>
      </c>
      <c r="G22" s="142">
        <f t="shared" si="1"/>
        <v>94.402535376984872</v>
      </c>
      <c r="H22" s="39">
        <v>7192145</v>
      </c>
      <c r="I22" s="142">
        <f t="shared" si="2"/>
        <v>126.44640376940522</v>
      </c>
      <c r="K22" s="142">
        <f t="shared" si="3"/>
        <v>84.215467338240643</v>
      </c>
      <c r="L22" s="39">
        <v>6440954</v>
      </c>
      <c r="M22" s="142">
        <f t="shared" si="4"/>
        <v>113.23957875490075</v>
      </c>
      <c r="O22" s="142">
        <f t="shared" si="5"/>
        <v>100.611693220742</v>
      </c>
      <c r="P22" s="39">
        <v>9361386</v>
      </c>
      <c r="Q22" s="142">
        <f t="shared" si="6"/>
        <v>164.58422264807749</v>
      </c>
      <c r="S22" s="142">
        <f t="shared" si="7"/>
        <v>61.676525767182497</v>
      </c>
      <c r="T22" s="39">
        <v>7847449</v>
      </c>
      <c r="U22" s="142">
        <f t="shared" si="8"/>
        <v>137.96742207141475</v>
      </c>
      <c r="W22" s="142">
        <f t="shared" si="9"/>
        <v>106.50152307208648</v>
      </c>
      <c r="X22" s="39">
        <v>68766</v>
      </c>
      <c r="Y22" s="142">
        <f t="shared" si="10"/>
        <v>1.2089874997802352</v>
      </c>
      <c r="AA22" s="142">
        <f t="shared" si="11"/>
        <v>49.593478945637806</v>
      </c>
      <c r="AB22" s="39">
        <f t="shared" si="12"/>
        <v>128129371</v>
      </c>
      <c r="AC22" s="39">
        <v>69888709</v>
      </c>
      <c r="AD22" s="142">
        <f t="shared" si="13"/>
        <v>54.545424249370591</v>
      </c>
      <c r="AE22" s="39">
        <v>10482781</v>
      </c>
      <c r="AF22" s="142">
        <f t="shared" si="14"/>
        <v>8.1814036221250159</v>
      </c>
      <c r="AG22" s="39">
        <v>38817</v>
      </c>
      <c r="AH22" s="142">
        <f t="shared" si="15"/>
        <v>3.0295161598818742E-2</v>
      </c>
      <c r="AI22" s="39">
        <v>52728</v>
      </c>
      <c r="AJ22" s="39">
        <v>10786</v>
      </c>
      <c r="AK22" s="39"/>
      <c r="AL22" s="178">
        <v>56879</v>
      </c>
      <c r="AM22" s="39">
        <v>56879</v>
      </c>
      <c r="AN22" s="39">
        <v>56879</v>
      </c>
      <c r="AO22" s="39">
        <v>56879</v>
      </c>
      <c r="AP22" s="39">
        <v>56879</v>
      </c>
      <c r="AQ22" s="39">
        <v>56879</v>
      </c>
      <c r="AR22" s="39">
        <v>56879</v>
      </c>
    </row>
    <row r="23" spans="1:44" x14ac:dyDescent="0.2">
      <c r="A23" s="113">
        <v>17</v>
      </c>
      <c r="B23" s="113"/>
      <c r="C23" s="113" t="s">
        <v>36</v>
      </c>
      <c r="D23" s="47">
        <v>0</v>
      </c>
      <c r="E23" s="143">
        <f t="shared" si="0"/>
        <v>0</v>
      </c>
      <c r="F23" s="160"/>
      <c r="G23" s="143">
        <f t="shared" si="1"/>
        <v>0</v>
      </c>
      <c r="H23" s="47">
        <v>0</v>
      </c>
      <c r="I23" s="143">
        <f t="shared" si="2"/>
        <v>0</v>
      </c>
      <c r="J23" s="160"/>
      <c r="K23" s="143">
        <f t="shared" si="3"/>
        <v>0</v>
      </c>
      <c r="L23" s="47">
        <v>0</v>
      </c>
      <c r="M23" s="143">
        <f t="shared" si="4"/>
        <v>0</v>
      </c>
      <c r="N23" s="160"/>
      <c r="O23" s="143">
        <f t="shared" si="5"/>
        <v>0</v>
      </c>
      <c r="P23" s="47">
        <v>0</v>
      </c>
      <c r="Q23" s="143">
        <f t="shared" si="6"/>
        <v>0</v>
      </c>
      <c r="R23" s="160"/>
      <c r="S23" s="143">
        <f t="shared" si="7"/>
        <v>0</v>
      </c>
      <c r="T23" s="47">
        <v>0</v>
      </c>
      <c r="U23" s="143">
        <f t="shared" si="8"/>
        <v>0</v>
      </c>
      <c r="V23" s="160"/>
      <c r="W23" s="143">
        <f t="shared" si="9"/>
        <v>0</v>
      </c>
      <c r="X23" s="47">
        <v>0</v>
      </c>
      <c r="Y23" s="143">
        <f t="shared" si="10"/>
        <v>0</v>
      </c>
      <c r="Z23" s="160"/>
      <c r="AA23" s="143">
        <f t="shared" si="11"/>
        <v>0</v>
      </c>
      <c r="AB23" s="47">
        <f t="shared" si="12"/>
        <v>0</v>
      </c>
      <c r="AC23" s="47">
        <v>0</v>
      </c>
      <c r="AD23" s="143">
        <f t="shared" si="13"/>
        <v>0</v>
      </c>
      <c r="AE23" s="47">
        <v>0</v>
      </c>
      <c r="AF23" s="143">
        <f t="shared" si="14"/>
        <v>0</v>
      </c>
      <c r="AG23" s="47">
        <v>0</v>
      </c>
      <c r="AH23" s="143">
        <f t="shared" si="15"/>
        <v>0</v>
      </c>
      <c r="AI23" s="47">
        <v>0</v>
      </c>
      <c r="AJ23" s="47">
        <v>0</v>
      </c>
      <c r="AK23" s="47"/>
      <c r="AL23" s="179">
        <v>0</v>
      </c>
      <c r="AM23" s="47">
        <v>0</v>
      </c>
      <c r="AN23" s="47">
        <v>0</v>
      </c>
      <c r="AO23" s="47">
        <v>0</v>
      </c>
      <c r="AP23" s="47">
        <v>0</v>
      </c>
      <c r="AQ23" s="47">
        <v>0</v>
      </c>
      <c r="AR23" s="47">
        <v>0</v>
      </c>
    </row>
    <row r="24" spans="1:44" x14ac:dyDescent="0.2">
      <c r="A24" s="110">
        <v>18</v>
      </c>
      <c r="B24" s="110"/>
      <c r="C24" s="110" t="s">
        <v>38</v>
      </c>
      <c r="D24" s="39">
        <v>7616824</v>
      </c>
      <c r="E24" s="142">
        <f t="shared" si="0"/>
        <v>1037.7144414168938</v>
      </c>
      <c r="G24" s="142">
        <f t="shared" si="1"/>
        <v>57.31440543387464</v>
      </c>
      <c r="H24" s="39">
        <v>696835</v>
      </c>
      <c r="I24" s="142">
        <f t="shared" si="2"/>
        <v>94.936648501362399</v>
      </c>
      <c r="K24" s="142">
        <f t="shared" si="3"/>
        <v>63.229431464487476</v>
      </c>
      <c r="L24" s="39">
        <v>0</v>
      </c>
      <c r="M24" s="142">
        <f t="shared" si="4"/>
        <v>0</v>
      </c>
      <c r="O24" s="142">
        <f t="shared" si="5"/>
        <v>0</v>
      </c>
      <c r="P24" s="39">
        <v>1070068</v>
      </c>
      <c r="Q24" s="142">
        <f t="shared" si="6"/>
        <v>145.7858310626703</v>
      </c>
      <c r="S24" s="142">
        <f t="shared" si="7"/>
        <v>54.631989757931578</v>
      </c>
      <c r="T24" s="39">
        <v>372787</v>
      </c>
      <c r="U24" s="142">
        <f t="shared" si="8"/>
        <v>50.788419618528607</v>
      </c>
      <c r="W24" s="142">
        <f t="shared" si="9"/>
        <v>39.205226586010305</v>
      </c>
      <c r="X24" s="39">
        <v>0</v>
      </c>
      <c r="Y24" s="142">
        <f t="shared" si="10"/>
        <v>0</v>
      </c>
      <c r="AA24" s="142">
        <f t="shared" si="11"/>
        <v>0</v>
      </c>
      <c r="AB24" s="39">
        <f t="shared" si="12"/>
        <v>9756514</v>
      </c>
      <c r="AC24" s="39">
        <v>5406444</v>
      </c>
      <c r="AD24" s="142">
        <f t="shared" si="13"/>
        <v>55.41368566682732</v>
      </c>
      <c r="AE24" s="39">
        <v>451975</v>
      </c>
      <c r="AF24" s="142">
        <f t="shared" si="14"/>
        <v>4.6325460097735727</v>
      </c>
      <c r="AG24" s="39">
        <v>0</v>
      </c>
      <c r="AH24" s="142">
        <f t="shared" si="15"/>
        <v>0</v>
      </c>
      <c r="AI24" s="39">
        <v>347869</v>
      </c>
      <c r="AJ24" s="39">
        <v>886</v>
      </c>
      <c r="AK24" s="39"/>
      <c r="AL24" s="178">
        <v>7340</v>
      </c>
      <c r="AM24" s="39">
        <v>7340</v>
      </c>
      <c r="AN24" s="39">
        <v>7340</v>
      </c>
      <c r="AO24" s="39">
        <v>0</v>
      </c>
      <c r="AP24" s="39">
        <v>7340</v>
      </c>
      <c r="AQ24" s="39">
        <v>7340</v>
      </c>
      <c r="AR24" s="39">
        <v>0</v>
      </c>
    </row>
    <row r="25" spans="1:44" x14ac:dyDescent="0.2">
      <c r="A25" s="113">
        <v>19</v>
      </c>
      <c r="B25" s="113"/>
      <c r="C25" s="113" t="s">
        <v>40</v>
      </c>
      <c r="D25" s="47">
        <v>106171057</v>
      </c>
      <c r="E25" s="143">
        <f t="shared" si="0"/>
        <v>1298.2203541121519</v>
      </c>
      <c r="F25" s="160"/>
      <c r="G25" s="143">
        <f t="shared" si="1"/>
        <v>71.702507692287028</v>
      </c>
      <c r="H25" s="47">
        <v>10935705</v>
      </c>
      <c r="I25" s="143">
        <f t="shared" si="2"/>
        <v>133.71774962705729</v>
      </c>
      <c r="J25" s="160"/>
      <c r="K25" s="143">
        <f t="shared" si="3"/>
        <v>89.058308030625085</v>
      </c>
      <c r="L25" s="47">
        <v>6739110</v>
      </c>
      <c r="M25" s="143">
        <f t="shared" si="4"/>
        <v>82.403340588393533</v>
      </c>
      <c r="N25" s="160"/>
      <c r="O25" s="143">
        <f t="shared" si="5"/>
        <v>73.214151048623208</v>
      </c>
      <c r="P25" s="47">
        <v>13775163</v>
      </c>
      <c r="Q25" s="143">
        <f t="shared" si="6"/>
        <v>168.43759017876795</v>
      </c>
      <c r="R25" s="160"/>
      <c r="S25" s="143">
        <f t="shared" si="7"/>
        <v>63.120542198242461</v>
      </c>
      <c r="T25" s="47">
        <v>8024577</v>
      </c>
      <c r="U25" s="143">
        <f t="shared" si="8"/>
        <v>98.121554865373795</v>
      </c>
      <c r="V25" s="160"/>
      <c r="W25" s="143">
        <f t="shared" si="9"/>
        <v>75.743207218544867</v>
      </c>
      <c r="X25" s="47">
        <v>0</v>
      </c>
      <c r="Y25" s="143">
        <f t="shared" si="10"/>
        <v>0</v>
      </c>
      <c r="Z25" s="160"/>
      <c r="AA25" s="143">
        <f t="shared" si="11"/>
        <v>0</v>
      </c>
      <c r="AB25" s="47">
        <f t="shared" si="12"/>
        <v>145645612</v>
      </c>
      <c r="AC25" s="47">
        <v>72666724</v>
      </c>
      <c r="AD25" s="143">
        <f t="shared" si="13"/>
        <v>49.892834395862195</v>
      </c>
      <c r="AE25" s="47">
        <v>22185123</v>
      </c>
      <c r="AF25" s="143">
        <f t="shared" si="14"/>
        <v>15.232263228088188</v>
      </c>
      <c r="AG25" s="47">
        <v>3048635</v>
      </c>
      <c r="AH25" s="143">
        <f t="shared" si="15"/>
        <v>2.0931869887024126</v>
      </c>
      <c r="AI25" s="47">
        <v>2442777</v>
      </c>
      <c r="AJ25" s="47">
        <v>5250</v>
      </c>
      <c r="AK25" s="47"/>
      <c r="AL25" s="179">
        <v>81782</v>
      </c>
      <c r="AM25" s="47">
        <v>81782</v>
      </c>
      <c r="AN25" s="47">
        <v>81782</v>
      </c>
      <c r="AO25" s="47">
        <v>81782</v>
      </c>
      <c r="AP25" s="47">
        <v>81782</v>
      </c>
      <c r="AQ25" s="47">
        <v>81782</v>
      </c>
      <c r="AR25" s="47">
        <v>0</v>
      </c>
    </row>
    <row r="26" spans="1:44" x14ac:dyDescent="0.2">
      <c r="A26" s="110">
        <v>20</v>
      </c>
      <c r="B26" s="110"/>
      <c r="C26" s="110" t="s">
        <v>42</v>
      </c>
      <c r="D26" s="39">
        <v>113210655</v>
      </c>
      <c r="E26" s="142">
        <f t="shared" si="0"/>
        <v>2638.1435695476894</v>
      </c>
      <c r="G26" s="142">
        <f t="shared" si="1"/>
        <v>145.70832215784941</v>
      </c>
      <c r="H26" s="39">
        <v>10643705</v>
      </c>
      <c r="I26" s="142">
        <f t="shared" si="2"/>
        <v>248.02985109407405</v>
      </c>
      <c r="K26" s="142">
        <f t="shared" si="3"/>
        <v>165.19212252025866</v>
      </c>
      <c r="L26" s="39">
        <v>7828268</v>
      </c>
      <c r="M26" s="142">
        <f t="shared" si="4"/>
        <v>182.42183021462029</v>
      </c>
      <c r="O26" s="142">
        <f t="shared" si="5"/>
        <v>162.0791018487019</v>
      </c>
      <c r="P26" s="39">
        <v>13415121</v>
      </c>
      <c r="Q26" s="142">
        <f t="shared" si="6"/>
        <v>312.61205229184628</v>
      </c>
      <c r="S26" s="142">
        <f t="shared" si="7"/>
        <v>117.14868526333244</v>
      </c>
      <c r="T26" s="39">
        <v>5453053</v>
      </c>
      <c r="U26" s="142">
        <f t="shared" si="8"/>
        <v>127.0722857875236</v>
      </c>
      <c r="W26" s="142">
        <f t="shared" si="9"/>
        <v>98.091214385505836</v>
      </c>
      <c r="X26" s="39">
        <v>0</v>
      </c>
      <c r="Y26" s="142">
        <f t="shared" si="10"/>
        <v>0</v>
      </c>
      <c r="AA26" s="142">
        <f t="shared" si="11"/>
        <v>0</v>
      </c>
      <c r="AB26" s="39">
        <f t="shared" si="12"/>
        <v>150550802</v>
      </c>
      <c r="AC26" s="39">
        <v>81429941</v>
      </c>
      <c r="AD26" s="142">
        <f t="shared" si="13"/>
        <v>54.088015419539246</v>
      </c>
      <c r="AE26" s="39">
        <v>9057956</v>
      </c>
      <c r="AF26" s="142">
        <f t="shared" si="14"/>
        <v>6.016544501702489</v>
      </c>
      <c r="AG26" s="39">
        <v>0</v>
      </c>
      <c r="AH26" s="142">
        <f t="shared" si="15"/>
        <v>0</v>
      </c>
      <c r="AI26" s="39">
        <v>493179</v>
      </c>
      <c r="AJ26" s="39">
        <v>608</v>
      </c>
      <c r="AK26" s="39"/>
      <c r="AL26" s="178">
        <v>42913</v>
      </c>
      <c r="AM26" s="39">
        <v>42913</v>
      </c>
      <c r="AN26" s="39">
        <v>42913</v>
      </c>
      <c r="AO26" s="39">
        <v>42913</v>
      </c>
      <c r="AP26" s="39">
        <v>42913</v>
      </c>
      <c r="AQ26" s="39">
        <v>42913</v>
      </c>
      <c r="AR26" s="39">
        <v>0</v>
      </c>
    </row>
    <row r="27" spans="1:44" x14ac:dyDescent="0.2">
      <c r="A27" s="113">
        <v>21</v>
      </c>
      <c r="B27" s="113"/>
      <c r="C27" s="113" t="s">
        <v>44</v>
      </c>
      <c r="D27" s="47">
        <v>0</v>
      </c>
      <c r="E27" s="143">
        <f t="shared" si="0"/>
        <v>0</v>
      </c>
      <c r="F27" s="160"/>
      <c r="G27" s="143">
        <f t="shared" si="1"/>
        <v>0</v>
      </c>
      <c r="H27" s="47">
        <v>0</v>
      </c>
      <c r="I27" s="143">
        <f t="shared" si="2"/>
        <v>0</v>
      </c>
      <c r="J27" s="160"/>
      <c r="K27" s="143">
        <f t="shared" si="3"/>
        <v>0</v>
      </c>
      <c r="L27" s="47">
        <v>0</v>
      </c>
      <c r="M27" s="143">
        <f t="shared" si="4"/>
        <v>0</v>
      </c>
      <c r="N27" s="160"/>
      <c r="O27" s="143">
        <f t="shared" si="5"/>
        <v>0</v>
      </c>
      <c r="P27" s="47">
        <v>0</v>
      </c>
      <c r="Q27" s="143">
        <f t="shared" si="6"/>
        <v>0</v>
      </c>
      <c r="R27" s="160"/>
      <c r="S27" s="143">
        <f t="shared" si="7"/>
        <v>0</v>
      </c>
      <c r="T27" s="47">
        <v>0</v>
      </c>
      <c r="U27" s="143">
        <f t="shared" si="8"/>
        <v>0</v>
      </c>
      <c r="V27" s="160"/>
      <c r="W27" s="143">
        <f t="shared" si="9"/>
        <v>0</v>
      </c>
      <c r="X27" s="47">
        <v>0</v>
      </c>
      <c r="Y27" s="143">
        <f t="shared" si="10"/>
        <v>0</v>
      </c>
      <c r="Z27" s="160"/>
      <c r="AA27" s="143">
        <f t="shared" si="11"/>
        <v>0</v>
      </c>
      <c r="AB27" s="47">
        <f t="shared" si="12"/>
        <v>0</v>
      </c>
      <c r="AC27" s="47">
        <v>0</v>
      </c>
      <c r="AD27" s="143">
        <f t="shared" si="13"/>
        <v>0</v>
      </c>
      <c r="AE27" s="47">
        <v>0</v>
      </c>
      <c r="AF27" s="143">
        <f t="shared" si="14"/>
        <v>0</v>
      </c>
      <c r="AG27" s="47">
        <v>0</v>
      </c>
      <c r="AH27" s="143">
        <f t="shared" si="15"/>
        <v>0</v>
      </c>
      <c r="AI27" s="47">
        <v>0</v>
      </c>
      <c r="AJ27" s="47">
        <v>0</v>
      </c>
      <c r="AK27" s="47"/>
      <c r="AL27" s="179">
        <v>0</v>
      </c>
      <c r="AM27" s="47">
        <v>0</v>
      </c>
      <c r="AN27" s="47">
        <v>0</v>
      </c>
      <c r="AO27" s="47">
        <v>0</v>
      </c>
      <c r="AP27" s="47">
        <v>0</v>
      </c>
      <c r="AQ27" s="47">
        <v>0</v>
      </c>
      <c r="AR27" s="47">
        <v>0</v>
      </c>
    </row>
    <row r="28" spans="1:44" x14ac:dyDescent="0.2">
      <c r="A28" s="110">
        <v>22</v>
      </c>
      <c r="B28" s="110"/>
      <c r="C28" s="110" t="s">
        <v>46</v>
      </c>
      <c r="D28" s="39">
        <v>0</v>
      </c>
      <c r="E28" s="142">
        <f t="shared" si="0"/>
        <v>0</v>
      </c>
      <c r="G28" s="142">
        <f t="shared" si="1"/>
        <v>0</v>
      </c>
      <c r="H28" s="39">
        <v>0</v>
      </c>
      <c r="I28" s="142">
        <f t="shared" si="2"/>
        <v>0</v>
      </c>
      <c r="K28" s="142">
        <f t="shared" si="3"/>
        <v>0</v>
      </c>
      <c r="L28" s="39">
        <v>0</v>
      </c>
      <c r="M28" s="142">
        <f t="shared" si="4"/>
        <v>0</v>
      </c>
      <c r="O28" s="142">
        <f t="shared" si="5"/>
        <v>0</v>
      </c>
      <c r="P28" s="39">
        <v>0</v>
      </c>
      <c r="Q28" s="142">
        <f t="shared" si="6"/>
        <v>0</v>
      </c>
      <c r="S28" s="142">
        <f t="shared" si="7"/>
        <v>0</v>
      </c>
      <c r="T28" s="39">
        <v>0</v>
      </c>
      <c r="U28" s="142">
        <f t="shared" si="8"/>
        <v>0</v>
      </c>
      <c r="W28" s="142">
        <f t="shared" si="9"/>
        <v>0</v>
      </c>
      <c r="X28" s="39">
        <v>0</v>
      </c>
      <c r="Y28" s="142">
        <f t="shared" si="10"/>
        <v>0</v>
      </c>
      <c r="AA28" s="142">
        <f t="shared" si="11"/>
        <v>0</v>
      </c>
      <c r="AB28" s="39">
        <f t="shared" si="12"/>
        <v>0</v>
      </c>
      <c r="AC28" s="39">
        <v>0</v>
      </c>
      <c r="AD28" s="142">
        <f t="shared" si="13"/>
        <v>0</v>
      </c>
      <c r="AE28" s="39">
        <v>0</v>
      </c>
      <c r="AF28" s="142">
        <f t="shared" si="14"/>
        <v>0</v>
      </c>
      <c r="AG28" s="39">
        <v>0</v>
      </c>
      <c r="AH28" s="142">
        <f t="shared" si="15"/>
        <v>0</v>
      </c>
      <c r="AI28" s="39">
        <v>0</v>
      </c>
      <c r="AJ28" s="39">
        <v>0</v>
      </c>
      <c r="AK28" s="39"/>
      <c r="AL28" s="178">
        <v>0</v>
      </c>
      <c r="AM28" s="39">
        <v>0</v>
      </c>
      <c r="AN28" s="39">
        <v>0</v>
      </c>
      <c r="AO28" s="39">
        <v>0</v>
      </c>
      <c r="AP28" s="39">
        <v>0</v>
      </c>
      <c r="AQ28" s="39">
        <v>0</v>
      </c>
      <c r="AR28" s="39">
        <v>0</v>
      </c>
    </row>
    <row r="29" spans="1:44" x14ac:dyDescent="0.2">
      <c r="A29" s="113">
        <v>23</v>
      </c>
      <c r="B29" s="113"/>
      <c r="C29" s="113" t="s">
        <v>48</v>
      </c>
      <c r="D29" s="47">
        <v>339801120</v>
      </c>
      <c r="E29" s="143">
        <f t="shared" si="0"/>
        <v>1860.690282059566</v>
      </c>
      <c r="F29" s="160"/>
      <c r="G29" s="143">
        <f t="shared" si="1"/>
        <v>102.76850061681753</v>
      </c>
      <c r="H29" s="47">
        <v>35243774</v>
      </c>
      <c r="I29" s="143">
        <f t="shared" si="2"/>
        <v>192.98861576708046</v>
      </c>
      <c r="J29" s="160"/>
      <c r="K29" s="143">
        <f t="shared" si="3"/>
        <v>128.53371850277404</v>
      </c>
      <c r="L29" s="47">
        <v>26917011</v>
      </c>
      <c r="M29" s="143">
        <f t="shared" si="4"/>
        <v>147.392747821992</v>
      </c>
      <c r="N29" s="160"/>
      <c r="O29" s="143">
        <f t="shared" si="5"/>
        <v>130.95627950829569</v>
      </c>
      <c r="P29" s="47">
        <v>54790541</v>
      </c>
      <c r="Q29" s="143">
        <f t="shared" si="6"/>
        <v>300.02322295902445</v>
      </c>
      <c r="R29" s="160"/>
      <c r="S29" s="143">
        <f t="shared" si="7"/>
        <v>112.43112944764127</v>
      </c>
      <c r="T29" s="47">
        <v>26093054</v>
      </c>
      <c r="U29" s="143">
        <f t="shared" si="8"/>
        <v>142.88090635797636</v>
      </c>
      <c r="V29" s="160"/>
      <c r="W29" s="143">
        <f t="shared" si="9"/>
        <v>110.29440078374446</v>
      </c>
      <c r="X29" s="47">
        <v>0</v>
      </c>
      <c r="Y29" s="143">
        <f t="shared" si="10"/>
        <v>0</v>
      </c>
      <c r="Z29" s="160"/>
      <c r="AA29" s="143">
        <f t="shared" si="11"/>
        <v>0</v>
      </c>
      <c r="AB29" s="47">
        <f t="shared" si="12"/>
        <v>482845500</v>
      </c>
      <c r="AC29" s="47">
        <v>286980217</v>
      </c>
      <c r="AD29" s="143">
        <f t="shared" si="13"/>
        <v>59.435205878484943</v>
      </c>
      <c r="AE29" s="47">
        <v>56929979</v>
      </c>
      <c r="AF29" s="143">
        <f t="shared" si="14"/>
        <v>11.790516635238395</v>
      </c>
      <c r="AG29" s="47">
        <v>3717824</v>
      </c>
      <c r="AH29" s="143">
        <f t="shared" si="15"/>
        <v>0.7699821164326891</v>
      </c>
      <c r="AI29" s="47">
        <v>5905192</v>
      </c>
      <c r="AJ29" s="47">
        <v>6913</v>
      </c>
      <c r="AK29" s="47"/>
      <c r="AL29" s="179">
        <v>182621</v>
      </c>
      <c r="AM29" s="47">
        <v>182621</v>
      </c>
      <c r="AN29" s="47">
        <v>182621</v>
      </c>
      <c r="AO29" s="47">
        <v>182621</v>
      </c>
      <c r="AP29" s="47">
        <v>182621</v>
      </c>
      <c r="AQ29" s="47">
        <v>182621</v>
      </c>
      <c r="AR29" s="47">
        <v>0</v>
      </c>
    </row>
    <row r="30" spans="1:44" x14ac:dyDescent="0.2">
      <c r="A30" s="110">
        <v>24</v>
      </c>
      <c r="B30" s="110"/>
      <c r="C30" s="110" t="s">
        <v>50</v>
      </c>
      <c r="D30" s="39">
        <v>369050188</v>
      </c>
      <c r="E30" s="142">
        <f t="shared" si="0"/>
        <v>1503.8352281525308</v>
      </c>
      <c r="G30" s="142">
        <f t="shared" si="1"/>
        <v>83.058901882864674</v>
      </c>
      <c r="H30" s="39">
        <v>25279029</v>
      </c>
      <c r="I30" s="142">
        <f t="shared" si="2"/>
        <v>103.00900955966847</v>
      </c>
      <c r="K30" s="142">
        <f t="shared" si="3"/>
        <v>68.605761979098347</v>
      </c>
      <c r="L30" s="39">
        <v>20854028</v>
      </c>
      <c r="M30" s="142">
        <f t="shared" si="4"/>
        <v>84.977661507868589</v>
      </c>
      <c r="O30" s="142">
        <f t="shared" si="5"/>
        <v>75.501397163893245</v>
      </c>
      <c r="P30" s="39">
        <v>51895360</v>
      </c>
      <c r="Q30" s="142">
        <f t="shared" si="6"/>
        <v>211.46736428612178</v>
      </c>
      <c r="S30" s="142">
        <f t="shared" si="7"/>
        <v>79.245580970415759</v>
      </c>
      <c r="T30" s="39">
        <v>59715092</v>
      </c>
      <c r="U30" s="142">
        <f t="shared" si="8"/>
        <v>243.33183377749526</v>
      </c>
      <c r="W30" s="142">
        <f t="shared" si="9"/>
        <v>187.83572614564608</v>
      </c>
      <c r="X30" s="39">
        <v>0</v>
      </c>
      <c r="Y30" s="142">
        <f t="shared" si="10"/>
        <v>0</v>
      </c>
      <c r="AA30" s="142">
        <f t="shared" si="11"/>
        <v>0</v>
      </c>
      <c r="AB30" s="39">
        <f t="shared" si="12"/>
        <v>526793697</v>
      </c>
      <c r="AC30" s="39">
        <v>280986067</v>
      </c>
      <c r="AD30" s="142">
        <f t="shared" si="13"/>
        <v>53.338919694781396</v>
      </c>
      <c r="AE30" s="39">
        <v>77586820</v>
      </c>
      <c r="AF30" s="142">
        <f t="shared" si="14"/>
        <v>14.728122307051825</v>
      </c>
      <c r="AG30" s="39">
        <v>2927036</v>
      </c>
      <c r="AH30" s="142">
        <f t="shared" si="15"/>
        <v>0.55563231235851329</v>
      </c>
      <c r="AI30" s="39">
        <v>1095941</v>
      </c>
      <c r="AJ30" s="39">
        <v>30665</v>
      </c>
      <c r="AK30" s="39"/>
      <c r="AL30" s="178">
        <v>245406</v>
      </c>
      <c r="AM30" s="39">
        <v>245406</v>
      </c>
      <c r="AN30" s="39">
        <v>245406</v>
      </c>
      <c r="AO30" s="39">
        <v>245406</v>
      </c>
      <c r="AP30" s="39">
        <v>245406</v>
      </c>
      <c r="AQ30" s="39">
        <v>245406</v>
      </c>
      <c r="AR30" s="39">
        <v>0</v>
      </c>
    </row>
    <row r="31" spans="1:44" x14ac:dyDescent="0.2">
      <c r="A31" s="113">
        <v>25</v>
      </c>
      <c r="B31" s="113"/>
      <c r="C31" s="113" t="s">
        <v>52</v>
      </c>
      <c r="D31" s="47">
        <v>0</v>
      </c>
      <c r="E31" s="143">
        <f t="shared" si="0"/>
        <v>0</v>
      </c>
      <c r="F31" s="160"/>
      <c r="G31" s="143">
        <f t="shared" si="1"/>
        <v>0</v>
      </c>
      <c r="H31" s="47">
        <v>0</v>
      </c>
      <c r="I31" s="143">
        <f t="shared" si="2"/>
        <v>0</v>
      </c>
      <c r="J31" s="160"/>
      <c r="K31" s="143">
        <f t="shared" si="3"/>
        <v>0</v>
      </c>
      <c r="L31" s="47">
        <v>0</v>
      </c>
      <c r="M31" s="143">
        <f t="shared" si="4"/>
        <v>0</v>
      </c>
      <c r="N31" s="160"/>
      <c r="O31" s="143">
        <f t="shared" si="5"/>
        <v>0</v>
      </c>
      <c r="P31" s="47">
        <v>0</v>
      </c>
      <c r="Q31" s="143">
        <f t="shared" si="6"/>
        <v>0</v>
      </c>
      <c r="R31" s="160"/>
      <c r="S31" s="143">
        <f t="shared" si="7"/>
        <v>0</v>
      </c>
      <c r="T31" s="47">
        <v>0</v>
      </c>
      <c r="U31" s="143">
        <f t="shared" si="8"/>
        <v>0</v>
      </c>
      <c r="V31" s="160"/>
      <c r="W31" s="143">
        <f t="shared" si="9"/>
        <v>0</v>
      </c>
      <c r="X31" s="47">
        <v>0</v>
      </c>
      <c r="Y31" s="143">
        <f t="shared" si="10"/>
        <v>0</v>
      </c>
      <c r="Z31" s="160"/>
      <c r="AA31" s="143">
        <f t="shared" si="11"/>
        <v>0</v>
      </c>
      <c r="AB31" s="47">
        <f t="shared" si="12"/>
        <v>0</v>
      </c>
      <c r="AC31" s="47">
        <v>0</v>
      </c>
      <c r="AD31" s="143">
        <f t="shared" si="13"/>
        <v>0</v>
      </c>
      <c r="AE31" s="47">
        <v>0</v>
      </c>
      <c r="AF31" s="143">
        <f t="shared" si="14"/>
        <v>0</v>
      </c>
      <c r="AG31" s="47">
        <v>0</v>
      </c>
      <c r="AH31" s="143">
        <f t="shared" si="15"/>
        <v>0</v>
      </c>
      <c r="AI31" s="47">
        <v>0</v>
      </c>
      <c r="AJ31" s="47">
        <v>0</v>
      </c>
      <c r="AK31" s="47"/>
      <c r="AL31" s="179">
        <v>0</v>
      </c>
      <c r="AM31" s="47">
        <v>0</v>
      </c>
      <c r="AN31" s="47">
        <v>0</v>
      </c>
      <c r="AO31" s="47">
        <v>0</v>
      </c>
      <c r="AP31" s="47">
        <v>0</v>
      </c>
      <c r="AQ31" s="47">
        <v>0</v>
      </c>
      <c r="AR31" s="47">
        <v>0</v>
      </c>
    </row>
    <row r="32" spans="1:44" x14ac:dyDescent="0.2">
      <c r="A32" s="110">
        <v>26</v>
      </c>
      <c r="B32" s="110"/>
      <c r="C32" s="110" t="s">
        <v>54</v>
      </c>
      <c r="D32" s="39">
        <v>56140219</v>
      </c>
      <c r="E32" s="142">
        <f t="shared" si="0"/>
        <v>1628.4327483683828</v>
      </c>
      <c r="G32" s="142">
        <f t="shared" si="1"/>
        <v>89.940595443914191</v>
      </c>
      <c r="H32" s="39">
        <v>7364682</v>
      </c>
      <c r="I32" s="142">
        <f t="shared" si="2"/>
        <v>213.62384336475708</v>
      </c>
      <c r="K32" s="142">
        <f t="shared" si="3"/>
        <v>142.2771329769291</v>
      </c>
      <c r="L32" s="39">
        <v>3607472</v>
      </c>
      <c r="M32" s="142">
        <f t="shared" si="4"/>
        <v>104.64023205221174</v>
      </c>
      <c r="O32" s="142">
        <f t="shared" si="5"/>
        <v>92.971300684291464</v>
      </c>
      <c r="P32" s="39">
        <v>11356053</v>
      </c>
      <c r="Q32" s="142">
        <f t="shared" si="6"/>
        <v>329.39965192168239</v>
      </c>
      <c r="S32" s="142">
        <f t="shared" si="7"/>
        <v>123.43969423417821</v>
      </c>
      <c r="T32" s="39">
        <v>3138822</v>
      </c>
      <c r="U32" s="142">
        <f t="shared" si="8"/>
        <v>91.046323422770129</v>
      </c>
      <c r="W32" s="142">
        <f t="shared" si="9"/>
        <v>70.281606839183084</v>
      </c>
      <c r="X32" s="39">
        <v>4723</v>
      </c>
      <c r="Y32" s="142">
        <f t="shared" si="10"/>
        <v>0.13699782451051487</v>
      </c>
      <c r="AA32" s="142">
        <f t="shared" si="11"/>
        <v>5.6197427406779834</v>
      </c>
      <c r="AB32" s="39">
        <f t="shared" si="12"/>
        <v>81611971</v>
      </c>
      <c r="AC32" s="39">
        <v>59273514</v>
      </c>
      <c r="AD32" s="142">
        <f t="shared" si="13"/>
        <v>72.628455450487778</v>
      </c>
      <c r="AE32" s="39">
        <v>16687199</v>
      </c>
      <c r="AF32" s="142">
        <f t="shared" si="14"/>
        <v>20.446999129576223</v>
      </c>
      <c r="AG32" s="39">
        <v>0</v>
      </c>
      <c r="AH32" s="142">
        <f t="shared" si="15"/>
        <v>0</v>
      </c>
      <c r="AI32" s="39">
        <v>33809</v>
      </c>
      <c r="AJ32" s="39">
        <v>3885</v>
      </c>
      <c r="AK32" s="39"/>
      <c r="AL32" s="178">
        <v>34475</v>
      </c>
      <c r="AM32" s="39">
        <v>34475</v>
      </c>
      <c r="AN32" s="39">
        <v>34475</v>
      </c>
      <c r="AO32" s="39">
        <v>34475</v>
      </c>
      <c r="AP32" s="39">
        <v>34475</v>
      </c>
      <c r="AQ32" s="39">
        <v>34475</v>
      </c>
      <c r="AR32" s="39">
        <v>34475</v>
      </c>
    </row>
    <row r="33" spans="1:44" x14ac:dyDescent="0.2">
      <c r="A33" s="113">
        <v>27</v>
      </c>
      <c r="B33" s="113"/>
      <c r="C33" s="113" t="s">
        <v>56</v>
      </c>
      <c r="D33" s="47">
        <v>23077291</v>
      </c>
      <c r="E33" s="143">
        <f t="shared" si="0"/>
        <v>1779.831173839272</v>
      </c>
      <c r="F33" s="160"/>
      <c r="G33" s="143">
        <f t="shared" si="1"/>
        <v>98.302540111120322</v>
      </c>
      <c r="H33" s="47">
        <v>2421122</v>
      </c>
      <c r="I33" s="143">
        <f t="shared" si="2"/>
        <v>186.72852074656794</v>
      </c>
      <c r="J33" s="160"/>
      <c r="K33" s="143">
        <f t="shared" si="3"/>
        <v>124.36438816186788</v>
      </c>
      <c r="L33" s="47">
        <v>1184477</v>
      </c>
      <c r="M33" s="143">
        <f t="shared" si="4"/>
        <v>91.352537405522128</v>
      </c>
      <c r="N33" s="160"/>
      <c r="O33" s="143">
        <f t="shared" si="5"/>
        <v>81.16538024460796</v>
      </c>
      <c r="P33" s="47">
        <v>2996831</v>
      </c>
      <c r="Q33" s="143">
        <f t="shared" si="6"/>
        <v>231.12995526762302</v>
      </c>
      <c r="R33" s="160"/>
      <c r="S33" s="143">
        <f t="shared" si="7"/>
        <v>86.613968290950311</v>
      </c>
      <c r="T33" s="47">
        <v>2020476</v>
      </c>
      <c r="U33" s="143">
        <f t="shared" si="8"/>
        <v>155.82878297084682</v>
      </c>
      <c r="V33" s="160"/>
      <c r="W33" s="143">
        <f t="shared" si="9"/>
        <v>120.28928623653179</v>
      </c>
      <c r="X33" s="47">
        <v>0</v>
      </c>
      <c r="Y33" s="143">
        <f t="shared" si="10"/>
        <v>0</v>
      </c>
      <c r="Z33" s="160"/>
      <c r="AA33" s="143">
        <f t="shared" si="11"/>
        <v>0</v>
      </c>
      <c r="AB33" s="47">
        <f t="shared" si="12"/>
        <v>31700197</v>
      </c>
      <c r="AC33" s="47">
        <v>17856772</v>
      </c>
      <c r="AD33" s="143">
        <f t="shared" si="13"/>
        <v>56.33016097660213</v>
      </c>
      <c r="AE33" s="47">
        <v>927793</v>
      </c>
      <c r="AF33" s="143">
        <f t="shared" si="14"/>
        <v>2.9267736096403438</v>
      </c>
      <c r="AG33" s="47">
        <v>382908</v>
      </c>
      <c r="AH33" s="143">
        <f t="shared" si="15"/>
        <v>1.2079041653905178</v>
      </c>
      <c r="AI33" s="47">
        <v>2177542</v>
      </c>
      <c r="AJ33" s="47">
        <v>2494</v>
      </c>
      <c r="AK33" s="47"/>
      <c r="AL33" s="179">
        <v>12966</v>
      </c>
      <c r="AM33" s="47">
        <v>12966</v>
      </c>
      <c r="AN33" s="47">
        <v>12966</v>
      </c>
      <c r="AO33" s="47">
        <v>12966</v>
      </c>
      <c r="AP33" s="47">
        <v>12966</v>
      </c>
      <c r="AQ33" s="47">
        <v>12966</v>
      </c>
      <c r="AR33" s="47">
        <v>0</v>
      </c>
    </row>
    <row r="34" spans="1:44" x14ac:dyDescent="0.2">
      <c r="A34" s="110">
        <v>28</v>
      </c>
      <c r="B34" s="110"/>
      <c r="C34" s="110" t="s">
        <v>58</v>
      </c>
      <c r="D34" s="39">
        <v>0</v>
      </c>
      <c r="E34" s="142">
        <f t="shared" si="0"/>
        <v>0</v>
      </c>
      <c r="G34" s="142">
        <f t="shared" si="1"/>
        <v>0</v>
      </c>
      <c r="H34" s="39">
        <v>0</v>
      </c>
      <c r="I34" s="142">
        <f t="shared" si="2"/>
        <v>0</v>
      </c>
      <c r="K34" s="142">
        <f t="shared" si="3"/>
        <v>0</v>
      </c>
      <c r="L34" s="39">
        <v>0</v>
      </c>
      <c r="M34" s="142">
        <f t="shared" si="4"/>
        <v>0</v>
      </c>
      <c r="O34" s="142">
        <f t="shared" si="5"/>
        <v>0</v>
      </c>
      <c r="P34" s="39">
        <v>0</v>
      </c>
      <c r="Q34" s="142">
        <f t="shared" si="6"/>
        <v>0</v>
      </c>
      <c r="S34" s="142">
        <f t="shared" si="7"/>
        <v>0</v>
      </c>
      <c r="T34" s="39">
        <v>0</v>
      </c>
      <c r="U34" s="142">
        <f t="shared" si="8"/>
        <v>0</v>
      </c>
      <c r="W34" s="142">
        <f t="shared" si="9"/>
        <v>0</v>
      </c>
      <c r="X34" s="39">
        <v>0</v>
      </c>
      <c r="Y34" s="142">
        <f t="shared" si="10"/>
        <v>0</v>
      </c>
      <c r="AA34" s="142">
        <f t="shared" si="11"/>
        <v>0</v>
      </c>
      <c r="AB34" s="39">
        <f t="shared" si="12"/>
        <v>0</v>
      </c>
      <c r="AC34" s="39">
        <v>0</v>
      </c>
      <c r="AD34" s="142">
        <f t="shared" si="13"/>
        <v>0</v>
      </c>
      <c r="AE34" s="39">
        <v>0</v>
      </c>
      <c r="AF34" s="142">
        <f t="shared" si="14"/>
        <v>0</v>
      </c>
      <c r="AG34" s="39">
        <v>0</v>
      </c>
      <c r="AH34" s="142">
        <f t="shared" si="15"/>
        <v>0</v>
      </c>
      <c r="AI34" s="39">
        <v>0</v>
      </c>
      <c r="AJ34" s="39">
        <v>0</v>
      </c>
      <c r="AK34" s="39"/>
      <c r="AL34" s="178">
        <v>0</v>
      </c>
      <c r="AM34" s="39">
        <v>0</v>
      </c>
      <c r="AN34" s="39">
        <v>0</v>
      </c>
      <c r="AO34" s="39">
        <v>0</v>
      </c>
      <c r="AP34" s="39">
        <v>0</v>
      </c>
      <c r="AQ34" s="39">
        <v>0</v>
      </c>
      <c r="AR34" s="39">
        <v>0</v>
      </c>
    </row>
    <row r="35" spans="1:44" x14ac:dyDescent="0.2">
      <c r="A35" s="113">
        <v>29</v>
      </c>
      <c r="B35" s="113"/>
      <c r="C35" s="113" t="s">
        <v>60</v>
      </c>
      <c r="D35" s="47">
        <v>0</v>
      </c>
      <c r="E35" s="143">
        <f t="shared" si="0"/>
        <v>0</v>
      </c>
      <c r="F35" s="160"/>
      <c r="G35" s="143">
        <f t="shared" si="1"/>
        <v>0</v>
      </c>
      <c r="H35" s="47">
        <v>0</v>
      </c>
      <c r="I35" s="143">
        <f t="shared" si="2"/>
        <v>0</v>
      </c>
      <c r="J35" s="160"/>
      <c r="K35" s="143">
        <f t="shared" si="3"/>
        <v>0</v>
      </c>
      <c r="L35" s="47">
        <v>0</v>
      </c>
      <c r="M35" s="143">
        <f t="shared" si="4"/>
        <v>0</v>
      </c>
      <c r="N35" s="160"/>
      <c r="O35" s="143">
        <f t="shared" si="5"/>
        <v>0</v>
      </c>
      <c r="P35" s="47">
        <v>0</v>
      </c>
      <c r="Q35" s="143">
        <f t="shared" si="6"/>
        <v>0</v>
      </c>
      <c r="R35" s="160"/>
      <c r="S35" s="143">
        <f t="shared" si="7"/>
        <v>0</v>
      </c>
      <c r="T35" s="47">
        <v>0</v>
      </c>
      <c r="U35" s="143">
        <f t="shared" si="8"/>
        <v>0</v>
      </c>
      <c r="V35" s="160"/>
      <c r="W35" s="143">
        <f t="shared" si="9"/>
        <v>0</v>
      </c>
      <c r="X35" s="47">
        <v>0</v>
      </c>
      <c r="Y35" s="143">
        <f t="shared" si="10"/>
        <v>0</v>
      </c>
      <c r="Z35" s="160"/>
      <c r="AA35" s="143">
        <f t="shared" si="11"/>
        <v>0</v>
      </c>
      <c r="AB35" s="47">
        <f t="shared" si="12"/>
        <v>0</v>
      </c>
      <c r="AC35" s="47">
        <v>0</v>
      </c>
      <c r="AD35" s="143">
        <f t="shared" si="13"/>
        <v>0</v>
      </c>
      <c r="AE35" s="47">
        <v>0</v>
      </c>
      <c r="AF35" s="143">
        <f t="shared" si="14"/>
        <v>0</v>
      </c>
      <c r="AG35" s="47">
        <v>0</v>
      </c>
      <c r="AH35" s="143">
        <f t="shared" si="15"/>
        <v>0</v>
      </c>
      <c r="AI35" s="47">
        <v>0</v>
      </c>
      <c r="AJ35" s="47">
        <v>0</v>
      </c>
      <c r="AK35" s="47"/>
      <c r="AL35" s="179">
        <v>0</v>
      </c>
      <c r="AM35" s="47">
        <v>0</v>
      </c>
      <c r="AN35" s="47">
        <v>0</v>
      </c>
      <c r="AO35" s="47">
        <v>0</v>
      </c>
      <c r="AP35" s="47">
        <v>0</v>
      </c>
      <c r="AQ35" s="47">
        <v>0</v>
      </c>
      <c r="AR35" s="47">
        <v>0</v>
      </c>
    </row>
    <row r="36" spans="1:44" x14ac:dyDescent="0.2">
      <c r="A36" s="110">
        <v>30</v>
      </c>
      <c r="B36" s="110"/>
      <c r="C36" s="110" t="s">
        <v>62</v>
      </c>
      <c r="D36" s="39">
        <v>392307153</v>
      </c>
      <c r="E36" s="142">
        <f t="shared" si="0"/>
        <v>1683.4399091997477</v>
      </c>
      <c r="G36" s="142">
        <f t="shared" si="1"/>
        <v>92.978717100340702</v>
      </c>
      <c r="H36" s="39">
        <v>34383036</v>
      </c>
      <c r="I36" s="142">
        <f t="shared" si="2"/>
        <v>147.54198224331549</v>
      </c>
      <c r="K36" s="142">
        <f t="shared" si="3"/>
        <v>98.265483368674722</v>
      </c>
      <c r="L36" s="39">
        <v>27561921</v>
      </c>
      <c r="M36" s="142">
        <f t="shared" si="4"/>
        <v>118.27170988546982</v>
      </c>
      <c r="O36" s="142">
        <f t="shared" si="5"/>
        <v>105.08266740770178</v>
      </c>
      <c r="P36" s="39">
        <v>56850981</v>
      </c>
      <c r="Q36" s="142">
        <f t="shared" si="6"/>
        <v>243.95479297456649</v>
      </c>
      <c r="S36" s="142">
        <f t="shared" si="7"/>
        <v>91.419966220554855</v>
      </c>
      <c r="T36" s="39">
        <v>18656545</v>
      </c>
      <c r="U36" s="142">
        <f t="shared" si="8"/>
        <v>80.057608383146174</v>
      </c>
      <c r="W36" s="142">
        <f t="shared" si="9"/>
        <v>61.799061679215427</v>
      </c>
      <c r="X36" s="39">
        <v>1096725</v>
      </c>
      <c r="Y36" s="142">
        <f t="shared" si="10"/>
        <v>4.7061865181364491</v>
      </c>
      <c r="AA36" s="142">
        <f t="shared" si="11"/>
        <v>193.05093067039175</v>
      </c>
      <c r="AB36" s="39">
        <f t="shared" si="12"/>
        <v>530856361</v>
      </c>
      <c r="AC36" s="39">
        <v>191694908</v>
      </c>
      <c r="AD36" s="142">
        <f t="shared" si="13"/>
        <v>36.110504099243521</v>
      </c>
      <c r="AE36" s="39">
        <v>68932334</v>
      </c>
      <c r="AF36" s="142">
        <f t="shared" si="14"/>
        <v>12.985119716781544</v>
      </c>
      <c r="AG36" s="39">
        <v>10289986</v>
      </c>
      <c r="AH36" s="142">
        <f t="shared" si="15"/>
        <v>1.9383748139734547</v>
      </c>
      <c r="AI36" s="39">
        <v>591715</v>
      </c>
      <c r="AJ36" s="39">
        <v>23892</v>
      </c>
      <c r="AK36" s="39"/>
      <c r="AL36" s="178">
        <v>233039</v>
      </c>
      <c r="AM36" s="39">
        <v>233039</v>
      </c>
      <c r="AN36" s="39">
        <v>233039</v>
      </c>
      <c r="AO36" s="39">
        <v>233039</v>
      </c>
      <c r="AP36" s="39">
        <v>233039</v>
      </c>
      <c r="AQ36" s="39">
        <v>233039</v>
      </c>
      <c r="AR36" s="39">
        <v>233039</v>
      </c>
    </row>
    <row r="37" spans="1:44" x14ac:dyDescent="0.2">
      <c r="A37" s="113">
        <v>31</v>
      </c>
      <c r="B37" s="113"/>
      <c r="C37" s="113" t="s">
        <v>64</v>
      </c>
      <c r="D37" s="47">
        <v>0</v>
      </c>
      <c r="E37" s="143">
        <f t="shared" si="0"/>
        <v>0</v>
      </c>
      <c r="F37" s="160"/>
      <c r="G37" s="143">
        <f t="shared" si="1"/>
        <v>0</v>
      </c>
      <c r="H37" s="47">
        <v>0</v>
      </c>
      <c r="I37" s="143">
        <f t="shared" si="2"/>
        <v>0</v>
      </c>
      <c r="J37" s="160"/>
      <c r="K37" s="143">
        <f t="shared" si="3"/>
        <v>0</v>
      </c>
      <c r="L37" s="47">
        <v>0</v>
      </c>
      <c r="M37" s="143">
        <f t="shared" si="4"/>
        <v>0</v>
      </c>
      <c r="N37" s="160"/>
      <c r="O37" s="143">
        <f t="shared" si="5"/>
        <v>0</v>
      </c>
      <c r="P37" s="47">
        <v>0</v>
      </c>
      <c r="Q37" s="143">
        <f t="shared" si="6"/>
        <v>0</v>
      </c>
      <c r="R37" s="160"/>
      <c r="S37" s="143">
        <f t="shared" si="7"/>
        <v>0</v>
      </c>
      <c r="T37" s="47">
        <v>0</v>
      </c>
      <c r="U37" s="143">
        <f t="shared" si="8"/>
        <v>0</v>
      </c>
      <c r="V37" s="160"/>
      <c r="W37" s="143">
        <f t="shared" si="9"/>
        <v>0</v>
      </c>
      <c r="X37" s="47">
        <v>0</v>
      </c>
      <c r="Y37" s="143">
        <f t="shared" si="10"/>
        <v>0</v>
      </c>
      <c r="Z37" s="160"/>
      <c r="AA37" s="143">
        <f t="shared" si="11"/>
        <v>0</v>
      </c>
      <c r="AB37" s="47">
        <f t="shared" si="12"/>
        <v>0</v>
      </c>
      <c r="AC37" s="47">
        <v>0</v>
      </c>
      <c r="AD37" s="143">
        <f t="shared" si="13"/>
        <v>0</v>
      </c>
      <c r="AE37" s="47">
        <v>0</v>
      </c>
      <c r="AF37" s="143">
        <f t="shared" si="14"/>
        <v>0</v>
      </c>
      <c r="AG37" s="47">
        <v>0</v>
      </c>
      <c r="AH37" s="143">
        <f t="shared" si="15"/>
        <v>0</v>
      </c>
      <c r="AI37" s="47">
        <v>0</v>
      </c>
      <c r="AJ37" s="47">
        <v>0</v>
      </c>
      <c r="AK37" s="47"/>
      <c r="AL37" s="179">
        <v>0</v>
      </c>
      <c r="AM37" s="47">
        <v>0</v>
      </c>
      <c r="AN37" s="47">
        <v>0</v>
      </c>
      <c r="AO37" s="47">
        <v>0</v>
      </c>
      <c r="AP37" s="47">
        <v>0</v>
      </c>
      <c r="AQ37" s="47">
        <v>0</v>
      </c>
      <c r="AR37" s="47">
        <v>0</v>
      </c>
    </row>
    <row r="38" spans="1:44" x14ac:dyDescent="0.2">
      <c r="A38" s="110">
        <v>32</v>
      </c>
      <c r="B38" s="110"/>
      <c r="C38" s="110" t="s">
        <v>66</v>
      </c>
      <c r="D38" s="39">
        <v>49391098</v>
      </c>
      <c r="E38" s="142">
        <f t="shared" si="0"/>
        <v>1967.8512291326347</v>
      </c>
      <c r="G38" s="142">
        <f t="shared" si="1"/>
        <v>108.68714810025983</v>
      </c>
      <c r="H38" s="39">
        <v>4310308</v>
      </c>
      <c r="I38" s="142">
        <f t="shared" si="2"/>
        <v>171.73226024941232</v>
      </c>
      <c r="K38" s="142">
        <f t="shared" si="3"/>
        <v>114.37662221166272</v>
      </c>
      <c r="L38" s="39">
        <v>2817065</v>
      </c>
      <c r="M38" s="142">
        <f t="shared" si="4"/>
        <v>112.23813697756883</v>
      </c>
      <c r="O38" s="142">
        <f t="shared" si="5"/>
        <v>99.721926992474437</v>
      </c>
      <c r="P38" s="39">
        <v>4813761</v>
      </c>
      <c r="Q38" s="142">
        <f t="shared" si="6"/>
        <v>191.79094784652776</v>
      </c>
      <c r="S38" s="142">
        <f t="shared" si="7"/>
        <v>71.872012678044513</v>
      </c>
      <c r="T38" s="39">
        <v>3878249</v>
      </c>
      <c r="U38" s="142">
        <f t="shared" si="8"/>
        <v>154.51806844894219</v>
      </c>
      <c r="W38" s="142">
        <f t="shared" si="9"/>
        <v>119.2775032315316</v>
      </c>
      <c r="X38" s="39">
        <v>0</v>
      </c>
      <c r="Y38" s="142">
        <f t="shared" si="10"/>
        <v>0</v>
      </c>
      <c r="AA38" s="142">
        <f t="shared" si="11"/>
        <v>0</v>
      </c>
      <c r="AB38" s="39">
        <f t="shared" si="12"/>
        <v>65210481</v>
      </c>
      <c r="AC38" s="39">
        <v>35723353</v>
      </c>
      <c r="AD38" s="142">
        <f t="shared" si="13"/>
        <v>54.781612483428852</v>
      </c>
      <c r="AE38" s="39">
        <v>3648892</v>
      </c>
      <c r="AF38" s="142">
        <f t="shared" si="14"/>
        <v>5.5955606277463277</v>
      </c>
      <c r="AG38" s="39">
        <v>0</v>
      </c>
      <c r="AH38" s="142">
        <f t="shared" si="15"/>
        <v>0</v>
      </c>
      <c r="AI38" s="39">
        <v>2083482</v>
      </c>
      <c r="AJ38" s="39">
        <v>0</v>
      </c>
      <c r="AK38" s="39"/>
      <c r="AL38" s="178">
        <v>25099</v>
      </c>
      <c r="AM38" s="39">
        <v>25099</v>
      </c>
      <c r="AN38" s="39">
        <v>25099</v>
      </c>
      <c r="AO38" s="39">
        <v>25099</v>
      </c>
      <c r="AP38" s="39">
        <v>25099</v>
      </c>
      <c r="AQ38" s="39">
        <v>25099</v>
      </c>
      <c r="AR38" s="39">
        <v>0</v>
      </c>
    </row>
    <row r="39" spans="1:44" x14ac:dyDescent="0.2">
      <c r="A39" s="113">
        <v>33</v>
      </c>
      <c r="B39" s="113"/>
      <c r="C39" s="113" t="s">
        <v>68</v>
      </c>
      <c r="D39" s="47">
        <v>37469553</v>
      </c>
      <c r="E39" s="143">
        <f t="shared" si="0"/>
        <v>1442.745870393901</v>
      </c>
      <c r="F39" s="160"/>
      <c r="G39" s="143">
        <f t="shared" si="1"/>
        <v>79.68485206864753</v>
      </c>
      <c r="H39" s="47">
        <v>3172366</v>
      </c>
      <c r="I39" s="143">
        <f t="shared" si="2"/>
        <v>122.1503215124562</v>
      </c>
      <c r="J39" s="160"/>
      <c r="K39" s="143">
        <f t="shared" si="3"/>
        <v>81.354203085504139</v>
      </c>
      <c r="L39" s="47">
        <v>1736777</v>
      </c>
      <c r="M39" s="143">
        <f t="shared" si="4"/>
        <v>66.873705286665896</v>
      </c>
      <c r="N39" s="160"/>
      <c r="O39" s="143">
        <f t="shared" si="5"/>
        <v>59.416299449499292</v>
      </c>
      <c r="P39" s="47">
        <v>4445017</v>
      </c>
      <c r="Q39" s="143">
        <f t="shared" si="6"/>
        <v>171.15309383543183</v>
      </c>
      <c r="R39" s="160"/>
      <c r="S39" s="143">
        <f t="shared" si="7"/>
        <v>64.138153902185849</v>
      </c>
      <c r="T39" s="47">
        <v>2650183</v>
      </c>
      <c r="U39" s="143">
        <f t="shared" si="8"/>
        <v>102.04393361826652</v>
      </c>
      <c r="V39" s="160"/>
      <c r="W39" s="143">
        <f t="shared" si="9"/>
        <v>78.77101845816081</v>
      </c>
      <c r="X39" s="47">
        <v>38166</v>
      </c>
      <c r="Y39" s="143">
        <f t="shared" si="10"/>
        <v>1.4695622039967655</v>
      </c>
      <c r="Z39" s="160"/>
      <c r="AA39" s="143">
        <f t="shared" si="11"/>
        <v>60.282428260396927</v>
      </c>
      <c r="AB39" s="47">
        <f t="shared" si="12"/>
        <v>49512062</v>
      </c>
      <c r="AC39" s="47">
        <v>27983066</v>
      </c>
      <c r="AD39" s="143">
        <f t="shared" si="13"/>
        <v>56.517674420427092</v>
      </c>
      <c r="AE39" s="47">
        <v>4223611</v>
      </c>
      <c r="AF39" s="143">
        <f t="shared" si="14"/>
        <v>8.5304687976840867</v>
      </c>
      <c r="AG39" s="47">
        <v>0</v>
      </c>
      <c r="AH39" s="143">
        <f t="shared" si="15"/>
        <v>0</v>
      </c>
      <c r="AI39" s="47">
        <v>440101</v>
      </c>
      <c r="AJ39" s="47">
        <v>58065</v>
      </c>
      <c r="AK39" s="47"/>
      <c r="AL39" s="179">
        <v>25971</v>
      </c>
      <c r="AM39" s="47">
        <v>25971</v>
      </c>
      <c r="AN39" s="47">
        <v>25971</v>
      </c>
      <c r="AO39" s="47">
        <v>25971</v>
      </c>
      <c r="AP39" s="47">
        <v>25971</v>
      </c>
      <c r="AQ39" s="47">
        <v>25971</v>
      </c>
      <c r="AR39" s="47">
        <v>25971</v>
      </c>
    </row>
    <row r="40" spans="1:44" x14ac:dyDescent="0.2">
      <c r="A40" s="110">
        <v>34</v>
      </c>
      <c r="B40" s="110"/>
      <c r="C40" s="110" t="s">
        <v>70</v>
      </c>
      <c r="D40" s="39">
        <v>175169784</v>
      </c>
      <c r="E40" s="142">
        <f t="shared" si="0"/>
        <v>1707.7738954100535</v>
      </c>
      <c r="G40" s="142">
        <f t="shared" si="1"/>
        <v>94.322716851925023</v>
      </c>
      <c r="H40" s="39">
        <v>8560880</v>
      </c>
      <c r="I40" s="142">
        <f t="shared" si="2"/>
        <v>83.462153414187114</v>
      </c>
      <c r="K40" s="142">
        <f t="shared" si="3"/>
        <v>55.587221504929694</v>
      </c>
      <c r="L40" s="39">
        <v>11780791</v>
      </c>
      <c r="M40" s="142">
        <f t="shared" si="4"/>
        <v>114.85386850212534</v>
      </c>
      <c r="O40" s="142">
        <f t="shared" si="5"/>
        <v>102.04596581874139</v>
      </c>
      <c r="P40" s="39">
        <v>40789084</v>
      </c>
      <c r="Q40" s="142">
        <f t="shared" si="6"/>
        <v>397.66294895293061</v>
      </c>
      <c r="S40" s="142">
        <f t="shared" si="7"/>
        <v>149.02077928935492</v>
      </c>
      <c r="T40" s="39">
        <v>9932259</v>
      </c>
      <c r="U40" s="142">
        <f t="shared" si="8"/>
        <v>96.832069180673088</v>
      </c>
      <c r="W40" s="142">
        <f t="shared" si="9"/>
        <v>74.747811440770661</v>
      </c>
      <c r="X40" s="39">
        <v>62448</v>
      </c>
      <c r="Y40" s="142">
        <f t="shared" si="10"/>
        <v>0.60882112077370043</v>
      </c>
      <c r="AA40" s="142">
        <f t="shared" si="11"/>
        <v>24.97425113182608</v>
      </c>
      <c r="AB40" s="39">
        <f t="shared" si="12"/>
        <v>246295246</v>
      </c>
      <c r="AC40" s="39">
        <v>130201563</v>
      </c>
      <c r="AD40" s="142">
        <f t="shared" si="13"/>
        <v>52.864017927491794</v>
      </c>
      <c r="AE40" s="39">
        <v>20229714</v>
      </c>
      <c r="AF40" s="142">
        <f t="shared" si="14"/>
        <v>8.2136031159935587</v>
      </c>
      <c r="AG40" s="39">
        <v>0</v>
      </c>
      <c r="AH40" s="142">
        <f t="shared" si="15"/>
        <v>0</v>
      </c>
      <c r="AI40" s="39">
        <v>4188416</v>
      </c>
      <c r="AJ40" s="39">
        <v>27782</v>
      </c>
      <c r="AK40" s="39"/>
      <c r="AL40" s="178">
        <v>102572</v>
      </c>
      <c r="AM40" s="39">
        <v>102572</v>
      </c>
      <c r="AN40" s="39">
        <v>102572</v>
      </c>
      <c r="AO40" s="39">
        <v>102572</v>
      </c>
      <c r="AP40" s="39">
        <v>102572</v>
      </c>
      <c r="AQ40" s="39">
        <v>102572</v>
      </c>
      <c r="AR40" s="39">
        <v>102572</v>
      </c>
    </row>
    <row r="41" spans="1:44" x14ac:dyDescent="0.2">
      <c r="A41" s="113">
        <v>35</v>
      </c>
      <c r="B41" s="113"/>
      <c r="C41" s="113" t="s">
        <v>72</v>
      </c>
      <c r="D41" s="47">
        <v>814239633</v>
      </c>
      <c r="E41" s="143">
        <f t="shared" si="0"/>
        <v>1797.5773691124039</v>
      </c>
      <c r="F41" s="160"/>
      <c r="G41" s="143">
        <f t="shared" si="1"/>
        <v>99.282687047693969</v>
      </c>
      <c r="H41" s="47">
        <v>45642184</v>
      </c>
      <c r="I41" s="143">
        <f t="shared" si="2"/>
        <v>100.76315830141402</v>
      </c>
      <c r="J41" s="160"/>
      <c r="K41" s="143">
        <f t="shared" si="3"/>
        <v>67.109986633593138</v>
      </c>
      <c r="L41" s="47">
        <v>52268355</v>
      </c>
      <c r="M41" s="143">
        <f t="shared" si="4"/>
        <v>115.39159758480235</v>
      </c>
      <c r="N41" s="160"/>
      <c r="O41" s="143">
        <f t="shared" si="5"/>
        <v>102.52373016665786</v>
      </c>
      <c r="P41" s="47">
        <v>118697182</v>
      </c>
      <c r="Q41" s="143">
        <f t="shared" si="6"/>
        <v>262.0449306237789</v>
      </c>
      <c r="R41" s="160"/>
      <c r="S41" s="143">
        <f t="shared" si="7"/>
        <v>98.199090142045506</v>
      </c>
      <c r="T41" s="47">
        <v>44391392</v>
      </c>
      <c r="U41" s="143">
        <f t="shared" si="8"/>
        <v>98.001814709745787</v>
      </c>
      <c r="V41" s="160"/>
      <c r="W41" s="143">
        <f t="shared" si="9"/>
        <v>75.650775912981501</v>
      </c>
      <c r="X41" s="47">
        <v>0</v>
      </c>
      <c r="Y41" s="143">
        <f t="shared" si="10"/>
        <v>0</v>
      </c>
      <c r="Z41" s="160"/>
      <c r="AA41" s="143">
        <f t="shared" si="11"/>
        <v>0</v>
      </c>
      <c r="AB41" s="47">
        <f t="shared" si="12"/>
        <v>1075238746</v>
      </c>
      <c r="AC41" s="47">
        <v>507262331</v>
      </c>
      <c r="AD41" s="143">
        <f t="shared" si="13"/>
        <v>47.176716137422375</v>
      </c>
      <c r="AE41" s="47">
        <v>78802138</v>
      </c>
      <c r="AF41" s="143">
        <f t="shared" si="14"/>
        <v>7.3288037929392109</v>
      </c>
      <c r="AG41" s="47">
        <v>15869632</v>
      </c>
      <c r="AH41" s="143">
        <f t="shared" si="15"/>
        <v>1.475917051820973</v>
      </c>
      <c r="AI41" s="47">
        <v>9634340</v>
      </c>
      <c r="AJ41" s="47">
        <v>16070</v>
      </c>
      <c r="AK41" s="47"/>
      <c r="AL41" s="179">
        <v>452965</v>
      </c>
      <c r="AM41" s="47">
        <v>452965</v>
      </c>
      <c r="AN41" s="47">
        <v>452965</v>
      </c>
      <c r="AO41" s="47">
        <v>452965</v>
      </c>
      <c r="AP41" s="47">
        <v>452965</v>
      </c>
      <c r="AQ41" s="47">
        <v>452965</v>
      </c>
      <c r="AR41" s="47">
        <v>0</v>
      </c>
    </row>
    <row r="42" spans="1:44" x14ac:dyDescent="0.2">
      <c r="A42" s="110">
        <v>36</v>
      </c>
      <c r="B42" s="110"/>
      <c r="C42" s="110" t="s">
        <v>74</v>
      </c>
      <c r="D42" s="39">
        <v>41974100</v>
      </c>
      <c r="E42" s="142">
        <f t="shared" si="0"/>
        <v>1829.8936262969744</v>
      </c>
      <c r="G42" s="142">
        <f t="shared" si="1"/>
        <v>101.06755867755474</v>
      </c>
      <c r="H42" s="39">
        <v>4045561</v>
      </c>
      <c r="I42" s="142">
        <f t="shared" si="2"/>
        <v>176.3693870433342</v>
      </c>
      <c r="K42" s="142">
        <f t="shared" si="3"/>
        <v>117.46502795840883</v>
      </c>
      <c r="L42" s="39">
        <v>1530854</v>
      </c>
      <c r="M42" s="142">
        <f t="shared" si="4"/>
        <v>66.738774086668414</v>
      </c>
      <c r="O42" s="142">
        <f t="shared" si="5"/>
        <v>59.29641507118103</v>
      </c>
      <c r="P42" s="39">
        <v>6393939</v>
      </c>
      <c r="Q42" s="142">
        <f t="shared" si="6"/>
        <v>278.74875752027202</v>
      </c>
      <c r="S42" s="142">
        <f t="shared" si="7"/>
        <v>104.45870599960566</v>
      </c>
      <c r="T42" s="39">
        <v>3496036</v>
      </c>
      <c r="U42" s="142">
        <f t="shared" si="8"/>
        <v>152.41241607812364</v>
      </c>
      <c r="W42" s="142">
        <f t="shared" si="9"/>
        <v>117.652081945944</v>
      </c>
      <c r="X42" s="39">
        <v>29726</v>
      </c>
      <c r="Y42" s="142">
        <f t="shared" si="10"/>
        <v>1.2959281541546779</v>
      </c>
      <c r="AA42" s="142">
        <f t="shared" si="11"/>
        <v>53.159842959345681</v>
      </c>
      <c r="AB42" s="39">
        <f t="shared" si="12"/>
        <v>57470216</v>
      </c>
      <c r="AC42" s="39">
        <v>31076045</v>
      </c>
      <c r="AD42" s="142">
        <f t="shared" si="13"/>
        <v>54.073304683594714</v>
      </c>
      <c r="AE42" s="39">
        <v>6048905</v>
      </c>
      <c r="AF42" s="142">
        <f t="shared" si="14"/>
        <v>10.525286698069831</v>
      </c>
      <c r="AG42" s="39">
        <v>0</v>
      </c>
      <c r="AH42" s="142">
        <f t="shared" si="15"/>
        <v>0</v>
      </c>
      <c r="AI42" s="39">
        <v>633735</v>
      </c>
      <c r="AJ42" s="39">
        <v>36459</v>
      </c>
      <c r="AK42" s="39"/>
      <c r="AL42" s="178">
        <v>22938</v>
      </c>
      <c r="AM42" s="39">
        <v>22938</v>
      </c>
      <c r="AN42" s="39">
        <v>22938</v>
      </c>
      <c r="AO42" s="39">
        <v>22938</v>
      </c>
      <c r="AP42" s="39">
        <v>22938</v>
      </c>
      <c r="AQ42" s="39">
        <v>22938</v>
      </c>
      <c r="AR42" s="39">
        <v>22938</v>
      </c>
    </row>
    <row r="43" spans="1:44" x14ac:dyDescent="0.2">
      <c r="A43" s="113">
        <v>37</v>
      </c>
      <c r="B43" s="113"/>
      <c r="C43" s="113" t="s">
        <v>76</v>
      </c>
      <c r="D43" s="47">
        <v>11969572</v>
      </c>
      <c r="E43" s="143">
        <f t="shared" si="0"/>
        <v>762.87903123008289</v>
      </c>
      <c r="F43" s="160"/>
      <c r="G43" s="143">
        <f t="shared" si="1"/>
        <v>42.134865188174359</v>
      </c>
      <c r="H43" s="47">
        <v>1266417</v>
      </c>
      <c r="I43" s="143">
        <f t="shared" si="2"/>
        <v>80.714913957934996</v>
      </c>
      <c r="J43" s="160"/>
      <c r="K43" s="143">
        <f t="shared" si="3"/>
        <v>53.757513045049357</v>
      </c>
      <c r="L43" s="47">
        <v>1050591</v>
      </c>
      <c r="M43" s="143">
        <f t="shared" si="4"/>
        <v>66.959273422562148</v>
      </c>
      <c r="N43" s="160"/>
      <c r="O43" s="143">
        <f t="shared" si="5"/>
        <v>59.492325474436193</v>
      </c>
      <c r="P43" s="47">
        <v>1832733</v>
      </c>
      <c r="Q43" s="143">
        <f t="shared" si="6"/>
        <v>116.80898661567878</v>
      </c>
      <c r="R43" s="160"/>
      <c r="S43" s="143">
        <f t="shared" si="7"/>
        <v>43.773165841328243</v>
      </c>
      <c r="T43" s="47">
        <v>632078</v>
      </c>
      <c r="U43" s="143">
        <f t="shared" si="8"/>
        <v>40.285404716379858</v>
      </c>
      <c r="V43" s="160"/>
      <c r="W43" s="143">
        <f t="shared" si="9"/>
        <v>31.097609098248164</v>
      </c>
      <c r="X43" s="47">
        <v>0</v>
      </c>
      <c r="Y43" s="143">
        <f t="shared" si="10"/>
        <v>0</v>
      </c>
      <c r="Z43" s="160"/>
      <c r="AA43" s="143">
        <f t="shared" si="11"/>
        <v>0</v>
      </c>
      <c r="AB43" s="47">
        <f t="shared" si="12"/>
        <v>16751391</v>
      </c>
      <c r="AC43" s="47">
        <v>6398789</v>
      </c>
      <c r="AD43" s="143">
        <f t="shared" si="13"/>
        <v>38.198553182837173</v>
      </c>
      <c r="AE43" s="47">
        <v>985812</v>
      </c>
      <c r="AF43" s="143">
        <f t="shared" si="14"/>
        <v>5.8849560612608229</v>
      </c>
      <c r="AG43" s="47">
        <v>17977</v>
      </c>
      <c r="AH43" s="143">
        <f t="shared" si="15"/>
        <v>0.10731646106284547</v>
      </c>
      <c r="AI43" s="47">
        <v>321254</v>
      </c>
      <c r="AJ43" s="47">
        <v>246</v>
      </c>
      <c r="AK43" s="47"/>
      <c r="AL43" s="179">
        <v>15690</v>
      </c>
      <c r="AM43" s="47">
        <v>15690</v>
      </c>
      <c r="AN43" s="47">
        <v>15690</v>
      </c>
      <c r="AO43" s="47">
        <v>15690</v>
      </c>
      <c r="AP43" s="47">
        <v>15690</v>
      </c>
      <c r="AQ43" s="47">
        <v>15690</v>
      </c>
      <c r="AR43" s="47">
        <v>0</v>
      </c>
    </row>
    <row r="44" spans="1:44" x14ac:dyDescent="0.2">
      <c r="A44" s="110">
        <v>38</v>
      </c>
      <c r="B44" s="110"/>
      <c r="C44" s="110" t="s">
        <v>78</v>
      </c>
      <c r="D44" s="106">
        <v>71208136</v>
      </c>
      <c r="E44" s="142">
        <f t="shared" si="0"/>
        <v>2430.809585580665</v>
      </c>
      <c r="G44" s="142">
        <f t="shared" si="1"/>
        <v>134.25697914571867</v>
      </c>
      <c r="H44" s="106">
        <v>5943665</v>
      </c>
      <c r="I44" s="142">
        <f t="shared" si="2"/>
        <v>202.89700962654467</v>
      </c>
      <c r="K44" s="142">
        <f t="shared" si="3"/>
        <v>135.1328782619386</v>
      </c>
      <c r="L44" s="106">
        <v>3868713</v>
      </c>
      <c r="M44" s="142">
        <f t="shared" si="4"/>
        <v>132.06503038164811</v>
      </c>
      <c r="O44" s="142">
        <f t="shared" si="5"/>
        <v>117.33782894676573</v>
      </c>
      <c r="P44" s="106">
        <v>2847223</v>
      </c>
      <c r="Q44" s="142">
        <f t="shared" si="6"/>
        <v>97.194749778111557</v>
      </c>
      <c r="S44" s="142">
        <f t="shared" si="7"/>
        <v>36.422898821490271</v>
      </c>
      <c r="T44" s="106">
        <v>4134217</v>
      </c>
      <c r="U44" s="142">
        <f t="shared" si="8"/>
        <v>141.12845633918209</v>
      </c>
      <c r="W44" s="142">
        <f t="shared" si="9"/>
        <v>108.94162783700716</v>
      </c>
      <c r="X44" s="106">
        <v>59028</v>
      </c>
      <c r="Y44" s="142">
        <f t="shared" si="10"/>
        <v>2.0150201406431352</v>
      </c>
      <c r="AA44" s="142">
        <f t="shared" si="11"/>
        <v>82.657479037778842</v>
      </c>
      <c r="AB44" s="106">
        <f t="shared" si="12"/>
        <v>88060982</v>
      </c>
      <c r="AC44" s="106">
        <v>41316384</v>
      </c>
      <c r="AD44" s="142">
        <f t="shared" si="13"/>
        <v>46.917923309099599</v>
      </c>
      <c r="AE44" s="106">
        <v>7308448</v>
      </c>
      <c r="AF44" s="142">
        <f t="shared" si="14"/>
        <v>8.2993033168764807</v>
      </c>
      <c r="AG44" s="106">
        <v>1719994</v>
      </c>
      <c r="AH44" s="142">
        <f t="shared" si="15"/>
        <v>1.953185123463647</v>
      </c>
      <c r="AI44" s="106">
        <v>816679</v>
      </c>
      <c r="AJ44" s="106">
        <v>13599</v>
      </c>
      <c r="AK44" s="106"/>
      <c r="AL44" s="178">
        <v>29294</v>
      </c>
      <c r="AM44" s="106">
        <v>29294</v>
      </c>
      <c r="AN44" s="106">
        <v>29294</v>
      </c>
      <c r="AO44" s="106">
        <v>29294</v>
      </c>
      <c r="AP44" s="106">
        <v>29294</v>
      </c>
      <c r="AQ44" s="106">
        <v>29294</v>
      </c>
      <c r="AR44" s="106">
        <v>29294</v>
      </c>
    </row>
    <row r="45" spans="1:44" ht="13.5" thickBot="1" x14ac:dyDescent="0.25">
      <c r="A45" s="124">
        <f>A44</f>
        <v>38</v>
      </c>
      <c r="B45" s="124"/>
      <c r="C45" s="200" t="s">
        <v>245</v>
      </c>
      <c r="D45" s="144">
        <f>SUM(D7:D44)</f>
        <v>4199090818</v>
      </c>
      <c r="E45" s="145">
        <f>IFERROR(IF(D45=0,0,IF(ISNONTEXT(F45),D45/$AL45,D45/AM45)),0)</f>
        <v>1810.564784823837</v>
      </c>
      <c r="F45" s="161"/>
      <c r="G45" s="146">
        <f t="shared" si="1"/>
        <v>100</v>
      </c>
      <c r="H45" s="144">
        <f>SUM(H7:H44)</f>
        <v>348221689</v>
      </c>
      <c r="I45" s="145">
        <f>IFERROR(IF(H45=0,0,IF(ISNONTEXT(J45),H45/$AL45,H45/AN45)),0)</f>
        <v>150.14629469613868</v>
      </c>
      <c r="J45" s="161"/>
      <c r="K45" s="146">
        <f t="shared" si="3"/>
        <v>100</v>
      </c>
      <c r="L45" s="144">
        <f>SUM(L7:L44)</f>
        <v>261030338</v>
      </c>
      <c r="M45" s="145">
        <f>IFERROR(IF(L45=0,0,IF(ISNONTEXT(N45),L45/$AL45,L45/AO45)),0)</f>
        <v>112.55111123759063</v>
      </c>
      <c r="N45" s="161"/>
      <c r="O45" s="146">
        <f t="shared" si="5"/>
        <v>100</v>
      </c>
      <c r="P45" s="144">
        <f>SUM(P7:P44)</f>
        <v>618884345</v>
      </c>
      <c r="Q45" s="145">
        <f>IFERROR(IF(P45=0,0,IF(ISNONTEXT(R45),P45/$AL45,P45/AP45)),0)</f>
        <v>266.85067065767055</v>
      </c>
      <c r="R45" s="161"/>
      <c r="S45" s="146">
        <f t="shared" si="7"/>
        <v>100</v>
      </c>
      <c r="T45" s="144">
        <f>SUM(T7:T44)</f>
        <v>300442889</v>
      </c>
      <c r="U45" s="145">
        <f>IFERROR(IF(T45=0,0,IF(ISNONTEXT(V45),T45/$AL45,T45/AQ45)),0)</f>
        <v>129.54502254210044</v>
      </c>
      <c r="V45" s="161"/>
      <c r="W45" s="146">
        <f t="shared" si="9"/>
        <v>100</v>
      </c>
      <c r="X45" s="144">
        <f>SUM(X7:X44)</f>
        <v>2043694</v>
      </c>
      <c r="Y45" s="145">
        <f>IF(X45=0,0,IF(ISNONTEXT(Z45),X45/$AL45,X45/AR45))</f>
        <v>2.4377953018893357</v>
      </c>
      <c r="Z45" s="374" t="s">
        <v>341</v>
      </c>
      <c r="AA45" s="146">
        <f t="shared" si="11"/>
        <v>100</v>
      </c>
      <c r="AB45" s="144">
        <f t="shared" si="12"/>
        <v>5729713773</v>
      </c>
      <c r="AC45" s="144">
        <f>SUM(AC7:AC44)</f>
        <v>2732721386</v>
      </c>
      <c r="AD45" s="146">
        <f t="shared" si="13"/>
        <v>47.693855125492327</v>
      </c>
      <c r="AE45" s="144">
        <f>SUM(AE7:AE44)</f>
        <v>535373933</v>
      </c>
      <c r="AF45" s="146">
        <f t="shared" si="14"/>
        <v>9.3438163616973409</v>
      </c>
      <c r="AG45" s="144">
        <f>SUM(AG7:AG44)</f>
        <v>51135053</v>
      </c>
      <c r="AH45" s="146">
        <f t="shared" si="15"/>
        <v>0.89245388209377141</v>
      </c>
      <c r="AI45" s="144">
        <f>SUM(AI7:AI44)</f>
        <v>76605545</v>
      </c>
      <c r="AJ45" s="144">
        <f>SUM(AJ7:AJ44)</f>
        <v>329622</v>
      </c>
      <c r="AK45" s="144"/>
      <c r="AL45" s="181">
        <f t="shared" ref="AL45:AR45" si="16">SUM(AL7:AL44)</f>
        <v>2319216</v>
      </c>
      <c r="AM45" s="147">
        <f t="shared" si="16"/>
        <v>2319216</v>
      </c>
      <c r="AN45" s="147">
        <f t="shared" si="16"/>
        <v>2313691</v>
      </c>
      <c r="AO45" s="147">
        <f t="shared" si="16"/>
        <v>2306351</v>
      </c>
      <c r="AP45" s="147">
        <f t="shared" si="16"/>
        <v>2313691</v>
      </c>
      <c r="AQ45" s="147">
        <f t="shared" si="16"/>
        <v>2313691</v>
      </c>
      <c r="AR45" s="147">
        <f t="shared" si="16"/>
        <v>838337</v>
      </c>
    </row>
    <row r="47" spans="1:44" x14ac:dyDescent="0.2">
      <c r="C47" s="180"/>
      <c r="D47" s="180"/>
      <c r="E47" s="180"/>
      <c r="F47" s="197"/>
      <c r="G47" s="180"/>
      <c r="H47" s="180"/>
      <c r="I47" s="180"/>
      <c r="J47" s="197"/>
      <c r="K47" s="180"/>
      <c r="L47" s="180"/>
      <c r="M47" s="180"/>
      <c r="N47" s="197"/>
      <c r="O47" s="180"/>
    </row>
    <row r="48" spans="1:44" s="300" customFormat="1" ht="15.75" x14ac:dyDescent="0.25">
      <c r="A48" s="325" t="str">
        <f>A1</f>
        <v>COMPARATIVE REPORT</v>
      </c>
      <c r="B48" s="271"/>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row>
    <row r="49" spans="1:44" s="300" customFormat="1" ht="15.75" x14ac:dyDescent="0.25">
      <c r="A49" s="323" t="str">
        <f>A2</f>
        <v>EXHIBIT C6: EDUCATION EXPENDITURES BY ACTIVITY</v>
      </c>
      <c r="B49" s="273"/>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row>
    <row r="50" spans="1:44" s="300" customFormat="1" ht="15.75" x14ac:dyDescent="0.25">
      <c r="A50" s="323" t="str">
        <f>A3</f>
        <v>FOR THE YEAR ENDED JUNE 30, 2025</v>
      </c>
      <c r="B50" s="273"/>
      <c r="C50" s="273"/>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row>
    <row r="51" spans="1:44" customFormat="1" ht="13.5" thickBot="1" x14ac:dyDescent="0.25">
      <c r="F51" s="167"/>
      <c r="J51" s="167"/>
      <c r="N51" s="167"/>
      <c r="R51" s="167"/>
      <c r="V51" s="167"/>
      <c r="Z51" s="167"/>
    </row>
    <row r="52" spans="1:44" customFormat="1" ht="15" x14ac:dyDescent="0.2">
      <c r="A52" s="66"/>
      <c r="B52" s="66"/>
      <c r="C52" s="66"/>
      <c r="D52" s="66"/>
      <c r="E52" s="66"/>
      <c r="F52" s="159"/>
      <c r="G52" s="71"/>
      <c r="H52" s="66"/>
      <c r="I52" s="66"/>
      <c r="J52" s="159"/>
      <c r="K52" s="71"/>
      <c r="L52" s="66"/>
      <c r="M52" s="66"/>
      <c r="N52" s="159"/>
      <c r="O52" s="71"/>
      <c r="P52" s="66"/>
      <c r="Q52" s="66"/>
      <c r="R52" s="159"/>
      <c r="S52" s="71"/>
      <c r="T52" s="66"/>
      <c r="U52" s="66"/>
      <c r="V52" s="159"/>
      <c r="W52" s="71"/>
      <c r="X52" s="66"/>
      <c r="Y52" s="66"/>
      <c r="Z52" s="159"/>
      <c r="AA52" s="71"/>
      <c r="AB52" s="71"/>
      <c r="AC52" s="408" t="s">
        <v>335</v>
      </c>
      <c r="AD52" s="409"/>
      <c r="AE52" s="409"/>
      <c r="AF52" s="409"/>
      <c r="AG52" s="409"/>
      <c r="AH52" s="409"/>
      <c r="AI52" s="410"/>
      <c r="AJ52" s="176" t="s">
        <v>361</v>
      </c>
    </row>
    <row r="53" spans="1:44" ht="75.75" thickBot="1" x14ac:dyDescent="0.3">
      <c r="A53" s="346" t="s">
        <v>1</v>
      </c>
      <c r="B53" s="347"/>
      <c r="C53" s="324" t="s">
        <v>330</v>
      </c>
      <c r="D53" s="320" t="s">
        <v>362</v>
      </c>
      <c r="E53" s="320" t="s">
        <v>346</v>
      </c>
      <c r="F53" s="348"/>
      <c r="G53" s="320" t="s">
        <v>347</v>
      </c>
      <c r="H53" s="320" t="s">
        <v>363</v>
      </c>
      <c r="I53" s="320" t="s">
        <v>346</v>
      </c>
      <c r="J53" s="348"/>
      <c r="K53" s="320" t="s">
        <v>347</v>
      </c>
      <c r="L53" s="320" t="s">
        <v>364</v>
      </c>
      <c r="M53" s="320" t="s">
        <v>346</v>
      </c>
      <c r="N53" s="348"/>
      <c r="O53" s="320" t="s">
        <v>347</v>
      </c>
      <c r="P53" s="320" t="s">
        <v>365</v>
      </c>
      <c r="Q53" s="320" t="s">
        <v>346</v>
      </c>
      <c r="R53" s="348"/>
      <c r="S53" s="320" t="s">
        <v>347</v>
      </c>
      <c r="T53" s="320" t="s">
        <v>368</v>
      </c>
      <c r="U53" s="320" t="s">
        <v>346</v>
      </c>
      <c r="V53" s="348"/>
      <c r="W53" s="320" t="s">
        <v>347</v>
      </c>
      <c r="X53" s="320" t="s">
        <v>369</v>
      </c>
      <c r="Y53" s="320" t="s">
        <v>346</v>
      </c>
      <c r="Z53" s="348"/>
      <c r="AA53" s="320" t="s">
        <v>347</v>
      </c>
      <c r="AB53" s="320" t="s">
        <v>245</v>
      </c>
      <c r="AC53" s="320" t="s">
        <v>338</v>
      </c>
      <c r="AD53" s="320" t="s">
        <v>348</v>
      </c>
      <c r="AE53" s="320" t="s">
        <v>352</v>
      </c>
      <c r="AF53" s="320" t="s">
        <v>348</v>
      </c>
      <c r="AG53" s="320" t="s">
        <v>353</v>
      </c>
      <c r="AH53" s="320" t="s">
        <v>348</v>
      </c>
      <c r="AI53" s="320" t="s">
        <v>342</v>
      </c>
      <c r="AJ53" s="320" t="s">
        <v>367</v>
      </c>
      <c r="AK53" s="349"/>
      <c r="AL53" s="350" t="s">
        <v>343</v>
      </c>
      <c r="AM53" s="351" t="s">
        <v>343</v>
      </c>
      <c r="AN53" s="351" t="s">
        <v>343</v>
      </c>
      <c r="AO53" s="351" t="s">
        <v>343</v>
      </c>
      <c r="AP53" s="351" t="s">
        <v>343</v>
      </c>
      <c r="AQ53" s="351" t="s">
        <v>343</v>
      </c>
      <c r="AR53" s="351" t="s">
        <v>343</v>
      </c>
    </row>
    <row r="54" spans="1:44" x14ac:dyDescent="0.2">
      <c r="A54" s="134">
        <v>1</v>
      </c>
      <c r="B54" s="134"/>
      <c r="C54" s="134" t="s">
        <v>80</v>
      </c>
      <c r="D54" s="139">
        <v>61193673</v>
      </c>
      <c r="E54" s="150">
        <f t="shared" ref="E54:E85" si="17">IFERROR((D54/$AL54),0)</f>
        <v>1826.7858678130037</v>
      </c>
      <c r="F54" s="162"/>
      <c r="G54" s="140">
        <f t="shared" ref="G54:G85" si="18">IF(E$149,E54/E$149*100,0)</f>
        <v>85.961537755858416</v>
      </c>
      <c r="H54" s="139">
        <v>5070383</v>
      </c>
      <c r="I54" s="150">
        <f t="shared" ref="I54:I85" si="19">IFERROR((H54/$AL54),0)</f>
        <v>151.36375305988417</v>
      </c>
      <c r="J54" s="162"/>
      <c r="K54" s="140">
        <f t="shared" ref="K54:K85" si="20">IF(I$149,I54/I$149*100,0)</f>
        <v>98.510994740152995</v>
      </c>
      <c r="L54" s="139">
        <v>5276720</v>
      </c>
      <c r="M54" s="150">
        <f t="shared" ref="M54:M85" si="21">IFERROR((L54/$AL54),0)</f>
        <v>157.52343423487969</v>
      </c>
      <c r="N54" s="162"/>
      <c r="O54" s="140">
        <f t="shared" ref="O54:O85" si="22">IF(M$149,M54/M$149*100,0)</f>
        <v>100.47665672123517</v>
      </c>
      <c r="P54" s="139">
        <v>11804266</v>
      </c>
      <c r="Q54" s="150">
        <f t="shared" ref="Q54:Q85" si="23">IFERROR((P54/$AL54),0)</f>
        <v>352.38718729476386</v>
      </c>
      <c r="R54" s="162"/>
      <c r="S54" s="140">
        <f t="shared" ref="S54:S85" si="24">IF(Q$149,Q54/Q$149*100,0)</f>
        <v>121.21345364590275</v>
      </c>
      <c r="T54" s="139">
        <v>6504948</v>
      </c>
      <c r="U54" s="150">
        <f t="shared" ref="U54:U85" si="25">IFERROR((T54/$AL54),0)</f>
        <v>194.18914562063406</v>
      </c>
      <c r="V54" s="162"/>
      <c r="W54" s="140">
        <f t="shared" ref="W54:W85" si="26">IF(U$149,U54/U$149*100,0)</f>
        <v>150.37069932453238</v>
      </c>
      <c r="X54" s="139">
        <v>10257</v>
      </c>
      <c r="Y54" s="150">
        <f t="shared" ref="Y54:Y85" si="27">IFERROR((X54/$AL54),0)</f>
        <v>0.30619738491850262</v>
      </c>
      <c r="Z54" s="162"/>
      <c r="AA54" s="140">
        <f t="shared" ref="AA54:AA85" si="28">IF(Y$149,Y54/Y$149*100,0)</f>
        <v>18.048753312414444</v>
      </c>
      <c r="AB54" s="139">
        <f t="shared" ref="AB54:AB85" si="29">(D54+H54+L54+P54+T54+X54)</f>
        <v>89860247</v>
      </c>
      <c r="AC54" s="139">
        <v>50799234</v>
      </c>
      <c r="AD54" s="140">
        <f t="shared" ref="AD54:AD85" si="30">IF($AB54,AC54/$AB54*100,0)</f>
        <v>56.531375881929193</v>
      </c>
      <c r="AE54" s="139">
        <v>12379757</v>
      </c>
      <c r="AF54" s="140">
        <f t="shared" ref="AF54:AF85" si="31">IF($AB54,AE54/$AB54*100,0)</f>
        <v>13.77667813443691</v>
      </c>
      <c r="AG54" s="139">
        <v>0</v>
      </c>
      <c r="AH54" s="140">
        <f t="shared" ref="AH54:AH85" si="32">IF($AB54,AG54/$AB54*100,0)</f>
        <v>0</v>
      </c>
      <c r="AI54" s="139">
        <v>376608</v>
      </c>
      <c r="AJ54" s="139">
        <v>735</v>
      </c>
      <c r="AK54" s="139"/>
      <c r="AL54" s="177">
        <v>33498</v>
      </c>
      <c r="AM54" s="141">
        <v>33498</v>
      </c>
      <c r="AN54" s="141">
        <v>33498</v>
      </c>
      <c r="AO54" s="141">
        <v>33498</v>
      </c>
      <c r="AP54" s="141">
        <v>33498</v>
      </c>
      <c r="AQ54" s="141">
        <v>33498</v>
      </c>
      <c r="AR54" s="141">
        <v>33498</v>
      </c>
    </row>
    <row r="55" spans="1:44" x14ac:dyDescent="0.2">
      <c r="A55" s="110">
        <v>2</v>
      </c>
      <c r="B55" s="110"/>
      <c r="C55" s="110" t="s">
        <v>81</v>
      </c>
      <c r="D55" s="39">
        <v>218309214</v>
      </c>
      <c r="E55" s="142">
        <f t="shared" si="17"/>
        <v>1853.3764665930894</v>
      </c>
      <c r="G55" s="142">
        <f t="shared" si="18"/>
        <v>87.212789367368686</v>
      </c>
      <c r="H55" s="39">
        <v>29763179</v>
      </c>
      <c r="I55" s="142">
        <f t="shared" si="19"/>
        <v>252.68001528143307</v>
      </c>
      <c r="K55" s="142">
        <f t="shared" si="20"/>
        <v>164.44993701023708</v>
      </c>
      <c r="L55" s="39">
        <v>16838038</v>
      </c>
      <c r="M55" s="142">
        <f t="shared" si="21"/>
        <v>142.9496391883861</v>
      </c>
      <c r="O55" s="142">
        <f t="shared" si="22"/>
        <v>91.180730631731905</v>
      </c>
      <c r="P55" s="39">
        <v>19403771</v>
      </c>
      <c r="Q55" s="142">
        <f t="shared" si="23"/>
        <v>164.73190423635282</v>
      </c>
      <c r="S55" s="142">
        <f t="shared" si="24"/>
        <v>56.664157375994193</v>
      </c>
      <c r="T55" s="39">
        <v>10986704</v>
      </c>
      <c r="U55" s="142">
        <f t="shared" si="25"/>
        <v>93.273656507343574</v>
      </c>
      <c r="W55" s="142">
        <f t="shared" si="26"/>
        <v>72.226616543057418</v>
      </c>
      <c r="X55" s="39">
        <v>0</v>
      </c>
      <c r="Y55" s="142">
        <f t="shared" si="27"/>
        <v>0</v>
      </c>
      <c r="AA55" s="142">
        <f t="shared" si="28"/>
        <v>0</v>
      </c>
      <c r="AB55" s="39">
        <f t="shared" si="29"/>
        <v>295300906</v>
      </c>
      <c r="AC55" s="39">
        <v>73656234</v>
      </c>
      <c r="AD55" s="142">
        <f t="shared" si="30"/>
        <v>24.942772779708303</v>
      </c>
      <c r="AE55" s="39">
        <v>11245111</v>
      </c>
      <c r="AF55" s="142">
        <f t="shared" si="31"/>
        <v>3.8080177783132161</v>
      </c>
      <c r="AG55" s="39">
        <v>0</v>
      </c>
      <c r="AH55" s="142">
        <f t="shared" si="32"/>
        <v>0</v>
      </c>
      <c r="AI55" s="39">
        <v>6051152</v>
      </c>
      <c r="AJ55" s="39">
        <v>77714</v>
      </c>
      <c r="AK55" s="39"/>
      <c r="AL55" s="178">
        <v>117790</v>
      </c>
      <c r="AM55" s="39">
        <v>117790</v>
      </c>
      <c r="AN55" s="39">
        <v>117790</v>
      </c>
      <c r="AO55" s="39">
        <v>117790</v>
      </c>
      <c r="AP55" s="39">
        <v>117790</v>
      </c>
      <c r="AQ55" s="39">
        <v>117790</v>
      </c>
      <c r="AR55" s="39">
        <v>0</v>
      </c>
    </row>
    <row r="56" spans="1:44" ht="15" x14ac:dyDescent="0.2">
      <c r="A56" s="113">
        <v>3</v>
      </c>
      <c r="B56" s="375" t="s">
        <v>366</v>
      </c>
      <c r="C56" s="113" t="s">
        <v>246</v>
      </c>
      <c r="D56" s="47">
        <v>31717039</v>
      </c>
      <c r="E56" s="143">
        <f t="shared" si="17"/>
        <v>2116.7271089161773</v>
      </c>
      <c r="F56" s="160"/>
      <c r="G56" s="143">
        <f t="shared" si="18"/>
        <v>99.605060723281653</v>
      </c>
      <c r="H56" s="47">
        <v>4577931</v>
      </c>
      <c r="I56" s="143">
        <f t="shared" si="19"/>
        <v>305.52128937533371</v>
      </c>
      <c r="J56" s="160"/>
      <c r="K56" s="143">
        <f t="shared" si="20"/>
        <v>198.8402475640973</v>
      </c>
      <c r="L56" s="47">
        <v>3060045</v>
      </c>
      <c r="M56" s="143">
        <f t="shared" si="21"/>
        <v>204.22083555792847</v>
      </c>
      <c r="N56" s="160"/>
      <c r="O56" s="143">
        <f t="shared" si="22"/>
        <v>130.2626932262138</v>
      </c>
      <c r="P56" s="47">
        <v>8105595</v>
      </c>
      <c r="Q56" s="143">
        <f t="shared" si="23"/>
        <v>540.95001334757069</v>
      </c>
      <c r="R56" s="160"/>
      <c r="S56" s="143">
        <f t="shared" si="24"/>
        <v>186.07492477530991</v>
      </c>
      <c r="T56" s="47">
        <v>1861740</v>
      </c>
      <c r="U56" s="143">
        <f t="shared" si="25"/>
        <v>124.24853176721837</v>
      </c>
      <c r="V56" s="160"/>
      <c r="W56" s="143">
        <f t="shared" si="26"/>
        <v>96.212064542384795</v>
      </c>
      <c r="X56" s="47">
        <v>10000</v>
      </c>
      <c r="Y56" s="143">
        <f t="shared" si="27"/>
        <v>0.66737853710624662</v>
      </c>
      <c r="Z56" s="160"/>
      <c r="AA56" s="143">
        <f t="shared" si="28"/>
        <v>39.338515531204358</v>
      </c>
      <c r="AB56" s="47">
        <f t="shared" si="29"/>
        <v>49332350</v>
      </c>
      <c r="AC56" s="47">
        <v>33260226</v>
      </c>
      <c r="AD56" s="143">
        <f t="shared" si="30"/>
        <v>67.420720885990633</v>
      </c>
      <c r="AE56" s="47">
        <v>4978169</v>
      </c>
      <c r="AF56" s="143">
        <f t="shared" si="31"/>
        <v>10.09108424796305</v>
      </c>
      <c r="AG56" s="47">
        <v>0</v>
      </c>
      <c r="AH56" s="143">
        <f t="shared" si="32"/>
        <v>0</v>
      </c>
      <c r="AI56" s="47">
        <v>963623</v>
      </c>
      <c r="AJ56" s="47">
        <v>0</v>
      </c>
      <c r="AK56" s="47"/>
      <c r="AL56" s="179">
        <v>14984</v>
      </c>
      <c r="AM56" s="47">
        <v>14984</v>
      </c>
      <c r="AN56" s="47">
        <v>14984</v>
      </c>
      <c r="AO56" s="47">
        <v>14984</v>
      </c>
      <c r="AP56" s="47">
        <v>14984</v>
      </c>
      <c r="AQ56" s="47">
        <v>14984</v>
      </c>
      <c r="AR56" s="47">
        <v>14984</v>
      </c>
    </row>
    <row r="57" spans="1:44" x14ac:dyDescent="0.2">
      <c r="A57" s="110">
        <v>4</v>
      </c>
      <c r="B57" s="110"/>
      <c r="C57" s="110" t="s">
        <v>82</v>
      </c>
      <c r="D57" s="39">
        <v>17738122</v>
      </c>
      <c r="E57" s="142">
        <f t="shared" si="17"/>
        <v>1301.4984224814734</v>
      </c>
      <c r="G57" s="142">
        <f t="shared" si="18"/>
        <v>61.243524900524172</v>
      </c>
      <c r="H57" s="39">
        <v>2199197</v>
      </c>
      <c r="I57" s="142">
        <f t="shared" si="19"/>
        <v>161.36158192090394</v>
      </c>
      <c r="K57" s="142">
        <f t="shared" si="20"/>
        <v>105.01781058232633</v>
      </c>
      <c r="L57" s="39">
        <v>2021595</v>
      </c>
      <c r="M57" s="142">
        <f t="shared" si="21"/>
        <v>148.33039841514417</v>
      </c>
      <c r="O57" s="142">
        <f t="shared" si="22"/>
        <v>94.61285932009234</v>
      </c>
      <c r="P57" s="39">
        <v>2492017</v>
      </c>
      <c r="Q57" s="142">
        <f t="shared" si="23"/>
        <v>182.84665052461662</v>
      </c>
      <c r="S57" s="142">
        <f t="shared" si="24"/>
        <v>62.895232280778004</v>
      </c>
      <c r="T57" s="39">
        <v>1527183</v>
      </c>
      <c r="U57" s="142">
        <f t="shared" si="25"/>
        <v>112.05392912172573</v>
      </c>
      <c r="W57" s="142">
        <f t="shared" si="26"/>
        <v>86.769152983518154</v>
      </c>
      <c r="X57" s="39">
        <v>1134</v>
      </c>
      <c r="Y57" s="142">
        <f t="shared" si="27"/>
        <v>8.3204930662557783E-2</v>
      </c>
      <c r="AA57" s="142">
        <f t="shared" si="28"/>
        <v>4.9045006321812901</v>
      </c>
      <c r="AB57" s="39">
        <f t="shared" si="29"/>
        <v>25979248</v>
      </c>
      <c r="AC57" s="39">
        <v>15309198</v>
      </c>
      <c r="AD57" s="142">
        <f t="shared" si="30"/>
        <v>58.928564829898079</v>
      </c>
      <c r="AE57" s="39">
        <v>2919509</v>
      </c>
      <c r="AF57" s="142">
        <f t="shared" si="31"/>
        <v>11.237850302672349</v>
      </c>
      <c r="AG57" s="39">
        <v>0</v>
      </c>
      <c r="AH57" s="142">
        <f t="shared" si="32"/>
        <v>0</v>
      </c>
      <c r="AI57" s="39">
        <v>13363</v>
      </c>
      <c r="AJ57" s="39">
        <v>0</v>
      </c>
      <c r="AK57" s="39"/>
      <c r="AL57" s="178">
        <v>13629</v>
      </c>
      <c r="AM57" s="39">
        <v>13629</v>
      </c>
      <c r="AN57" s="39">
        <v>13629</v>
      </c>
      <c r="AO57" s="39">
        <v>13629</v>
      </c>
      <c r="AP57" s="39">
        <v>13629</v>
      </c>
      <c r="AQ57" s="39">
        <v>13629</v>
      </c>
      <c r="AR57" s="39">
        <v>13629</v>
      </c>
    </row>
    <row r="58" spans="1:44" x14ac:dyDescent="0.2">
      <c r="A58" s="113">
        <v>5</v>
      </c>
      <c r="B58" s="113"/>
      <c r="C58" s="113" t="s">
        <v>83</v>
      </c>
      <c r="D58" s="47">
        <v>0</v>
      </c>
      <c r="E58" s="143">
        <f t="shared" si="17"/>
        <v>0</v>
      </c>
      <c r="F58" s="160"/>
      <c r="G58" s="143">
        <f t="shared" si="18"/>
        <v>0</v>
      </c>
      <c r="H58" s="47">
        <v>0</v>
      </c>
      <c r="I58" s="143">
        <f t="shared" si="19"/>
        <v>0</v>
      </c>
      <c r="J58" s="160"/>
      <c r="K58" s="143">
        <f t="shared" si="20"/>
        <v>0</v>
      </c>
      <c r="L58" s="47">
        <v>0</v>
      </c>
      <c r="M58" s="143">
        <f t="shared" si="21"/>
        <v>0</v>
      </c>
      <c r="N58" s="160"/>
      <c r="O58" s="143">
        <f t="shared" si="22"/>
        <v>0</v>
      </c>
      <c r="P58" s="47">
        <v>0</v>
      </c>
      <c r="Q58" s="143">
        <f t="shared" si="23"/>
        <v>0</v>
      </c>
      <c r="R58" s="160"/>
      <c r="S58" s="143">
        <f t="shared" si="24"/>
        <v>0</v>
      </c>
      <c r="T58" s="47">
        <v>0</v>
      </c>
      <c r="U58" s="143">
        <f t="shared" si="25"/>
        <v>0</v>
      </c>
      <c r="V58" s="160"/>
      <c r="W58" s="143">
        <f t="shared" si="26"/>
        <v>0</v>
      </c>
      <c r="X58" s="47">
        <v>0</v>
      </c>
      <c r="Y58" s="143">
        <f t="shared" si="27"/>
        <v>0</v>
      </c>
      <c r="Z58" s="160"/>
      <c r="AA58" s="143">
        <f t="shared" si="28"/>
        <v>0</v>
      </c>
      <c r="AB58" s="47">
        <f t="shared" si="29"/>
        <v>0</v>
      </c>
      <c r="AC58" s="47">
        <v>0</v>
      </c>
      <c r="AD58" s="149">
        <f t="shared" si="30"/>
        <v>0</v>
      </c>
      <c r="AE58" s="47">
        <v>0</v>
      </c>
      <c r="AF58" s="149">
        <f t="shared" si="31"/>
        <v>0</v>
      </c>
      <c r="AG58" s="47">
        <v>0</v>
      </c>
      <c r="AH58" s="149">
        <f t="shared" si="32"/>
        <v>0</v>
      </c>
      <c r="AI58" s="47">
        <v>0</v>
      </c>
      <c r="AJ58" s="47">
        <v>0</v>
      </c>
      <c r="AK58" s="47"/>
      <c r="AL58" s="179">
        <v>0</v>
      </c>
      <c r="AM58" s="47">
        <v>0</v>
      </c>
      <c r="AN58" s="47">
        <v>0</v>
      </c>
      <c r="AO58" s="47">
        <v>0</v>
      </c>
      <c r="AP58" s="47">
        <v>0</v>
      </c>
      <c r="AQ58" s="47">
        <v>0</v>
      </c>
      <c r="AR58" s="47">
        <v>0</v>
      </c>
    </row>
    <row r="59" spans="1:44" x14ac:dyDescent="0.2">
      <c r="A59" s="110">
        <v>6</v>
      </c>
      <c r="B59" s="110"/>
      <c r="C59" s="110" t="s">
        <v>84</v>
      </c>
      <c r="D59" s="39">
        <v>25964914</v>
      </c>
      <c r="E59" s="142">
        <f t="shared" si="17"/>
        <v>1528.0669726930321</v>
      </c>
      <c r="G59" s="142">
        <f t="shared" si="18"/>
        <v>71.904972050111297</v>
      </c>
      <c r="H59" s="39">
        <v>1340653</v>
      </c>
      <c r="I59" s="142">
        <f t="shared" si="19"/>
        <v>78.899070150659128</v>
      </c>
      <c r="K59" s="142">
        <f t="shared" si="20"/>
        <v>51.349320610063963</v>
      </c>
      <c r="L59" s="39">
        <v>1908204</v>
      </c>
      <c r="M59" s="142">
        <f t="shared" si="21"/>
        <v>112.30014124293785</v>
      </c>
      <c r="O59" s="142">
        <f t="shared" si="22"/>
        <v>71.630883342653974</v>
      </c>
      <c r="P59" s="39">
        <v>5607385</v>
      </c>
      <c r="Q59" s="142">
        <f t="shared" si="23"/>
        <v>330.00147128060263</v>
      </c>
      <c r="S59" s="142">
        <f t="shared" si="24"/>
        <v>113.51325895027911</v>
      </c>
      <c r="T59" s="39">
        <v>2388418</v>
      </c>
      <c r="U59" s="142">
        <f t="shared" si="25"/>
        <v>140.5613229755179</v>
      </c>
      <c r="W59" s="142">
        <f t="shared" si="26"/>
        <v>108.84390250679488</v>
      </c>
      <c r="X59" s="39">
        <v>398</v>
      </c>
      <c r="Y59" s="142">
        <f t="shared" si="27"/>
        <v>2.3422787193973636E-2</v>
      </c>
      <c r="AA59" s="142">
        <f t="shared" si="28"/>
        <v>1.3806522484368371</v>
      </c>
      <c r="AB59" s="39">
        <f t="shared" si="29"/>
        <v>37209972</v>
      </c>
      <c r="AC59" s="39">
        <v>24603894</v>
      </c>
      <c r="AD59" s="151">
        <f t="shared" si="30"/>
        <v>66.121775098352657</v>
      </c>
      <c r="AE59" s="39">
        <v>3219691</v>
      </c>
      <c r="AF59" s="151">
        <f t="shared" si="31"/>
        <v>8.6527638343828919</v>
      </c>
      <c r="AG59" s="39">
        <v>0</v>
      </c>
      <c r="AH59" s="151">
        <f t="shared" si="32"/>
        <v>0</v>
      </c>
      <c r="AI59" s="39">
        <v>155102</v>
      </c>
      <c r="AJ59" s="39">
        <v>2834</v>
      </c>
      <c r="AK59" s="39"/>
      <c r="AL59" s="178">
        <v>16992</v>
      </c>
      <c r="AM59" s="39">
        <v>16992</v>
      </c>
      <c r="AN59" s="39">
        <v>16992</v>
      </c>
      <c r="AO59" s="39">
        <v>16992</v>
      </c>
      <c r="AP59" s="39">
        <v>16992</v>
      </c>
      <c r="AQ59" s="39">
        <v>16992</v>
      </c>
      <c r="AR59" s="39">
        <v>16992</v>
      </c>
    </row>
    <row r="60" spans="1:44" x14ac:dyDescent="0.2">
      <c r="A60" s="113">
        <v>7</v>
      </c>
      <c r="B60" s="113"/>
      <c r="C60" s="113" t="s">
        <v>85</v>
      </c>
      <c r="D60" s="47">
        <v>538485448</v>
      </c>
      <c r="E60" s="143">
        <f t="shared" si="17"/>
        <v>2197.8639042627874</v>
      </c>
      <c r="F60" s="160"/>
      <c r="G60" s="143">
        <f t="shared" si="18"/>
        <v>103.42304717668405</v>
      </c>
      <c r="H60" s="47">
        <v>69640844</v>
      </c>
      <c r="I60" s="143">
        <f t="shared" si="19"/>
        <v>284.24370214363847</v>
      </c>
      <c r="J60" s="160"/>
      <c r="K60" s="143">
        <f t="shared" si="20"/>
        <v>184.99230681545978</v>
      </c>
      <c r="L60" s="47">
        <v>19367339</v>
      </c>
      <c r="M60" s="143">
        <f t="shared" si="21"/>
        <v>79.049072668201333</v>
      </c>
      <c r="N60" s="160"/>
      <c r="O60" s="143">
        <f t="shared" si="22"/>
        <v>50.421618708311215</v>
      </c>
      <c r="P60" s="47">
        <v>52508009</v>
      </c>
      <c r="Q60" s="143">
        <f t="shared" si="23"/>
        <v>214.31490506277447</v>
      </c>
      <c r="R60" s="160"/>
      <c r="S60" s="143">
        <f t="shared" si="24"/>
        <v>73.719620766809484</v>
      </c>
      <c r="T60" s="47">
        <v>70774804</v>
      </c>
      <c r="U60" s="143">
        <f t="shared" si="25"/>
        <v>288.87203474228994</v>
      </c>
      <c r="V60" s="160"/>
      <c r="W60" s="143">
        <f t="shared" si="26"/>
        <v>223.68855756932251</v>
      </c>
      <c r="X60" s="47">
        <v>579059</v>
      </c>
      <c r="Y60" s="143">
        <f t="shared" si="27"/>
        <v>2.3634675352239145</v>
      </c>
      <c r="Z60" s="160"/>
      <c r="AA60" s="143">
        <f t="shared" si="28"/>
        <v>139.31419602590782</v>
      </c>
      <c r="AB60" s="47">
        <f t="shared" si="29"/>
        <v>751355503</v>
      </c>
      <c r="AC60" s="47">
        <v>139183757</v>
      </c>
      <c r="AD60" s="149">
        <f t="shared" si="30"/>
        <v>18.524354509186313</v>
      </c>
      <c r="AE60" s="47">
        <v>19651859</v>
      </c>
      <c r="AF60" s="149">
        <f t="shared" si="31"/>
        <v>2.6155207383900669</v>
      </c>
      <c r="AG60" s="47">
        <v>418817</v>
      </c>
      <c r="AH60" s="149">
        <f t="shared" si="32"/>
        <v>5.5741522931256143E-2</v>
      </c>
      <c r="AI60" s="47">
        <v>17411264</v>
      </c>
      <c r="AJ60" s="47">
        <v>3922</v>
      </c>
      <c r="AK60" s="47"/>
      <c r="AL60" s="179">
        <v>245004</v>
      </c>
      <c r="AM60" s="47">
        <v>245004</v>
      </c>
      <c r="AN60" s="47">
        <v>245004</v>
      </c>
      <c r="AO60" s="47">
        <v>245004</v>
      </c>
      <c r="AP60" s="47">
        <v>245004</v>
      </c>
      <c r="AQ60" s="47">
        <v>245004</v>
      </c>
      <c r="AR60" s="47">
        <v>245004</v>
      </c>
    </row>
    <row r="61" spans="1:44" x14ac:dyDescent="0.2">
      <c r="A61" s="110">
        <v>8</v>
      </c>
      <c r="B61" s="110"/>
      <c r="C61" s="110" t="s">
        <v>86</v>
      </c>
      <c r="D61" s="39">
        <v>123345049</v>
      </c>
      <c r="E61" s="142">
        <f t="shared" si="17"/>
        <v>1583.3564267467684</v>
      </c>
      <c r="G61" s="142">
        <f t="shared" si="18"/>
        <v>74.506681739179015</v>
      </c>
      <c r="H61" s="39">
        <v>7021253</v>
      </c>
      <c r="I61" s="142">
        <f t="shared" si="19"/>
        <v>90.130460456220078</v>
      </c>
      <c r="K61" s="142">
        <f t="shared" si="20"/>
        <v>58.658966472755992</v>
      </c>
      <c r="L61" s="39">
        <v>10683346</v>
      </c>
      <c r="M61" s="142">
        <f t="shared" si="21"/>
        <v>137.14003671326427</v>
      </c>
      <c r="O61" s="142">
        <f t="shared" si="22"/>
        <v>87.47506336758839</v>
      </c>
      <c r="P61" s="39">
        <v>12684643</v>
      </c>
      <c r="Q61" s="142">
        <f t="shared" si="23"/>
        <v>162.83029742878782</v>
      </c>
      <c r="S61" s="142">
        <f t="shared" si="24"/>
        <v>56.010046395424673</v>
      </c>
      <c r="T61" s="39">
        <v>7378520</v>
      </c>
      <c r="U61" s="142">
        <f t="shared" si="25"/>
        <v>94.716627514409311</v>
      </c>
      <c r="W61" s="142">
        <f t="shared" si="26"/>
        <v>73.343983627319631</v>
      </c>
      <c r="X61" s="39">
        <v>94104</v>
      </c>
      <c r="Y61" s="142">
        <f t="shared" si="27"/>
        <v>1.2079947625832788</v>
      </c>
      <c r="AA61" s="142">
        <f t="shared" si="28"/>
        <v>71.205047941076558</v>
      </c>
      <c r="AB61" s="39">
        <f t="shared" si="29"/>
        <v>161206915</v>
      </c>
      <c r="AC61" s="39">
        <v>91485412</v>
      </c>
      <c r="AD61" s="151">
        <f t="shared" si="30"/>
        <v>56.750302553708686</v>
      </c>
      <c r="AE61" s="39">
        <v>11373691</v>
      </c>
      <c r="AF61" s="151">
        <f t="shared" si="31"/>
        <v>7.0553369252181266</v>
      </c>
      <c r="AG61" s="39">
        <v>3801024</v>
      </c>
      <c r="AH61" s="151">
        <f t="shared" si="32"/>
        <v>2.3578541900637453</v>
      </c>
      <c r="AI61" s="39">
        <v>3383818</v>
      </c>
      <c r="AJ61" s="39">
        <v>48676</v>
      </c>
      <c r="AK61" s="39"/>
      <c r="AL61" s="178">
        <v>77901</v>
      </c>
      <c r="AM61" s="39">
        <v>77901</v>
      </c>
      <c r="AN61" s="39">
        <v>77901</v>
      </c>
      <c r="AO61" s="39">
        <v>77901</v>
      </c>
      <c r="AP61" s="39">
        <v>77901</v>
      </c>
      <c r="AQ61" s="39">
        <v>77901</v>
      </c>
      <c r="AR61" s="39">
        <v>77901</v>
      </c>
    </row>
    <row r="62" spans="1:44" x14ac:dyDescent="0.2">
      <c r="A62" s="113">
        <v>9</v>
      </c>
      <c r="B62" s="113"/>
      <c r="C62" s="113" t="s">
        <v>87</v>
      </c>
      <c r="D62" s="47">
        <v>8292576</v>
      </c>
      <c r="E62" s="143">
        <f t="shared" si="17"/>
        <v>1948.901527614571</v>
      </c>
      <c r="F62" s="160"/>
      <c r="G62" s="143">
        <f t="shared" si="18"/>
        <v>91.70783242868788</v>
      </c>
      <c r="H62" s="47">
        <v>787702</v>
      </c>
      <c r="I62" s="143">
        <f t="shared" si="19"/>
        <v>185.12385428907169</v>
      </c>
      <c r="J62" s="160"/>
      <c r="K62" s="143">
        <f t="shared" si="20"/>
        <v>120.48284128454831</v>
      </c>
      <c r="L62" s="47">
        <v>643087</v>
      </c>
      <c r="M62" s="143">
        <f t="shared" si="21"/>
        <v>151.13678025851939</v>
      </c>
      <c r="N62" s="160"/>
      <c r="O62" s="143">
        <f t="shared" si="22"/>
        <v>96.402915932780658</v>
      </c>
      <c r="P62" s="47">
        <v>1306942</v>
      </c>
      <c r="Q62" s="143">
        <f t="shared" si="23"/>
        <v>307.15440658049351</v>
      </c>
      <c r="R62" s="160"/>
      <c r="S62" s="143">
        <f t="shared" si="24"/>
        <v>105.65437043837898</v>
      </c>
      <c r="T62" s="47">
        <v>1155671</v>
      </c>
      <c r="U62" s="143">
        <f t="shared" si="25"/>
        <v>271.60305522914217</v>
      </c>
      <c r="V62" s="160"/>
      <c r="W62" s="143">
        <f t="shared" si="26"/>
        <v>210.31629354440096</v>
      </c>
      <c r="X62" s="47">
        <v>6000</v>
      </c>
      <c r="Y62" s="143">
        <f t="shared" si="27"/>
        <v>1.4101057579318448</v>
      </c>
      <c r="Z62" s="160"/>
      <c r="AA62" s="143">
        <f t="shared" si="28"/>
        <v>83.118446540949392</v>
      </c>
      <c r="AB62" s="47">
        <f t="shared" si="29"/>
        <v>12191978</v>
      </c>
      <c r="AC62" s="47">
        <v>3146826</v>
      </c>
      <c r="AD62" s="149">
        <f t="shared" si="30"/>
        <v>25.810627282956055</v>
      </c>
      <c r="AE62" s="47">
        <v>937263</v>
      </c>
      <c r="AF62" s="149">
        <f t="shared" si="31"/>
        <v>7.6875384781698264</v>
      </c>
      <c r="AG62" s="47">
        <v>396284</v>
      </c>
      <c r="AH62" s="149">
        <f t="shared" si="32"/>
        <v>3.2503667575515633</v>
      </c>
      <c r="AI62" s="47">
        <v>23935</v>
      </c>
      <c r="AJ62" s="47">
        <v>0</v>
      </c>
      <c r="AK62" s="47"/>
      <c r="AL62" s="179">
        <v>4255</v>
      </c>
      <c r="AM62" s="47">
        <v>4255</v>
      </c>
      <c r="AN62" s="47">
        <v>4255</v>
      </c>
      <c r="AO62" s="47">
        <v>4255</v>
      </c>
      <c r="AP62" s="47">
        <v>4255</v>
      </c>
      <c r="AQ62" s="47">
        <v>4255</v>
      </c>
      <c r="AR62" s="47">
        <v>4255</v>
      </c>
    </row>
    <row r="63" spans="1:44" x14ac:dyDescent="0.2">
      <c r="A63" s="110">
        <v>10</v>
      </c>
      <c r="B63" s="110"/>
      <c r="C63" s="110" t="s">
        <v>88</v>
      </c>
      <c r="D63" s="39">
        <v>95895854</v>
      </c>
      <c r="E63" s="142">
        <f t="shared" si="17"/>
        <v>1185.655959446093</v>
      </c>
      <c r="G63" s="142">
        <f t="shared" si="18"/>
        <v>55.792422811657552</v>
      </c>
      <c r="H63" s="39">
        <v>5597358</v>
      </c>
      <c r="I63" s="142">
        <f t="shared" si="19"/>
        <v>69.205712166172106</v>
      </c>
      <c r="K63" s="142">
        <f t="shared" si="20"/>
        <v>45.040661382736062</v>
      </c>
      <c r="L63" s="39">
        <v>8855130</v>
      </c>
      <c r="M63" s="142">
        <f t="shared" si="21"/>
        <v>109.48479228486647</v>
      </c>
      <c r="O63" s="142">
        <f t="shared" si="22"/>
        <v>69.835107036832483</v>
      </c>
      <c r="P63" s="39">
        <v>17847381</v>
      </c>
      <c r="Q63" s="142">
        <f t="shared" si="23"/>
        <v>220.66494807121663</v>
      </c>
      <c r="S63" s="142">
        <f t="shared" si="24"/>
        <v>75.903896108266352</v>
      </c>
      <c r="T63" s="39">
        <v>9017136</v>
      </c>
      <c r="U63" s="142">
        <f t="shared" si="25"/>
        <v>111.48783382789317</v>
      </c>
      <c r="W63" s="142">
        <f t="shared" si="26"/>
        <v>86.330796117866015</v>
      </c>
      <c r="X63" s="39">
        <v>1925</v>
      </c>
      <c r="Y63" s="142">
        <f t="shared" si="27"/>
        <v>2.3800692383778438E-2</v>
      </c>
      <c r="AA63" s="142">
        <f t="shared" si="28"/>
        <v>1.4029278062378399</v>
      </c>
      <c r="AB63" s="39">
        <f t="shared" si="29"/>
        <v>137214784</v>
      </c>
      <c r="AC63" s="39">
        <v>82170075</v>
      </c>
      <c r="AD63" s="151">
        <f t="shared" si="30"/>
        <v>59.884272382777645</v>
      </c>
      <c r="AE63" s="39">
        <v>10064272</v>
      </c>
      <c r="AF63" s="151">
        <f t="shared" si="31"/>
        <v>7.3346848689424027</v>
      </c>
      <c r="AG63" s="39">
        <v>36226</v>
      </c>
      <c r="AH63" s="151">
        <f t="shared" si="32"/>
        <v>2.6400945250914073E-2</v>
      </c>
      <c r="AI63" s="39">
        <v>5317337</v>
      </c>
      <c r="AJ63" s="39">
        <v>6694</v>
      </c>
      <c r="AK63" s="39"/>
      <c r="AL63" s="178">
        <v>80880</v>
      </c>
      <c r="AM63" s="39">
        <v>80880</v>
      </c>
      <c r="AN63" s="39">
        <v>80880</v>
      </c>
      <c r="AO63" s="39">
        <v>80880</v>
      </c>
      <c r="AP63" s="39">
        <v>80880</v>
      </c>
      <c r="AQ63" s="39">
        <v>80880</v>
      </c>
      <c r="AR63" s="39">
        <v>80880</v>
      </c>
    </row>
    <row r="64" spans="1:44" x14ac:dyDescent="0.2">
      <c r="A64" s="113">
        <v>11</v>
      </c>
      <c r="B64" s="113"/>
      <c r="C64" s="113" t="s">
        <v>247</v>
      </c>
      <c r="D64" s="47">
        <v>9065067</v>
      </c>
      <c r="E64" s="143">
        <f t="shared" si="17"/>
        <v>1451.8044522741832</v>
      </c>
      <c r="F64" s="160"/>
      <c r="G64" s="143">
        <f t="shared" si="18"/>
        <v>68.316350283406862</v>
      </c>
      <c r="H64" s="47">
        <v>1239212</v>
      </c>
      <c r="I64" s="143">
        <f t="shared" si="19"/>
        <v>198.46444586803332</v>
      </c>
      <c r="J64" s="160"/>
      <c r="K64" s="143">
        <f t="shared" si="20"/>
        <v>129.16520360907182</v>
      </c>
      <c r="L64" s="47">
        <v>788261</v>
      </c>
      <c r="M64" s="143">
        <f t="shared" si="21"/>
        <v>126.2429532351057</v>
      </c>
      <c r="N64" s="160"/>
      <c r="O64" s="143">
        <f t="shared" si="22"/>
        <v>80.524335552290793</v>
      </c>
      <c r="P64" s="47">
        <v>2651374</v>
      </c>
      <c r="Q64" s="143">
        <f t="shared" si="23"/>
        <v>424.62748238308774</v>
      </c>
      <c r="R64" s="160"/>
      <c r="S64" s="143">
        <f t="shared" si="24"/>
        <v>146.06252868542816</v>
      </c>
      <c r="T64" s="47">
        <v>679738</v>
      </c>
      <c r="U64" s="143">
        <f t="shared" si="25"/>
        <v>108.86258808456118</v>
      </c>
      <c r="V64" s="160"/>
      <c r="W64" s="143">
        <f t="shared" si="26"/>
        <v>84.297932555580289</v>
      </c>
      <c r="X64" s="47">
        <v>9133</v>
      </c>
      <c r="Y64" s="143">
        <f t="shared" si="27"/>
        <v>1.4626841768097374</v>
      </c>
      <c r="Z64" s="160"/>
      <c r="AA64" s="143">
        <f t="shared" si="28"/>
        <v>86.217672591284398</v>
      </c>
      <c r="AB64" s="47">
        <f t="shared" si="29"/>
        <v>14432785</v>
      </c>
      <c r="AC64" s="47">
        <v>8284921</v>
      </c>
      <c r="AD64" s="149">
        <f t="shared" si="30"/>
        <v>57.403481032939943</v>
      </c>
      <c r="AE64" s="47">
        <v>922991</v>
      </c>
      <c r="AF64" s="149">
        <f t="shared" si="31"/>
        <v>6.3950997676470624</v>
      </c>
      <c r="AG64" s="47">
        <v>0</v>
      </c>
      <c r="AH64" s="149">
        <f t="shared" si="32"/>
        <v>0</v>
      </c>
      <c r="AI64" s="47">
        <v>353628</v>
      </c>
      <c r="AJ64" s="47">
        <v>0</v>
      </c>
      <c r="AK64" s="47"/>
      <c r="AL64" s="179">
        <v>6244</v>
      </c>
      <c r="AM64" s="47">
        <v>6244</v>
      </c>
      <c r="AN64" s="47">
        <v>6244</v>
      </c>
      <c r="AO64" s="47">
        <v>6244</v>
      </c>
      <c r="AP64" s="47">
        <v>6244</v>
      </c>
      <c r="AQ64" s="47">
        <v>6244</v>
      </c>
      <c r="AR64" s="47">
        <v>6244</v>
      </c>
    </row>
    <row r="65" spans="1:44" x14ac:dyDescent="0.2">
      <c r="A65" s="110">
        <v>12</v>
      </c>
      <c r="B65" s="110"/>
      <c r="C65" s="110" t="s">
        <v>90</v>
      </c>
      <c r="D65" s="39">
        <v>55619739</v>
      </c>
      <c r="E65" s="142">
        <f t="shared" si="17"/>
        <v>1664.4642985396217</v>
      </c>
      <c r="G65" s="142">
        <f t="shared" si="18"/>
        <v>78.323307161054885</v>
      </c>
      <c r="H65" s="39">
        <v>3195124</v>
      </c>
      <c r="I65" s="142">
        <f t="shared" si="19"/>
        <v>95.616590854680396</v>
      </c>
      <c r="K65" s="142">
        <f t="shared" si="20"/>
        <v>62.229465696653421</v>
      </c>
      <c r="L65" s="39">
        <v>4820010</v>
      </c>
      <c r="M65" s="142">
        <f t="shared" si="21"/>
        <v>144.24257840555421</v>
      </c>
      <c r="O65" s="142">
        <f t="shared" si="22"/>
        <v>92.005434654443306</v>
      </c>
      <c r="P65" s="39">
        <v>8293115</v>
      </c>
      <c r="Q65" s="142">
        <f t="shared" si="23"/>
        <v>248.17796863777832</v>
      </c>
      <c r="S65" s="142">
        <f t="shared" si="24"/>
        <v>85.367770969057162</v>
      </c>
      <c r="T65" s="39">
        <v>2501700</v>
      </c>
      <c r="U65" s="142">
        <f t="shared" si="25"/>
        <v>74.865333971750061</v>
      </c>
      <c r="W65" s="142">
        <f t="shared" si="26"/>
        <v>57.972100286642018</v>
      </c>
      <c r="X65" s="39">
        <v>52500</v>
      </c>
      <c r="Y65" s="142">
        <f t="shared" si="27"/>
        <v>1.5711036629159685</v>
      </c>
      <c r="AA65" s="142">
        <f t="shared" si="28"/>
        <v>92.608440949776224</v>
      </c>
      <c r="AB65" s="39">
        <f t="shared" si="29"/>
        <v>74482188</v>
      </c>
      <c r="AC65" s="39">
        <v>38195576</v>
      </c>
      <c r="AD65" s="151">
        <f t="shared" si="30"/>
        <v>51.281490280602391</v>
      </c>
      <c r="AE65" s="39">
        <v>3405432</v>
      </c>
      <c r="AF65" s="151">
        <f t="shared" si="31"/>
        <v>4.5721428054718265</v>
      </c>
      <c r="AG65" s="39">
        <v>0</v>
      </c>
      <c r="AH65" s="151">
        <f t="shared" si="32"/>
        <v>0</v>
      </c>
      <c r="AI65" s="39">
        <v>3190733</v>
      </c>
      <c r="AJ65" s="39">
        <v>6006</v>
      </c>
      <c r="AK65" s="39"/>
      <c r="AL65" s="178">
        <v>33416</v>
      </c>
      <c r="AM65" s="39">
        <v>33416</v>
      </c>
      <c r="AN65" s="39">
        <v>33416</v>
      </c>
      <c r="AO65" s="39">
        <v>33416</v>
      </c>
      <c r="AP65" s="39">
        <v>33416</v>
      </c>
      <c r="AQ65" s="39">
        <v>33416</v>
      </c>
      <c r="AR65" s="39">
        <v>33416</v>
      </c>
    </row>
    <row r="66" spans="1:44" x14ac:dyDescent="0.2">
      <c r="A66" s="113">
        <v>13</v>
      </c>
      <c r="B66" s="113"/>
      <c r="C66" s="113" t="s">
        <v>91</v>
      </c>
      <c r="D66" s="47">
        <v>0</v>
      </c>
      <c r="E66" s="143">
        <f t="shared" si="17"/>
        <v>0</v>
      </c>
      <c r="F66" s="160"/>
      <c r="G66" s="143">
        <f t="shared" si="18"/>
        <v>0</v>
      </c>
      <c r="H66" s="47">
        <v>0</v>
      </c>
      <c r="I66" s="143">
        <f t="shared" si="19"/>
        <v>0</v>
      </c>
      <c r="J66" s="160"/>
      <c r="K66" s="143">
        <f t="shared" si="20"/>
        <v>0</v>
      </c>
      <c r="L66" s="47">
        <v>0</v>
      </c>
      <c r="M66" s="143">
        <f t="shared" si="21"/>
        <v>0</v>
      </c>
      <c r="N66" s="160"/>
      <c r="O66" s="143">
        <f t="shared" si="22"/>
        <v>0</v>
      </c>
      <c r="P66" s="47">
        <v>0</v>
      </c>
      <c r="Q66" s="143">
        <f t="shared" si="23"/>
        <v>0</v>
      </c>
      <c r="R66" s="160"/>
      <c r="S66" s="143">
        <f t="shared" si="24"/>
        <v>0</v>
      </c>
      <c r="T66" s="47">
        <v>0</v>
      </c>
      <c r="U66" s="143">
        <f t="shared" si="25"/>
        <v>0</v>
      </c>
      <c r="V66" s="160"/>
      <c r="W66" s="143">
        <f t="shared" si="26"/>
        <v>0</v>
      </c>
      <c r="X66" s="47">
        <v>0</v>
      </c>
      <c r="Y66" s="143">
        <f t="shared" si="27"/>
        <v>0</v>
      </c>
      <c r="Z66" s="160"/>
      <c r="AA66" s="143">
        <f t="shared" si="28"/>
        <v>0</v>
      </c>
      <c r="AB66" s="47">
        <f t="shared" si="29"/>
        <v>0</v>
      </c>
      <c r="AC66" s="47">
        <v>0</v>
      </c>
      <c r="AD66" s="149">
        <f t="shared" si="30"/>
        <v>0</v>
      </c>
      <c r="AE66" s="47">
        <v>0</v>
      </c>
      <c r="AF66" s="149">
        <f t="shared" si="31"/>
        <v>0</v>
      </c>
      <c r="AG66" s="47">
        <v>0</v>
      </c>
      <c r="AH66" s="149">
        <f t="shared" si="32"/>
        <v>0</v>
      </c>
      <c r="AI66" s="47">
        <v>0</v>
      </c>
      <c r="AJ66" s="47">
        <v>0</v>
      </c>
      <c r="AK66" s="47"/>
      <c r="AL66" s="179">
        <v>0</v>
      </c>
      <c r="AM66" s="47">
        <v>0</v>
      </c>
      <c r="AN66" s="47">
        <v>0</v>
      </c>
      <c r="AO66" s="47">
        <v>0</v>
      </c>
      <c r="AP66" s="47">
        <v>0</v>
      </c>
      <c r="AQ66" s="47">
        <v>0</v>
      </c>
      <c r="AR66" s="47">
        <v>0</v>
      </c>
    </row>
    <row r="67" spans="1:44" x14ac:dyDescent="0.2">
      <c r="A67" s="110">
        <v>14</v>
      </c>
      <c r="B67" s="110"/>
      <c r="C67" s="110" t="s">
        <v>92</v>
      </c>
      <c r="D67" s="39">
        <v>28864803</v>
      </c>
      <c r="E67" s="142">
        <f t="shared" si="17"/>
        <v>1514.7356738035264</v>
      </c>
      <c r="G67" s="142">
        <f t="shared" si="18"/>
        <v>71.277652245958876</v>
      </c>
      <c r="H67" s="39">
        <v>2632486</v>
      </c>
      <c r="I67" s="142">
        <f t="shared" si="19"/>
        <v>138.14473131821998</v>
      </c>
      <c r="K67" s="142">
        <f t="shared" si="20"/>
        <v>89.907752848100714</v>
      </c>
      <c r="L67" s="39">
        <v>2693093</v>
      </c>
      <c r="M67" s="142">
        <f t="shared" si="21"/>
        <v>141.3251994122586</v>
      </c>
      <c r="O67" s="142">
        <f t="shared" si="22"/>
        <v>90.144578274191801</v>
      </c>
      <c r="P67" s="39">
        <v>7736686</v>
      </c>
      <c r="Q67" s="142">
        <f t="shared" si="23"/>
        <v>405.99737615449203</v>
      </c>
      <c r="S67" s="142">
        <f t="shared" si="24"/>
        <v>139.65418127900222</v>
      </c>
      <c r="T67" s="39">
        <v>3464202</v>
      </c>
      <c r="U67" s="142">
        <f t="shared" si="25"/>
        <v>181.79061712846348</v>
      </c>
      <c r="W67" s="142">
        <f t="shared" si="26"/>
        <v>140.76987743510992</v>
      </c>
      <c r="X67" s="39">
        <v>109162</v>
      </c>
      <c r="Y67" s="142">
        <f t="shared" si="27"/>
        <v>5.7284844668345931</v>
      </c>
      <c r="AA67" s="142">
        <f t="shared" si="28"/>
        <v>337.6645526329832</v>
      </c>
      <c r="AB67" s="39">
        <f t="shared" si="29"/>
        <v>45500432</v>
      </c>
      <c r="AC67" s="39">
        <v>27872197</v>
      </c>
      <c r="AD67" s="151">
        <f t="shared" si="30"/>
        <v>61.256994219307636</v>
      </c>
      <c r="AE67" s="39">
        <v>6056156</v>
      </c>
      <c r="AF67" s="151">
        <f t="shared" si="31"/>
        <v>13.310106594152776</v>
      </c>
      <c r="AG67" s="39">
        <v>0</v>
      </c>
      <c r="AH67" s="151">
        <f t="shared" si="32"/>
        <v>0</v>
      </c>
      <c r="AI67" s="39">
        <v>1251321</v>
      </c>
      <c r="AJ67" s="39">
        <v>0</v>
      </c>
      <c r="AK67" s="39"/>
      <c r="AL67" s="178">
        <v>19056</v>
      </c>
      <c r="AM67" s="39">
        <v>19056</v>
      </c>
      <c r="AN67" s="39">
        <v>19056</v>
      </c>
      <c r="AO67" s="39">
        <v>19056</v>
      </c>
      <c r="AP67" s="39">
        <v>19056</v>
      </c>
      <c r="AQ67" s="39">
        <v>19056</v>
      </c>
      <c r="AR67" s="39">
        <v>19056</v>
      </c>
    </row>
    <row r="68" spans="1:44" x14ac:dyDescent="0.2">
      <c r="A68" s="113">
        <v>15</v>
      </c>
      <c r="B68" s="113"/>
      <c r="C68" s="113" t="s">
        <v>93</v>
      </c>
      <c r="D68" s="47">
        <v>0</v>
      </c>
      <c r="E68" s="143">
        <f t="shared" si="17"/>
        <v>0</v>
      </c>
      <c r="F68" s="160"/>
      <c r="G68" s="143">
        <f t="shared" si="18"/>
        <v>0</v>
      </c>
      <c r="H68" s="47">
        <v>0</v>
      </c>
      <c r="I68" s="143">
        <f t="shared" si="19"/>
        <v>0</v>
      </c>
      <c r="J68" s="160"/>
      <c r="K68" s="143">
        <f t="shared" si="20"/>
        <v>0</v>
      </c>
      <c r="L68" s="47">
        <v>0</v>
      </c>
      <c r="M68" s="143">
        <f t="shared" si="21"/>
        <v>0</v>
      </c>
      <c r="N68" s="160"/>
      <c r="O68" s="143">
        <f t="shared" si="22"/>
        <v>0</v>
      </c>
      <c r="P68" s="47">
        <v>0</v>
      </c>
      <c r="Q68" s="143">
        <f t="shared" si="23"/>
        <v>0</v>
      </c>
      <c r="R68" s="160"/>
      <c r="S68" s="143">
        <f t="shared" si="24"/>
        <v>0</v>
      </c>
      <c r="T68" s="47">
        <v>0</v>
      </c>
      <c r="U68" s="143">
        <f t="shared" si="25"/>
        <v>0</v>
      </c>
      <c r="V68" s="160"/>
      <c r="W68" s="143">
        <f t="shared" si="26"/>
        <v>0</v>
      </c>
      <c r="X68" s="47">
        <v>0</v>
      </c>
      <c r="Y68" s="143">
        <f t="shared" si="27"/>
        <v>0</v>
      </c>
      <c r="Z68" s="160"/>
      <c r="AA68" s="143">
        <f t="shared" si="28"/>
        <v>0</v>
      </c>
      <c r="AB68" s="47">
        <f t="shared" si="29"/>
        <v>0</v>
      </c>
      <c r="AC68" s="47">
        <v>0</v>
      </c>
      <c r="AD68" s="149">
        <f t="shared" si="30"/>
        <v>0</v>
      </c>
      <c r="AE68" s="47">
        <v>0</v>
      </c>
      <c r="AF68" s="149">
        <f t="shared" si="31"/>
        <v>0</v>
      </c>
      <c r="AG68" s="47">
        <v>0</v>
      </c>
      <c r="AH68" s="149">
        <f t="shared" si="32"/>
        <v>0</v>
      </c>
      <c r="AI68" s="47">
        <v>0</v>
      </c>
      <c r="AJ68" s="47">
        <v>0</v>
      </c>
      <c r="AK68" s="47"/>
      <c r="AL68" s="179">
        <v>0</v>
      </c>
      <c r="AM68" s="47">
        <v>0</v>
      </c>
      <c r="AN68" s="47">
        <v>0</v>
      </c>
      <c r="AO68" s="47">
        <v>0</v>
      </c>
      <c r="AP68" s="47">
        <v>0</v>
      </c>
      <c r="AQ68" s="47">
        <v>0</v>
      </c>
      <c r="AR68" s="47">
        <v>0</v>
      </c>
    </row>
    <row r="69" spans="1:44" x14ac:dyDescent="0.2">
      <c r="A69" s="110">
        <v>16</v>
      </c>
      <c r="B69" s="110"/>
      <c r="C69" s="110" t="s">
        <v>94</v>
      </c>
      <c r="D69" s="39">
        <v>90711636</v>
      </c>
      <c r="E69" s="142">
        <f t="shared" si="17"/>
        <v>1606.3117297067574</v>
      </c>
      <c r="G69" s="142">
        <f t="shared" si="18"/>
        <v>75.58687026967965</v>
      </c>
      <c r="H69" s="39">
        <v>7777616</v>
      </c>
      <c r="I69" s="142">
        <f t="shared" si="19"/>
        <v>137.72517353732823</v>
      </c>
      <c r="K69" s="142">
        <f t="shared" si="20"/>
        <v>89.634695041914682</v>
      </c>
      <c r="L69" s="39">
        <v>7284729</v>
      </c>
      <c r="M69" s="142">
        <f t="shared" si="21"/>
        <v>128.99718444538885</v>
      </c>
      <c r="O69" s="142">
        <f t="shared" si="22"/>
        <v>82.281127773020927</v>
      </c>
      <c r="P69" s="39">
        <v>10124328</v>
      </c>
      <c r="Q69" s="142">
        <f t="shared" si="23"/>
        <v>179.2804929876753</v>
      </c>
      <c r="S69" s="142">
        <f t="shared" si="24"/>
        <v>61.668552404541629</v>
      </c>
      <c r="T69" s="39">
        <v>4992168</v>
      </c>
      <c r="U69" s="142">
        <f t="shared" si="25"/>
        <v>88.400764980875479</v>
      </c>
      <c r="W69" s="142">
        <f t="shared" si="26"/>
        <v>68.453284597928672</v>
      </c>
      <c r="X69" s="39">
        <v>0</v>
      </c>
      <c r="Y69" s="142">
        <f t="shared" si="27"/>
        <v>0</v>
      </c>
      <c r="AA69" s="142">
        <f t="shared" si="28"/>
        <v>0</v>
      </c>
      <c r="AB69" s="39">
        <f t="shared" si="29"/>
        <v>120890477</v>
      </c>
      <c r="AC69" s="39">
        <v>75345153</v>
      </c>
      <c r="AD69" s="151">
        <f t="shared" si="30"/>
        <v>62.325135006291688</v>
      </c>
      <c r="AE69" s="39">
        <v>10250985</v>
      </c>
      <c r="AF69" s="151">
        <f t="shared" si="31"/>
        <v>8.4795636963199339</v>
      </c>
      <c r="AG69" s="39">
        <v>0</v>
      </c>
      <c r="AH69" s="151">
        <f t="shared" si="32"/>
        <v>0</v>
      </c>
      <c r="AI69" s="39">
        <v>513837</v>
      </c>
      <c r="AJ69" s="39">
        <v>0</v>
      </c>
      <c r="AK69" s="39"/>
      <c r="AL69" s="178">
        <v>56472</v>
      </c>
      <c r="AM69" s="39">
        <v>56472</v>
      </c>
      <c r="AN69" s="39">
        <v>56472</v>
      </c>
      <c r="AO69" s="39">
        <v>56472</v>
      </c>
      <c r="AP69" s="39">
        <v>56472</v>
      </c>
      <c r="AQ69" s="39">
        <v>56472</v>
      </c>
      <c r="AR69" s="39">
        <v>0</v>
      </c>
    </row>
    <row r="70" spans="1:44" x14ac:dyDescent="0.2">
      <c r="A70" s="113">
        <v>17</v>
      </c>
      <c r="B70" s="113"/>
      <c r="C70" s="113" t="s">
        <v>95</v>
      </c>
      <c r="D70" s="47">
        <v>0</v>
      </c>
      <c r="E70" s="143">
        <f t="shared" si="17"/>
        <v>0</v>
      </c>
      <c r="F70" s="160"/>
      <c r="G70" s="143">
        <f t="shared" si="18"/>
        <v>0</v>
      </c>
      <c r="H70" s="47">
        <v>0</v>
      </c>
      <c r="I70" s="143">
        <f t="shared" si="19"/>
        <v>0</v>
      </c>
      <c r="J70" s="160"/>
      <c r="K70" s="143">
        <f t="shared" si="20"/>
        <v>0</v>
      </c>
      <c r="L70" s="47">
        <v>0</v>
      </c>
      <c r="M70" s="143">
        <f t="shared" si="21"/>
        <v>0</v>
      </c>
      <c r="N70" s="160"/>
      <c r="O70" s="143">
        <f t="shared" si="22"/>
        <v>0</v>
      </c>
      <c r="P70" s="47">
        <v>0</v>
      </c>
      <c r="Q70" s="143">
        <f t="shared" si="23"/>
        <v>0</v>
      </c>
      <c r="R70" s="160"/>
      <c r="S70" s="143">
        <f t="shared" si="24"/>
        <v>0</v>
      </c>
      <c r="T70" s="47">
        <v>0</v>
      </c>
      <c r="U70" s="143">
        <f t="shared" si="25"/>
        <v>0</v>
      </c>
      <c r="V70" s="160"/>
      <c r="W70" s="143">
        <f t="shared" si="26"/>
        <v>0</v>
      </c>
      <c r="X70" s="47">
        <v>0</v>
      </c>
      <c r="Y70" s="143">
        <f t="shared" si="27"/>
        <v>0</v>
      </c>
      <c r="Z70" s="160"/>
      <c r="AA70" s="143">
        <f t="shared" si="28"/>
        <v>0</v>
      </c>
      <c r="AB70" s="47">
        <f t="shared" si="29"/>
        <v>0</v>
      </c>
      <c r="AC70" s="47">
        <v>0</v>
      </c>
      <c r="AD70" s="149">
        <f t="shared" si="30"/>
        <v>0</v>
      </c>
      <c r="AE70" s="47">
        <v>0</v>
      </c>
      <c r="AF70" s="149">
        <f t="shared" si="31"/>
        <v>0</v>
      </c>
      <c r="AG70" s="47">
        <v>0</v>
      </c>
      <c r="AH70" s="149">
        <f t="shared" si="32"/>
        <v>0</v>
      </c>
      <c r="AI70" s="47">
        <v>0</v>
      </c>
      <c r="AJ70" s="47">
        <v>0</v>
      </c>
      <c r="AK70" s="47"/>
      <c r="AL70" s="179">
        <v>0</v>
      </c>
      <c r="AM70" s="47">
        <v>0</v>
      </c>
      <c r="AN70" s="47">
        <v>0</v>
      </c>
      <c r="AO70" s="47">
        <v>0</v>
      </c>
      <c r="AP70" s="47">
        <v>0</v>
      </c>
      <c r="AQ70" s="47">
        <v>0</v>
      </c>
      <c r="AR70" s="47">
        <v>0</v>
      </c>
    </row>
    <row r="71" spans="1:44" x14ac:dyDescent="0.2">
      <c r="A71" s="110">
        <v>18</v>
      </c>
      <c r="B71" s="110"/>
      <c r="C71" s="110" t="s">
        <v>96</v>
      </c>
      <c r="D71" s="39">
        <v>43744739</v>
      </c>
      <c r="E71" s="142">
        <f t="shared" si="17"/>
        <v>1520.3927081885165</v>
      </c>
      <c r="G71" s="142">
        <f t="shared" si="18"/>
        <v>71.543850591063048</v>
      </c>
      <c r="H71" s="39">
        <v>2186766</v>
      </c>
      <c r="I71" s="142">
        <f t="shared" si="19"/>
        <v>76.00326706520228</v>
      </c>
      <c r="K71" s="142">
        <f t="shared" si="20"/>
        <v>49.464665686060478</v>
      </c>
      <c r="L71" s="39">
        <v>2632441</v>
      </c>
      <c r="M71" s="142">
        <f t="shared" si="21"/>
        <v>91.493153065480328</v>
      </c>
      <c r="O71" s="142">
        <f t="shared" si="22"/>
        <v>58.359101790507729</v>
      </c>
      <c r="P71" s="39">
        <v>9898754</v>
      </c>
      <c r="Q71" s="142">
        <f t="shared" si="23"/>
        <v>344.04122063116921</v>
      </c>
      <c r="S71" s="142">
        <f t="shared" si="24"/>
        <v>118.34262439960082</v>
      </c>
      <c r="T71" s="39">
        <v>4177134</v>
      </c>
      <c r="U71" s="142">
        <f t="shared" si="25"/>
        <v>145.18052273043236</v>
      </c>
      <c r="W71" s="142">
        <f t="shared" si="26"/>
        <v>112.42078779173836</v>
      </c>
      <c r="X71" s="39">
        <v>41426</v>
      </c>
      <c r="Y71" s="142">
        <f t="shared" si="27"/>
        <v>1.4398025858473515</v>
      </c>
      <c r="AA71" s="142">
        <f t="shared" si="28"/>
        <v>84.868921063619993</v>
      </c>
      <c r="AB71" s="39">
        <f t="shared" si="29"/>
        <v>62681260</v>
      </c>
      <c r="AC71" s="39">
        <v>42695254</v>
      </c>
      <c r="AD71" s="151">
        <f t="shared" si="30"/>
        <v>68.114862400660101</v>
      </c>
      <c r="AE71" s="39">
        <v>6655868</v>
      </c>
      <c r="AF71" s="151">
        <f t="shared" si="31"/>
        <v>10.618593180800769</v>
      </c>
      <c r="AG71" s="39">
        <v>0</v>
      </c>
      <c r="AH71" s="151">
        <f t="shared" si="32"/>
        <v>0</v>
      </c>
      <c r="AI71" s="39">
        <v>1388205</v>
      </c>
      <c r="AJ71" s="39">
        <v>4085</v>
      </c>
      <c r="AK71" s="39"/>
      <c r="AL71" s="178">
        <v>28772</v>
      </c>
      <c r="AM71" s="39">
        <v>28772</v>
      </c>
      <c r="AN71" s="39">
        <v>28772</v>
      </c>
      <c r="AO71" s="39">
        <v>28772</v>
      </c>
      <c r="AP71" s="39">
        <v>28772</v>
      </c>
      <c r="AQ71" s="39">
        <v>28772</v>
      </c>
      <c r="AR71" s="39">
        <v>28772</v>
      </c>
    </row>
    <row r="72" spans="1:44" x14ac:dyDescent="0.2">
      <c r="A72" s="113">
        <v>19</v>
      </c>
      <c r="B72" s="113"/>
      <c r="C72" s="113" t="s">
        <v>97</v>
      </c>
      <c r="D72" s="47">
        <v>8575713</v>
      </c>
      <c r="E72" s="143">
        <f t="shared" si="17"/>
        <v>1321.7806720098645</v>
      </c>
      <c r="F72" s="160"/>
      <c r="G72" s="143">
        <f t="shared" si="18"/>
        <v>62.197929786903003</v>
      </c>
      <c r="H72" s="47">
        <v>1315136</v>
      </c>
      <c r="I72" s="143">
        <f t="shared" si="19"/>
        <v>202.70283600493218</v>
      </c>
      <c r="J72" s="160"/>
      <c r="K72" s="143">
        <f t="shared" si="20"/>
        <v>131.92364491382443</v>
      </c>
      <c r="L72" s="47">
        <v>1437084</v>
      </c>
      <c r="M72" s="143">
        <f t="shared" si="21"/>
        <v>221.49876695437732</v>
      </c>
      <c r="N72" s="160"/>
      <c r="O72" s="143">
        <f t="shared" si="22"/>
        <v>141.28345842350814</v>
      </c>
      <c r="P72" s="47">
        <v>1730805</v>
      </c>
      <c r="Q72" s="143">
        <f t="shared" si="23"/>
        <v>266.77019112207154</v>
      </c>
      <c r="R72" s="160"/>
      <c r="S72" s="143">
        <f t="shared" si="24"/>
        <v>91.763087199408844</v>
      </c>
      <c r="T72" s="47">
        <v>680111</v>
      </c>
      <c r="U72" s="143">
        <f t="shared" si="25"/>
        <v>104.82598643649816</v>
      </c>
      <c r="V72" s="160"/>
      <c r="W72" s="143">
        <f t="shared" si="26"/>
        <v>81.17218311796961</v>
      </c>
      <c r="X72" s="47">
        <v>1150</v>
      </c>
      <c r="Y72" s="143">
        <f t="shared" si="27"/>
        <v>0.17725030826140567</v>
      </c>
      <c r="Z72" s="160"/>
      <c r="AA72" s="143">
        <f t="shared" si="28"/>
        <v>10.447989584270978</v>
      </c>
      <c r="AB72" s="47">
        <f t="shared" si="29"/>
        <v>13739999</v>
      </c>
      <c r="AC72" s="47">
        <v>4344342</v>
      </c>
      <c r="AD72" s="149">
        <f t="shared" si="30"/>
        <v>31.618211908166806</v>
      </c>
      <c r="AE72" s="47">
        <v>1115321</v>
      </c>
      <c r="AF72" s="149">
        <f t="shared" si="31"/>
        <v>8.1173295573020052</v>
      </c>
      <c r="AG72" s="47">
        <v>132174</v>
      </c>
      <c r="AH72" s="149">
        <f t="shared" si="32"/>
        <v>0.96196513551420204</v>
      </c>
      <c r="AI72" s="47">
        <v>30604</v>
      </c>
      <c r="AJ72" s="47">
        <v>0</v>
      </c>
      <c r="AK72" s="47"/>
      <c r="AL72" s="179">
        <v>6488</v>
      </c>
      <c r="AM72" s="47">
        <v>6488</v>
      </c>
      <c r="AN72" s="47">
        <v>6488</v>
      </c>
      <c r="AO72" s="47">
        <v>6488</v>
      </c>
      <c r="AP72" s="47">
        <v>6488</v>
      </c>
      <c r="AQ72" s="47">
        <v>6488</v>
      </c>
      <c r="AR72" s="47">
        <v>6488</v>
      </c>
    </row>
    <row r="73" spans="1:44" x14ac:dyDescent="0.2">
      <c r="A73" s="110">
        <v>20</v>
      </c>
      <c r="B73" s="110"/>
      <c r="C73" s="110" t="s">
        <v>98</v>
      </c>
      <c r="D73" s="39">
        <v>20725156</v>
      </c>
      <c r="E73" s="142">
        <f t="shared" si="17"/>
        <v>1811.0062915064664</v>
      </c>
      <c r="G73" s="142">
        <f t="shared" si="18"/>
        <v>85.219011404880149</v>
      </c>
      <c r="H73" s="39">
        <v>1916083</v>
      </c>
      <c r="I73" s="142">
        <f t="shared" si="19"/>
        <v>167.43123033904229</v>
      </c>
      <c r="K73" s="142">
        <f t="shared" si="20"/>
        <v>108.96807668835532</v>
      </c>
      <c r="L73" s="39">
        <v>2282164</v>
      </c>
      <c r="M73" s="142">
        <f t="shared" si="21"/>
        <v>199.42013282069206</v>
      </c>
      <c r="O73" s="142">
        <f t="shared" si="22"/>
        <v>127.20055480031608</v>
      </c>
      <c r="P73" s="39">
        <v>3977369</v>
      </c>
      <c r="Q73" s="142">
        <f t="shared" si="23"/>
        <v>347.55059419783294</v>
      </c>
      <c r="S73" s="142">
        <f t="shared" si="24"/>
        <v>119.54977183709583</v>
      </c>
      <c r="T73" s="39">
        <v>1830831</v>
      </c>
      <c r="U73" s="142">
        <f t="shared" si="25"/>
        <v>159.98173715484097</v>
      </c>
      <c r="W73" s="142">
        <f t="shared" si="26"/>
        <v>123.88213367045562</v>
      </c>
      <c r="X73" s="39">
        <v>5441</v>
      </c>
      <c r="Y73" s="142">
        <f t="shared" si="27"/>
        <v>0.47544564837469416</v>
      </c>
      <c r="AA73" s="142">
        <f t="shared" si="28"/>
        <v>28.025063712610621</v>
      </c>
      <c r="AB73" s="39">
        <f t="shared" si="29"/>
        <v>30737044</v>
      </c>
      <c r="AC73" s="39">
        <v>19435634</v>
      </c>
      <c r="AD73" s="151">
        <f t="shared" si="30"/>
        <v>63.231955551744015</v>
      </c>
      <c r="AE73" s="39">
        <v>4962465</v>
      </c>
      <c r="AF73" s="151">
        <f t="shared" si="31"/>
        <v>16.144899945485975</v>
      </c>
      <c r="AG73" s="39">
        <v>0</v>
      </c>
      <c r="AH73" s="151">
        <f t="shared" si="32"/>
        <v>0</v>
      </c>
      <c r="AI73" s="39">
        <v>441365</v>
      </c>
      <c r="AJ73" s="39">
        <v>0</v>
      </c>
      <c r="AK73" s="39"/>
      <c r="AL73" s="178">
        <v>11444</v>
      </c>
      <c r="AM73" s="39">
        <v>11444</v>
      </c>
      <c r="AN73" s="39">
        <v>11444</v>
      </c>
      <c r="AO73" s="39">
        <v>11444</v>
      </c>
      <c r="AP73" s="39">
        <v>11444</v>
      </c>
      <c r="AQ73" s="39">
        <v>11444</v>
      </c>
      <c r="AR73" s="39">
        <v>11444</v>
      </c>
    </row>
    <row r="74" spans="1:44" x14ac:dyDescent="0.2">
      <c r="A74" s="113">
        <v>21</v>
      </c>
      <c r="B74" s="113"/>
      <c r="C74" s="113" t="s">
        <v>99</v>
      </c>
      <c r="D74" s="47">
        <v>735545583</v>
      </c>
      <c r="E74" s="143">
        <f t="shared" si="17"/>
        <v>1862.9660811752042</v>
      </c>
      <c r="F74" s="160"/>
      <c r="G74" s="143">
        <f t="shared" si="18"/>
        <v>87.664039856267792</v>
      </c>
      <c r="H74" s="47">
        <v>39542053</v>
      </c>
      <c r="I74" s="143">
        <f t="shared" si="19"/>
        <v>100.15083391375926</v>
      </c>
      <c r="J74" s="160"/>
      <c r="K74" s="143">
        <f t="shared" si="20"/>
        <v>65.180454854320345</v>
      </c>
      <c r="L74" s="47">
        <v>61366782</v>
      </c>
      <c r="M74" s="143">
        <f t="shared" si="21"/>
        <v>155.42780219084403</v>
      </c>
      <c r="N74" s="160"/>
      <c r="O74" s="143">
        <f t="shared" si="22"/>
        <v>99.139953375949901</v>
      </c>
      <c r="P74" s="47">
        <v>97584960</v>
      </c>
      <c r="Q74" s="143">
        <f t="shared" si="23"/>
        <v>247.16003292597986</v>
      </c>
      <c r="R74" s="160"/>
      <c r="S74" s="143">
        <f t="shared" si="24"/>
        <v>85.01762343910913</v>
      </c>
      <c r="T74" s="47">
        <v>47751077</v>
      </c>
      <c r="U74" s="143">
        <f t="shared" si="25"/>
        <v>120.9423846007725</v>
      </c>
      <c r="V74" s="160"/>
      <c r="W74" s="143">
        <f t="shared" si="26"/>
        <v>93.651943790530254</v>
      </c>
      <c r="X74" s="47">
        <v>0</v>
      </c>
      <c r="Y74" s="143">
        <f t="shared" si="27"/>
        <v>0</v>
      </c>
      <c r="Z74" s="160"/>
      <c r="AA74" s="143">
        <f t="shared" si="28"/>
        <v>0</v>
      </c>
      <c r="AB74" s="47">
        <f t="shared" si="29"/>
        <v>981790455</v>
      </c>
      <c r="AC74" s="47">
        <v>555732096</v>
      </c>
      <c r="AD74" s="149">
        <f t="shared" si="30"/>
        <v>56.60394162214584</v>
      </c>
      <c r="AE74" s="47">
        <v>63424215</v>
      </c>
      <c r="AF74" s="149">
        <f t="shared" si="31"/>
        <v>6.4600561837810906</v>
      </c>
      <c r="AG74" s="47">
        <v>2151366</v>
      </c>
      <c r="AH74" s="149">
        <f t="shared" si="32"/>
        <v>0.21912679931279225</v>
      </c>
      <c r="AI74" s="47">
        <v>15712226</v>
      </c>
      <c r="AJ74" s="47">
        <v>732</v>
      </c>
      <c r="AK74" s="47"/>
      <c r="AL74" s="179">
        <v>394825</v>
      </c>
      <c r="AM74" s="47">
        <v>394825</v>
      </c>
      <c r="AN74" s="47">
        <v>394825</v>
      </c>
      <c r="AO74" s="47">
        <v>394825</v>
      </c>
      <c r="AP74" s="47">
        <v>394825</v>
      </c>
      <c r="AQ74" s="47">
        <v>394825</v>
      </c>
      <c r="AR74" s="47">
        <v>0</v>
      </c>
    </row>
    <row r="75" spans="1:44" x14ac:dyDescent="0.2">
      <c r="A75" s="110">
        <v>22</v>
      </c>
      <c r="B75" s="110"/>
      <c r="C75" s="110" t="s">
        <v>100</v>
      </c>
      <c r="D75" s="39">
        <v>23628226</v>
      </c>
      <c r="E75" s="142">
        <f t="shared" si="17"/>
        <v>1518.0357211692901</v>
      </c>
      <c r="G75" s="142">
        <f t="shared" si="18"/>
        <v>71.432939820286251</v>
      </c>
      <c r="H75" s="39">
        <v>1274275</v>
      </c>
      <c r="I75" s="142">
        <f t="shared" si="19"/>
        <v>81.867973016382905</v>
      </c>
      <c r="K75" s="142">
        <f t="shared" si="20"/>
        <v>53.281550544093349</v>
      </c>
      <c r="L75" s="39">
        <v>1447608</v>
      </c>
      <c r="M75" s="142">
        <f t="shared" si="21"/>
        <v>93.004047542563441</v>
      </c>
      <c r="O75" s="142">
        <f t="shared" si="22"/>
        <v>59.322829038159838</v>
      </c>
      <c r="P75" s="39">
        <v>3669563</v>
      </c>
      <c r="Q75" s="142">
        <f t="shared" si="23"/>
        <v>235.75734018631545</v>
      </c>
      <c r="S75" s="142">
        <f t="shared" si="24"/>
        <v>81.095347551474092</v>
      </c>
      <c r="T75" s="39">
        <v>1195277</v>
      </c>
      <c r="U75" s="142">
        <f t="shared" si="25"/>
        <v>76.792611628654029</v>
      </c>
      <c r="W75" s="142">
        <f t="shared" si="26"/>
        <v>59.464491059231115</v>
      </c>
      <c r="X75" s="39">
        <v>17566</v>
      </c>
      <c r="Y75" s="142">
        <f t="shared" si="27"/>
        <v>1.1285576614198523</v>
      </c>
      <c r="AA75" s="142">
        <f t="shared" si="28"/>
        <v>66.5226413844902</v>
      </c>
      <c r="AB75" s="39">
        <f t="shared" si="29"/>
        <v>31232515</v>
      </c>
      <c r="AC75" s="39">
        <v>12047384</v>
      </c>
      <c r="AD75" s="151">
        <f t="shared" si="30"/>
        <v>38.573211283177159</v>
      </c>
      <c r="AE75" s="39">
        <v>1303716</v>
      </c>
      <c r="AF75" s="151">
        <f t="shared" si="31"/>
        <v>4.1742267633586341</v>
      </c>
      <c r="AG75" s="39">
        <v>0</v>
      </c>
      <c r="AH75" s="151">
        <f t="shared" si="32"/>
        <v>0</v>
      </c>
      <c r="AI75" s="39">
        <v>749689</v>
      </c>
      <c r="AJ75" s="39">
        <v>2256</v>
      </c>
      <c r="AK75" s="39"/>
      <c r="AL75" s="178">
        <v>15565</v>
      </c>
      <c r="AM75" s="39">
        <v>15565</v>
      </c>
      <c r="AN75" s="39">
        <v>15565</v>
      </c>
      <c r="AO75" s="39">
        <v>15565</v>
      </c>
      <c r="AP75" s="39">
        <v>15565</v>
      </c>
      <c r="AQ75" s="39">
        <v>15565</v>
      </c>
      <c r="AR75" s="39">
        <v>15565</v>
      </c>
    </row>
    <row r="76" spans="1:44" x14ac:dyDescent="0.2">
      <c r="A76" s="113">
        <v>23</v>
      </c>
      <c r="B76" s="113"/>
      <c r="C76" s="113" t="s">
        <v>101</v>
      </c>
      <c r="D76" s="47">
        <v>6597952</v>
      </c>
      <c r="E76" s="143">
        <f t="shared" si="17"/>
        <v>1384.3793537557701</v>
      </c>
      <c r="F76" s="160"/>
      <c r="G76" s="143">
        <f t="shared" si="18"/>
        <v>65.14358370243815</v>
      </c>
      <c r="H76" s="47">
        <v>699544</v>
      </c>
      <c r="I76" s="143">
        <f t="shared" si="19"/>
        <v>146.77801091061687</v>
      </c>
      <c r="J76" s="160"/>
      <c r="K76" s="143">
        <f t="shared" si="20"/>
        <v>95.526488795936316</v>
      </c>
      <c r="L76" s="47">
        <v>601623</v>
      </c>
      <c r="M76" s="143">
        <f t="shared" si="21"/>
        <v>126.23227024758708</v>
      </c>
      <c r="N76" s="160"/>
      <c r="O76" s="143">
        <f t="shared" si="22"/>
        <v>80.517521386037487</v>
      </c>
      <c r="P76" s="47">
        <v>1002367</v>
      </c>
      <c r="Q76" s="143">
        <f t="shared" si="23"/>
        <v>210.31619806966009</v>
      </c>
      <c r="R76" s="160"/>
      <c r="S76" s="143">
        <f t="shared" si="24"/>
        <v>72.344153376878609</v>
      </c>
      <c r="T76" s="47">
        <v>504798</v>
      </c>
      <c r="U76" s="143">
        <f t="shared" si="25"/>
        <v>105.91649181703735</v>
      </c>
      <c r="V76" s="160"/>
      <c r="W76" s="143">
        <f t="shared" si="26"/>
        <v>82.016617837349827</v>
      </c>
      <c r="X76" s="47">
        <v>17000</v>
      </c>
      <c r="Y76" s="143">
        <f t="shared" si="27"/>
        <v>3.566932438103231</v>
      </c>
      <c r="Z76" s="160"/>
      <c r="AA76" s="143">
        <f t="shared" si="28"/>
        <v>210.25223214923673</v>
      </c>
      <c r="AB76" s="47">
        <f t="shared" si="29"/>
        <v>9423284</v>
      </c>
      <c r="AC76" s="47">
        <v>5830439</v>
      </c>
      <c r="AD76" s="149">
        <f t="shared" si="30"/>
        <v>61.872686846751094</v>
      </c>
      <c r="AE76" s="47">
        <v>1113644</v>
      </c>
      <c r="AF76" s="149">
        <f t="shared" si="31"/>
        <v>11.818003150494032</v>
      </c>
      <c r="AG76" s="47">
        <v>83535</v>
      </c>
      <c r="AH76" s="149">
        <f t="shared" si="32"/>
        <v>0.88647439682386731</v>
      </c>
      <c r="AI76" s="47">
        <v>67807</v>
      </c>
      <c r="AJ76" s="47">
        <v>402</v>
      </c>
      <c r="AK76" s="47"/>
      <c r="AL76" s="179">
        <v>4766</v>
      </c>
      <c r="AM76" s="47">
        <v>4766</v>
      </c>
      <c r="AN76" s="47">
        <v>4766</v>
      </c>
      <c r="AO76" s="47">
        <v>4766</v>
      </c>
      <c r="AP76" s="47">
        <v>4766</v>
      </c>
      <c r="AQ76" s="47">
        <v>4766</v>
      </c>
      <c r="AR76" s="47">
        <v>4766</v>
      </c>
    </row>
    <row r="77" spans="1:44" x14ac:dyDescent="0.2">
      <c r="A77" s="110">
        <v>24</v>
      </c>
      <c r="B77" s="110"/>
      <c r="C77" s="110" t="s">
        <v>102</v>
      </c>
      <c r="D77" s="39">
        <v>95118303</v>
      </c>
      <c r="E77" s="142">
        <f t="shared" si="17"/>
        <v>1705.5460462614308</v>
      </c>
      <c r="G77" s="142">
        <f t="shared" si="18"/>
        <v>80.256456672493087</v>
      </c>
      <c r="H77" s="39">
        <v>5202883</v>
      </c>
      <c r="I77" s="142">
        <f t="shared" si="19"/>
        <v>93.291787699480011</v>
      </c>
      <c r="K77" s="142">
        <f t="shared" si="20"/>
        <v>60.716430595685559</v>
      </c>
      <c r="L77" s="39">
        <v>6102362</v>
      </c>
      <c r="M77" s="142">
        <f t="shared" si="21"/>
        <v>109.42015420476959</v>
      </c>
      <c r="O77" s="142">
        <f t="shared" si="22"/>
        <v>69.793877500309492</v>
      </c>
      <c r="P77" s="39">
        <v>10416817</v>
      </c>
      <c r="Q77" s="142">
        <f t="shared" si="23"/>
        <v>186.78172852788236</v>
      </c>
      <c r="S77" s="142">
        <f t="shared" si="24"/>
        <v>64.248812695558726</v>
      </c>
      <c r="T77" s="39">
        <v>4951380</v>
      </c>
      <c r="U77" s="142">
        <f t="shared" si="25"/>
        <v>88.782140935987087</v>
      </c>
      <c r="W77" s="142">
        <f t="shared" si="26"/>
        <v>68.748603725537009</v>
      </c>
      <c r="X77" s="39">
        <v>79558</v>
      </c>
      <c r="Y77" s="142">
        <f t="shared" si="27"/>
        <v>1.4265375649991034</v>
      </c>
      <c r="AA77" s="142">
        <f t="shared" si="28"/>
        <v>84.087016642595032</v>
      </c>
      <c r="AB77" s="39">
        <f t="shared" si="29"/>
        <v>121871303</v>
      </c>
      <c r="AC77" s="39">
        <v>78204445</v>
      </c>
      <c r="AD77" s="151">
        <f t="shared" si="30"/>
        <v>64.169696290192292</v>
      </c>
      <c r="AE77" s="39">
        <v>9093409</v>
      </c>
      <c r="AF77" s="151">
        <f t="shared" si="31"/>
        <v>7.4614850060313209</v>
      </c>
      <c r="AG77" s="39">
        <v>0</v>
      </c>
      <c r="AH77" s="151">
        <f t="shared" si="32"/>
        <v>0</v>
      </c>
      <c r="AI77" s="39">
        <v>529778</v>
      </c>
      <c r="AJ77" s="39">
        <v>12763</v>
      </c>
      <c r="AK77" s="39"/>
      <c r="AL77" s="178">
        <v>55770</v>
      </c>
      <c r="AM77" s="39">
        <v>55770</v>
      </c>
      <c r="AN77" s="39">
        <v>55770</v>
      </c>
      <c r="AO77" s="39">
        <v>55770</v>
      </c>
      <c r="AP77" s="39">
        <v>55770</v>
      </c>
      <c r="AQ77" s="39">
        <v>55770</v>
      </c>
      <c r="AR77" s="39">
        <v>55770</v>
      </c>
    </row>
    <row r="78" spans="1:44" x14ac:dyDescent="0.2">
      <c r="A78" s="113">
        <v>25</v>
      </c>
      <c r="B78" s="113"/>
      <c r="C78" s="113" t="s">
        <v>103</v>
      </c>
      <c r="D78" s="47">
        <v>17024635</v>
      </c>
      <c r="E78" s="143">
        <f t="shared" si="17"/>
        <v>1705.5334602284111</v>
      </c>
      <c r="F78" s="160"/>
      <c r="G78" s="143">
        <f t="shared" si="18"/>
        <v>80.255864422042904</v>
      </c>
      <c r="H78" s="47">
        <v>1520163</v>
      </c>
      <c r="I78" s="143">
        <f t="shared" si="19"/>
        <v>152.29042276096973</v>
      </c>
      <c r="J78" s="160"/>
      <c r="K78" s="143">
        <f t="shared" si="20"/>
        <v>99.114092590226647</v>
      </c>
      <c r="L78" s="47">
        <v>2382783</v>
      </c>
      <c r="M78" s="143">
        <f t="shared" si="21"/>
        <v>238.7079743538369</v>
      </c>
      <c r="N78" s="160"/>
      <c r="O78" s="143">
        <f t="shared" si="22"/>
        <v>152.26038787352115</v>
      </c>
      <c r="P78" s="47">
        <v>2017063</v>
      </c>
      <c r="Q78" s="143">
        <f t="shared" si="23"/>
        <v>202.07002604688438</v>
      </c>
      <c r="R78" s="160"/>
      <c r="S78" s="143">
        <f t="shared" si="24"/>
        <v>69.507651295425887</v>
      </c>
      <c r="T78" s="47">
        <v>1530326</v>
      </c>
      <c r="U78" s="143">
        <f t="shared" si="25"/>
        <v>153.30855539971949</v>
      </c>
      <c r="V78" s="160"/>
      <c r="W78" s="143">
        <f t="shared" si="26"/>
        <v>118.71474388648873</v>
      </c>
      <c r="X78" s="47">
        <v>20466</v>
      </c>
      <c r="Y78" s="143">
        <f t="shared" si="27"/>
        <v>2.0502905229412942</v>
      </c>
      <c r="Z78" s="160"/>
      <c r="AA78" s="143">
        <f t="shared" si="28"/>
        <v>120.85402975338249</v>
      </c>
      <c r="AB78" s="47">
        <f t="shared" si="29"/>
        <v>24495436</v>
      </c>
      <c r="AC78" s="47">
        <v>15379649</v>
      </c>
      <c r="AD78" s="149">
        <f t="shared" si="30"/>
        <v>62.785773643710606</v>
      </c>
      <c r="AE78" s="47">
        <v>3749500</v>
      </c>
      <c r="AF78" s="149">
        <f t="shared" si="31"/>
        <v>15.306933095618302</v>
      </c>
      <c r="AG78" s="47">
        <v>21452</v>
      </c>
      <c r="AH78" s="149">
        <f t="shared" si="32"/>
        <v>8.7575497737619371E-2</v>
      </c>
      <c r="AI78" s="47">
        <v>65011</v>
      </c>
      <c r="AJ78" s="47">
        <v>0</v>
      </c>
      <c r="AK78" s="47"/>
      <c r="AL78" s="179">
        <v>9982</v>
      </c>
      <c r="AM78" s="47">
        <v>9982</v>
      </c>
      <c r="AN78" s="47">
        <v>9982</v>
      </c>
      <c r="AO78" s="47">
        <v>9982</v>
      </c>
      <c r="AP78" s="47">
        <v>9982</v>
      </c>
      <c r="AQ78" s="47">
        <v>9982</v>
      </c>
      <c r="AR78" s="47">
        <v>9982</v>
      </c>
    </row>
    <row r="79" spans="1:44" x14ac:dyDescent="0.2">
      <c r="A79" s="110">
        <v>26</v>
      </c>
      <c r="B79" s="110"/>
      <c r="C79" s="110" t="s">
        <v>104</v>
      </c>
      <c r="D79" s="39">
        <v>21099081</v>
      </c>
      <c r="E79" s="142">
        <f t="shared" si="17"/>
        <v>1570.8071024419298</v>
      </c>
      <c r="G79" s="142">
        <f t="shared" si="18"/>
        <v>73.916158660339804</v>
      </c>
      <c r="H79" s="39">
        <v>3012381</v>
      </c>
      <c r="I79" s="142">
        <f t="shared" si="19"/>
        <v>224.26898451459201</v>
      </c>
      <c r="K79" s="142">
        <f t="shared" si="20"/>
        <v>145.95938794643766</v>
      </c>
      <c r="L79" s="39">
        <v>2813211</v>
      </c>
      <c r="M79" s="142">
        <f t="shared" si="21"/>
        <v>209.44096188207266</v>
      </c>
      <c r="O79" s="142">
        <f t="shared" si="22"/>
        <v>133.59236187685056</v>
      </c>
      <c r="P79" s="39">
        <v>4420397</v>
      </c>
      <c r="Q79" s="142">
        <f t="shared" si="23"/>
        <v>329.09447587849911</v>
      </c>
      <c r="S79" s="142">
        <f t="shared" si="24"/>
        <v>113.20127245050332</v>
      </c>
      <c r="T79" s="39">
        <v>2081162</v>
      </c>
      <c r="U79" s="142">
        <f t="shared" si="25"/>
        <v>154.94058963668851</v>
      </c>
      <c r="W79" s="142">
        <f t="shared" si="26"/>
        <v>119.9785124084124</v>
      </c>
      <c r="X79" s="39">
        <v>74794</v>
      </c>
      <c r="Y79" s="142">
        <f t="shared" si="27"/>
        <v>5.5683442525312685</v>
      </c>
      <c r="AA79" s="142">
        <f t="shared" si="28"/>
        <v>328.22511465696272</v>
      </c>
      <c r="AB79" s="39">
        <f t="shared" si="29"/>
        <v>33501026</v>
      </c>
      <c r="AC79" s="39">
        <v>22537152</v>
      </c>
      <c r="AD79" s="151">
        <f t="shared" si="30"/>
        <v>67.273020235260844</v>
      </c>
      <c r="AE79" s="39">
        <v>3738661</v>
      </c>
      <c r="AF79" s="151">
        <f t="shared" si="31"/>
        <v>11.159840298622496</v>
      </c>
      <c r="AG79" s="39">
        <v>0</v>
      </c>
      <c r="AH79" s="151">
        <f t="shared" si="32"/>
        <v>0</v>
      </c>
      <c r="AI79" s="39">
        <v>836216</v>
      </c>
      <c r="AJ79" s="39">
        <v>0</v>
      </c>
      <c r="AK79" s="39"/>
      <c r="AL79" s="178">
        <v>13432</v>
      </c>
      <c r="AM79" s="39">
        <v>13432</v>
      </c>
      <c r="AN79" s="39">
        <v>13432</v>
      </c>
      <c r="AO79" s="39">
        <v>13432</v>
      </c>
      <c r="AP79" s="39">
        <v>13432</v>
      </c>
      <c r="AQ79" s="39">
        <v>13432</v>
      </c>
      <c r="AR79" s="39">
        <v>13432</v>
      </c>
    </row>
    <row r="80" spans="1:44" x14ac:dyDescent="0.2">
      <c r="A80" s="113">
        <v>27</v>
      </c>
      <c r="B80" s="113"/>
      <c r="C80" s="113" t="s">
        <v>105</v>
      </c>
      <c r="D80" s="47">
        <v>47767557</v>
      </c>
      <c r="E80" s="143">
        <f t="shared" si="17"/>
        <v>1681.3050227024744</v>
      </c>
      <c r="F80" s="160"/>
      <c r="G80" s="143">
        <f t="shared" si="18"/>
        <v>79.115767060963222</v>
      </c>
      <c r="H80" s="47">
        <v>3598611</v>
      </c>
      <c r="I80" s="143">
        <f t="shared" si="19"/>
        <v>126.66259547358418</v>
      </c>
      <c r="J80" s="160"/>
      <c r="K80" s="143">
        <f t="shared" si="20"/>
        <v>82.434916049787887</v>
      </c>
      <c r="L80" s="47">
        <v>3956097</v>
      </c>
      <c r="M80" s="143">
        <f t="shared" si="21"/>
        <v>139.24525711872161</v>
      </c>
      <c r="N80" s="160"/>
      <c r="O80" s="143">
        <f t="shared" si="22"/>
        <v>88.817882669548737</v>
      </c>
      <c r="P80" s="47">
        <v>9696093</v>
      </c>
      <c r="Q80" s="143">
        <f t="shared" si="23"/>
        <v>341.2795396149379</v>
      </c>
      <c r="R80" s="160"/>
      <c r="S80" s="143">
        <f t="shared" si="24"/>
        <v>117.39266677936048</v>
      </c>
      <c r="T80" s="47">
        <v>3602684</v>
      </c>
      <c r="U80" s="143">
        <f t="shared" si="25"/>
        <v>126.80595543979445</v>
      </c>
      <c r="V80" s="160"/>
      <c r="W80" s="143">
        <f t="shared" si="26"/>
        <v>98.192409967384265</v>
      </c>
      <c r="X80" s="47">
        <v>15959</v>
      </c>
      <c r="Y80" s="143">
        <f t="shared" si="27"/>
        <v>0.56171905247967335</v>
      </c>
      <c r="Z80" s="160"/>
      <c r="AA80" s="143">
        <f t="shared" si="28"/>
        <v>33.110434995345308</v>
      </c>
      <c r="AB80" s="47">
        <f t="shared" si="29"/>
        <v>68637001</v>
      </c>
      <c r="AC80" s="47">
        <v>44860999</v>
      </c>
      <c r="AD80" s="149">
        <f t="shared" si="30"/>
        <v>65.359788956979642</v>
      </c>
      <c r="AE80" s="47">
        <v>5795310</v>
      </c>
      <c r="AF80" s="149">
        <f t="shared" si="31"/>
        <v>8.4434196068677299</v>
      </c>
      <c r="AG80" s="47">
        <v>137536</v>
      </c>
      <c r="AH80" s="149">
        <f t="shared" si="32"/>
        <v>0.20038171539575278</v>
      </c>
      <c r="AI80" s="47">
        <v>1051322</v>
      </c>
      <c r="AJ80" s="47">
        <v>0</v>
      </c>
      <c r="AK80" s="47"/>
      <c r="AL80" s="179">
        <v>28411</v>
      </c>
      <c r="AM80" s="47">
        <v>28411</v>
      </c>
      <c r="AN80" s="47">
        <v>28411</v>
      </c>
      <c r="AO80" s="47">
        <v>28411</v>
      </c>
      <c r="AP80" s="47">
        <v>28411</v>
      </c>
      <c r="AQ80" s="47">
        <v>28411</v>
      </c>
      <c r="AR80" s="47">
        <v>28411</v>
      </c>
    </row>
    <row r="81" spans="1:44" x14ac:dyDescent="0.2">
      <c r="A81" s="110">
        <v>28</v>
      </c>
      <c r="B81" s="110"/>
      <c r="C81" s="110" t="s">
        <v>106</v>
      </c>
      <c r="D81" s="39">
        <v>15725952</v>
      </c>
      <c r="E81" s="142">
        <f t="shared" si="17"/>
        <v>1510.5131111324561</v>
      </c>
      <c r="G81" s="142">
        <f t="shared" si="18"/>
        <v>71.078954638937077</v>
      </c>
      <c r="H81" s="39">
        <v>1540091</v>
      </c>
      <c r="I81" s="142">
        <f t="shared" si="19"/>
        <v>147.92920948996255</v>
      </c>
      <c r="K81" s="142">
        <f t="shared" si="20"/>
        <v>96.275715178754169</v>
      </c>
      <c r="L81" s="39">
        <v>1633358</v>
      </c>
      <c r="M81" s="142">
        <f t="shared" si="21"/>
        <v>156.8877149169148</v>
      </c>
      <c r="O81" s="142">
        <f t="shared" si="22"/>
        <v>100.07116180555823</v>
      </c>
      <c r="P81" s="39">
        <v>1673740</v>
      </c>
      <c r="Q81" s="142">
        <f t="shared" si="23"/>
        <v>160.76649697435406</v>
      </c>
      <c r="S81" s="142">
        <f t="shared" si="24"/>
        <v>55.300144362270878</v>
      </c>
      <c r="T81" s="39">
        <v>935155</v>
      </c>
      <c r="U81" s="142">
        <f t="shared" si="25"/>
        <v>89.823744116799546</v>
      </c>
      <c r="W81" s="142">
        <f t="shared" si="26"/>
        <v>69.555170942344333</v>
      </c>
      <c r="X81" s="39">
        <v>9006</v>
      </c>
      <c r="Y81" s="142">
        <f t="shared" si="27"/>
        <v>0.86504658534242629</v>
      </c>
      <c r="AA81" s="142">
        <f t="shared" si="28"/>
        <v>50.990025361410176</v>
      </c>
      <c r="AB81" s="39">
        <f t="shared" si="29"/>
        <v>21517302</v>
      </c>
      <c r="AC81" s="39">
        <v>10568895</v>
      </c>
      <c r="AD81" s="151">
        <f t="shared" si="30"/>
        <v>49.118123638363208</v>
      </c>
      <c r="AE81" s="39">
        <v>2128423</v>
      </c>
      <c r="AF81" s="151">
        <f t="shared" si="31"/>
        <v>9.8916815872175796</v>
      </c>
      <c r="AG81" s="39">
        <v>0</v>
      </c>
      <c r="AH81" s="151">
        <f t="shared" si="32"/>
        <v>0</v>
      </c>
      <c r="AI81" s="39">
        <v>64450</v>
      </c>
      <c r="AJ81" s="39">
        <v>0</v>
      </c>
      <c r="AK81" s="39"/>
      <c r="AL81" s="178">
        <v>10411</v>
      </c>
      <c r="AM81" s="39">
        <v>10411</v>
      </c>
      <c r="AN81" s="39">
        <v>10411</v>
      </c>
      <c r="AO81" s="39">
        <v>10411</v>
      </c>
      <c r="AP81" s="39">
        <v>10411</v>
      </c>
      <c r="AQ81" s="39">
        <v>10411</v>
      </c>
      <c r="AR81" s="39">
        <v>10411</v>
      </c>
    </row>
    <row r="82" spans="1:44" x14ac:dyDescent="0.2">
      <c r="A82" s="113">
        <v>29</v>
      </c>
      <c r="B82" s="113"/>
      <c r="C82" s="113" t="s">
        <v>22</v>
      </c>
      <c r="D82" s="47">
        <v>3082429309</v>
      </c>
      <c r="E82" s="143">
        <f t="shared" si="17"/>
        <v>2681.3176022860225</v>
      </c>
      <c r="F82" s="160"/>
      <c r="G82" s="143">
        <f t="shared" si="18"/>
        <v>126.17252430373603</v>
      </c>
      <c r="H82" s="47">
        <v>160033749</v>
      </c>
      <c r="I82" s="143">
        <f t="shared" si="19"/>
        <v>139.20880744958006</v>
      </c>
      <c r="J82" s="160"/>
      <c r="K82" s="143">
        <f t="shared" si="20"/>
        <v>90.600277947805836</v>
      </c>
      <c r="L82" s="47">
        <v>186572537</v>
      </c>
      <c r="M82" s="143">
        <f t="shared" si="21"/>
        <v>162.29414445957053</v>
      </c>
      <c r="N82" s="160"/>
      <c r="O82" s="143">
        <f t="shared" si="22"/>
        <v>103.51966435937496</v>
      </c>
      <c r="P82" s="47">
        <v>358238491</v>
      </c>
      <c r="Q82" s="143">
        <f t="shared" si="23"/>
        <v>311.62147625903037</v>
      </c>
      <c r="R82" s="160"/>
      <c r="S82" s="143">
        <f t="shared" si="24"/>
        <v>107.19094430637099</v>
      </c>
      <c r="T82" s="47">
        <v>147975827</v>
      </c>
      <c r="U82" s="143">
        <f t="shared" si="25"/>
        <v>128.71996398731727</v>
      </c>
      <c r="V82" s="160"/>
      <c r="W82" s="143">
        <f t="shared" si="26"/>
        <v>99.674525782273335</v>
      </c>
      <c r="X82" s="47">
        <v>0</v>
      </c>
      <c r="Y82" s="143">
        <f t="shared" si="27"/>
        <v>0</v>
      </c>
      <c r="Z82" s="160"/>
      <c r="AA82" s="143">
        <f t="shared" si="28"/>
        <v>0</v>
      </c>
      <c r="AB82" s="47">
        <f t="shared" si="29"/>
        <v>3935249913</v>
      </c>
      <c r="AC82" s="47">
        <v>1038917076</v>
      </c>
      <c r="AD82" s="149">
        <f t="shared" si="30"/>
        <v>26.400282039724171</v>
      </c>
      <c r="AE82" s="47">
        <v>158667314</v>
      </c>
      <c r="AF82" s="149">
        <f t="shared" si="31"/>
        <v>4.0319501304312713</v>
      </c>
      <c r="AG82" s="47">
        <v>15547554</v>
      </c>
      <c r="AH82" s="149">
        <f t="shared" si="32"/>
        <v>0.39508428546403224</v>
      </c>
      <c r="AI82" s="47">
        <v>76134821</v>
      </c>
      <c r="AJ82" s="47">
        <v>18449</v>
      </c>
      <c r="AK82" s="47"/>
      <c r="AL82" s="179">
        <v>1149595</v>
      </c>
      <c r="AM82" s="47">
        <v>1149595</v>
      </c>
      <c r="AN82" s="47">
        <v>1149595</v>
      </c>
      <c r="AO82" s="47">
        <v>1149595</v>
      </c>
      <c r="AP82" s="47">
        <v>1149595</v>
      </c>
      <c r="AQ82" s="47">
        <v>1149595</v>
      </c>
      <c r="AR82" s="47">
        <v>0</v>
      </c>
    </row>
    <row r="83" spans="1:44" x14ac:dyDescent="0.2">
      <c r="A83" s="110">
        <v>30</v>
      </c>
      <c r="B83" s="110"/>
      <c r="C83" s="110" t="s">
        <v>107</v>
      </c>
      <c r="D83" s="39">
        <v>131629106</v>
      </c>
      <c r="E83" s="142">
        <f t="shared" si="17"/>
        <v>1765.3407990558319</v>
      </c>
      <c r="G83" s="142">
        <f t="shared" si="18"/>
        <v>83.070168443808541</v>
      </c>
      <c r="H83" s="39">
        <v>16561138</v>
      </c>
      <c r="I83" s="142">
        <f t="shared" si="19"/>
        <v>222.10933036492631</v>
      </c>
      <c r="K83" s="142">
        <f t="shared" si="20"/>
        <v>144.5538355980224</v>
      </c>
      <c r="L83" s="39">
        <v>14181921</v>
      </c>
      <c r="M83" s="142">
        <f t="shared" si="21"/>
        <v>190.20051500073762</v>
      </c>
      <c r="O83" s="142">
        <f t="shared" si="22"/>
        <v>121.31980201393844</v>
      </c>
      <c r="P83" s="39">
        <v>16809581</v>
      </c>
      <c r="Q83" s="142">
        <f t="shared" si="23"/>
        <v>225.44131808001288</v>
      </c>
      <c r="S83" s="142">
        <f t="shared" si="24"/>
        <v>77.546862497315615</v>
      </c>
      <c r="T83" s="39">
        <v>7440558</v>
      </c>
      <c r="U83" s="142">
        <f t="shared" si="25"/>
        <v>99.788876520526273</v>
      </c>
      <c r="W83" s="142">
        <f t="shared" si="26"/>
        <v>77.271688380128069</v>
      </c>
      <c r="X83" s="39">
        <v>79771</v>
      </c>
      <c r="Y83" s="142">
        <f t="shared" si="27"/>
        <v>1.0698469750412403</v>
      </c>
      <c r="AA83" s="142">
        <f t="shared" si="28"/>
        <v>63.061949858557874</v>
      </c>
      <c r="AB83" s="39">
        <f t="shared" si="29"/>
        <v>186702075</v>
      </c>
      <c r="AC83" s="39">
        <v>71101509</v>
      </c>
      <c r="AD83" s="151">
        <f t="shared" si="30"/>
        <v>38.082870262689909</v>
      </c>
      <c r="AE83" s="39">
        <v>7126848</v>
      </c>
      <c r="AF83" s="151">
        <f t="shared" si="31"/>
        <v>3.8172302048598015</v>
      </c>
      <c r="AG83" s="39">
        <v>94409</v>
      </c>
      <c r="AH83" s="151">
        <f t="shared" si="32"/>
        <v>5.0566658137034627E-2</v>
      </c>
      <c r="AI83" s="39">
        <v>3568163</v>
      </c>
      <c r="AJ83" s="39">
        <v>13042</v>
      </c>
      <c r="AK83" s="39"/>
      <c r="AL83" s="178">
        <v>74563</v>
      </c>
      <c r="AM83" s="39">
        <v>74563</v>
      </c>
      <c r="AN83" s="39">
        <v>74563</v>
      </c>
      <c r="AO83" s="39">
        <v>74563</v>
      </c>
      <c r="AP83" s="39">
        <v>74563</v>
      </c>
      <c r="AQ83" s="39">
        <v>74563</v>
      </c>
      <c r="AR83" s="39">
        <v>74563</v>
      </c>
    </row>
    <row r="84" spans="1:44" x14ac:dyDescent="0.2">
      <c r="A84" s="113">
        <v>31</v>
      </c>
      <c r="B84" s="113"/>
      <c r="C84" s="113" t="s">
        <v>108</v>
      </c>
      <c r="D84" s="47">
        <v>0</v>
      </c>
      <c r="E84" s="143">
        <f t="shared" si="17"/>
        <v>0</v>
      </c>
      <c r="F84" s="160"/>
      <c r="G84" s="143">
        <f t="shared" si="18"/>
        <v>0</v>
      </c>
      <c r="H84" s="47">
        <v>0</v>
      </c>
      <c r="I84" s="143">
        <f t="shared" si="19"/>
        <v>0</v>
      </c>
      <c r="J84" s="160"/>
      <c r="K84" s="143">
        <f t="shared" si="20"/>
        <v>0</v>
      </c>
      <c r="L84" s="47">
        <v>0</v>
      </c>
      <c r="M84" s="143">
        <f t="shared" si="21"/>
        <v>0</v>
      </c>
      <c r="N84" s="160"/>
      <c r="O84" s="143">
        <f t="shared" si="22"/>
        <v>0</v>
      </c>
      <c r="P84" s="47">
        <v>0</v>
      </c>
      <c r="Q84" s="143">
        <f t="shared" si="23"/>
        <v>0</v>
      </c>
      <c r="R84" s="160"/>
      <c r="S84" s="143">
        <f t="shared" si="24"/>
        <v>0</v>
      </c>
      <c r="T84" s="47">
        <v>0</v>
      </c>
      <c r="U84" s="143">
        <f t="shared" si="25"/>
        <v>0</v>
      </c>
      <c r="V84" s="160"/>
      <c r="W84" s="143">
        <f t="shared" si="26"/>
        <v>0</v>
      </c>
      <c r="X84" s="47">
        <v>0</v>
      </c>
      <c r="Y84" s="143">
        <f t="shared" si="27"/>
        <v>0</v>
      </c>
      <c r="Z84" s="160"/>
      <c r="AA84" s="143">
        <f t="shared" si="28"/>
        <v>0</v>
      </c>
      <c r="AB84" s="47">
        <f t="shared" si="29"/>
        <v>0</v>
      </c>
      <c r="AC84" s="47">
        <v>0</v>
      </c>
      <c r="AD84" s="149">
        <f t="shared" si="30"/>
        <v>0</v>
      </c>
      <c r="AE84" s="47">
        <v>0</v>
      </c>
      <c r="AF84" s="149">
        <f t="shared" si="31"/>
        <v>0</v>
      </c>
      <c r="AG84" s="47">
        <v>0</v>
      </c>
      <c r="AH84" s="149">
        <f t="shared" si="32"/>
        <v>0</v>
      </c>
      <c r="AI84" s="47">
        <v>0</v>
      </c>
      <c r="AJ84" s="47">
        <v>0</v>
      </c>
      <c r="AK84" s="47"/>
      <c r="AL84" s="179">
        <v>0</v>
      </c>
      <c r="AM84" s="47">
        <v>0</v>
      </c>
      <c r="AN84" s="47">
        <v>0</v>
      </c>
      <c r="AO84" s="47">
        <v>0</v>
      </c>
      <c r="AP84" s="47">
        <v>0</v>
      </c>
      <c r="AQ84" s="47">
        <v>0</v>
      </c>
      <c r="AR84" s="47">
        <v>0</v>
      </c>
    </row>
    <row r="85" spans="1:44" x14ac:dyDescent="0.2">
      <c r="A85" s="110">
        <v>32</v>
      </c>
      <c r="B85" s="110"/>
      <c r="C85" s="110" t="s">
        <v>109</v>
      </c>
      <c r="D85" s="39">
        <v>43525114</v>
      </c>
      <c r="E85" s="142">
        <f t="shared" si="17"/>
        <v>1533.5464026495665</v>
      </c>
      <c r="G85" s="142">
        <f t="shared" si="18"/>
        <v>72.1628130118728</v>
      </c>
      <c r="H85" s="39">
        <v>2258675</v>
      </c>
      <c r="I85" s="142">
        <f t="shared" si="19"/>
        <v>79.581248678740053</v>
      </c>
      <c r="K85" s="142">
        <f t="shared" si="20"/>
        <v>51.793298009098443</v>
      </c>
      <c r="L85" s="39">
        <v>4719784</v>
      </c>
      <c r="M85" s="142">
        <f t="shared" si="21"/>
        <v>166.29497568881686</v>
      </c>
      <c r="O85" s="142">
        <f t="shared" si="22"/>
        <v>106.07160304693038</v>
      </c>
      <c r="P85" s="39">
        <v>4659700</v>
      </c>
      <c r="Q85" s="142">
        <f t="shared" si="23"/>
        <v>164.17800014093439</v>
      </c>
      <c r="S85" s="142">
        <f t="shared" si="24"/>
        <v>56.473626531471425</v>
      </c>
      <c r="T85" s="39">
        <v>2228190</v>
      </c>
      <c r="U85" s="142">
        <f t="shared" si="25"/>
        <v>78.507152420548238</v>
      </c>
      <c r="W85" s="142">
        <f t="shared" si="26"/>
        <v>60.792148674045684</v>
      </c>
      <c r="X85" s="39">
        <v>7029</v>
      </c>
      <c r="Y85" s="142">
        <f t="shared" si="27"/>
        <v>0.24765696568247481</v>
      </c>
      <c r="AA85" s="142">
        <f t="shared" si="28"/>
        <v>14.598098154541015</v>
      </c>
      <c r="AB85" s="39">
        <f t="shared" si="29"/>
        <v>57398492</v>
      </c>
      <c r="AC85" s="39">
        <v>29787207</v>
      </c>
      <c r="AD85" s="151">
        <f t="shared" si="30"/>
        <v>51.895452235922853</v>
      </c>
      <c r="AE85" s="39">
        <v>3129541</v>
      </c>
      <c r="AF85" s="151">
        <f t="shared" si="31"/>
        <v>5.4523052626539386</v>
      </c>
      <c r="AG85" s="39">
        <v>0</v>
      </c>
      <c r="AH85" s="151">
        <f t="shared" si="32"/>
        <v>0</v>
      </c>
      <c r="AI85" s="39">
        <v>374003</v>
      </c>
      <c r="AJ85" s="39">
        <v>4096</v>
      </c>
      <c r="AK85" s="39"/>
      <c r="AL85" s="178">
        <v>28382</v>
      </c>
      <c r="AM85" s="39">
        <v>28382</v>
      </c>
      <c r="AN85" s="39">
        <v>28382</v>
      </c>
      <c r="AO85" s="39">
        <v>28382</v>
      </c>
      <c r="AP85" s="39">
        <v>28382</v>
      </c>
      <c r="AQ85" s="39">
        <v>28382</v>
      </c>
      <c r="AR85" s="39">
        <v>28382</v>
      </c>
    </row>
    <row r="86" spans="1:44" x14ac:dyDescent="0.2">
      <c r="A86" s="113">
        <v>33</v>
      </c>
      <c r="B86" s="113"/>
      <c r="C86" s="113" t="s">
        <v>26</v>
      </c>
      <c r="D86" s="47">
        <v>74605317</v>
      </c>
      <c r="E86" s="143">
        <f t="shared" ref="E86:E117" si="33">IFERROR((D86/$AL86),0)</f>
        <v>1378.3382969682414</v>
      </c>
      <c r="F86" s="160"/>
      <c r="G86" s="143">
        <f t="shared" ref="G86:G117" si="34">IF(E$149,E86/E$149*100,0)</f>
        <v>64.859314735682815</v>
      </c>
      <c r="H86" s="47">
        <v>4319266</v>
      </c>
      <c r="I86" s="143">
        <f t="shared" ref="I86:I117" si="35">IFERROR((H86/$AL86),0)</f>
        <v>79.798732610342341</v>
      </c>
      <c r="J86" s="160"/>
      <c r="K86" s="143">
        <f t="shared" ref="K86:K117" si="36">IF(I$149,I86/I$149*100,0)</f>
        <v>51.93484152932065</v>
      </c>
      <c r="L86" s="47">
        <v>9281662</v>
      </c>
      <c r="M86" s="143">
        <f t="shared" ref="M86:M117" si="37">IFERROR((L86/$AL86),0)</f>
        <v>171.47933563655846</v>
      </c>
      <c r="N86" s="160"/>
      <c r="O86" s="143">
        <f t="shared" ref="O86:O117" si="38">IF(M$149,M86/M$149*100,0)</f>
        <v>109.37845803849844</v>
      </c>
      <c r="P86" s="47">
        <v>9822008</v>
      </c>
      <c r="Q86" s="143">
        <f t="shared" ref="Q86:Q117" si="39">IFERROR((P86/$AL86),0)</f>
        <v>181.46226467382269</v>
      </c>
      <c r="R86" s="160"/>
      <c r="S86" s="143">
        <f t="shared" ref="S86:S117" si="40">IF(Q$149,Q86/Q$149*100,0)</f>
        <v>62.41903395063585</v>
      </c>
      <c r="T86" s="47">
        <v>4799961</v>
      </c>
      <c r="U86" s="143">
        <f t="shared" ref="U86:U117" si="41">IFERROR((T86/$AL86),0)</f>
        <v>88.679605372549744</v>
      </c>
      <c r="V86" s="160"/>
      <c r="W86" s="143">
        <f t="shared" ref="W86:W117" si="42">IF(U$149,U86/U$149*100,0)</f>
        <v>68.669205135412781</v>
      </c>
      <c r="X86" s="47">
        <v>0</v>
      </c>
      <c r="Y86" s="143">
        <f t="shared" ref="Y86:Y117" si="43">IFERROR((X86/$AL86),0)</f>
        <v>0</v>
      </c>
      <c r="Z86" s="160"/>
      <c r="AA86" s="143">
        <f t="shared" ref="AA86:AA117" si="44">IF(Y$149,Y86/Y$149*100,0)</f>
        <v>0</v>
      </c>
      <c r="AB86" s="47">
        <f t="shared" ref="AB86:AB117" si="45">(D86+H86+L86+P86+T86+X86)</f>
        <v>102828214</v>
      </c>
      <c r="AC86" s="47">
        <v>49578301</v>
      </c>
      <c r="AD86" s="149">
        <f t="shared" ref="AD86:AD117" si="46">IF($AB86,AC86/$AB86*100,0)</f>
        <v>48.214686486726301</v>
      </c>
      <c r="AE86" s="47">
        <v>10115875</v>
      </c>
      <c r="AF86" s="149">
        <f t="shared" ref="AF86:AF117" si="47">IF($AB86,AE86/$AB86*100,0)</f>
        <v>9.8376453373001294</v>
      </c>
      <c r="AG86" s="47">
        <v>0</v>
      </c>
      <c r="AH86" s="149">
        <f t="shared" ref="AH86:AH117" si="48">IF($AB86,AG86/$AB86*100,0)</f>
        <v>0</v>
      </c>
      <c r="AI86" s="47">
        <v>1997955</v>
      </c>
      <c r="AJ86" s="47">
        <v>279</v>
      </c>
      <c r="AK86" s="47"/>
      <c r="AL86" s="179">
        <v>54127</v>
      </c>
      <c r="AM86" s="47">
        <v>54127</v>
      </c>
      <c r="AN86" s="47">
        <v>54127</v>
      </c>
      <c r="AO86" s="47">
        <v>54127</v>
      </c>
      <c r="AP86" s="47">
        <v>54127</v>
      </c>
      <c r="AQ86" s="47">
        <v>54127</v>
      </c>
      <c r="AR86" s="47">
        <v>0</v>
      </c>
    </row>
    <row r="87" spans="1:44" x14ac:dyDescent="0.2">
      <c r="A87" s="110">
        <v>34</v>
      </c>
      <c r="B87" s="110"/>
      <c r="C87" s="110" t="s">
        <v>110</v>
      </c>
      <c r="D87" s="39">
        <v>197230388</v>
      </c>
      <c r="E87" s="142">
        <f t="shared" si="33"/>
        <v>1992.6890893844025</v>
      </c>
      <c r="G87" s="142">
        <f t="shared" si="34"/>
        <v>93.768307173229545</v>
      </c>
      <c r="H87" s="39">
        <v>10156076</v>
      </c>
      <c r="I87" s="142">
        <f t="shared" si="35"/>
        <v>102.61046505753862</v>
      </c>
      <c r="K87" s="142">
        <f t="shared" si="36"/>
        <v>66.781239096051621</v>
      </c>
      <c r="L87" s="39">
        <v>14840332</v>
      </c>
      <c r="M87" s="142">
        <f t="shared" si="37"/>
        <v>149.93717732402479</v>
      </c>
      <c r="O87" s="142">
        <f t="shared" si="38"/>
        <v>95.637746655990526</v>
      </c>
      <c r="P87" s="39">
        <v>27806090</v>
      </c>
      <c r="Q87" s="142">
        <f t="shared" si="39"/>
        <v>280.9348636551926</v>
      </c>
      <c r="S87" s="142">
        <f t="shared" si="40"/>
        <v>96.635423480088292</v>
      </c>
      <c r="T87" s="39">
        <v>9985491</v>
      </c>
      <c r="U87" s="142">
        <f t="shared" si="41"/>
        <v>100.8869838447316</v>
      </c>
      <c r="W87" s="142">
        <f t="shared" si="42"/>
        <v>78.122009677677468</v>
      </c>
      <c r="X87" s="39">
        <v>68750</v>
      </c>
      <c r="Y87" s="142">
        <f t="shared" si="43"/>
        <v>0.69460581751315964</v>
      </c>
      <c r="AA87" s="142">
        <f t="shared" si="44"/>
        <v>40.943422991675007</v>
      </c>
      <c r="AB87" s="39">
        <f t="shared" si="45"/>
        <v>260087127</v>
      </c>
      <c r="AC87" s="39">
        <v>123226909</v>
      </c>
      <c r="AD87" s="151">
        <f t="shared" si="46"/>
        <v>47.379088085355335</v>
      </c>
      <c r="AE87" s="39">
        <v>14725054</v>
      </c>
      <c r="AF87" s="151">
        <f t="shared" si="47"/>
        <v>5.6615850887537391</v>
      </c>
      <c r="AG87" s="39">
        <v>0</v>
      </c>
      <c r="AH87" s="151">
        <f t="shared" si="48"/>
        <v>0</v>
      </c>
      <c r="AI87" s="39">
        <v>2417212</v>
      </c>
      <c r="AJ87" s="39">
        <v>17539</v>
      </c>
      <c r="AK87" s="39"/>
      <c r="AL87" s="178">
        <v>98977</v>
      </c>
      <c r="AM87" s="39">
        <v>98977</v>
      </c>
      <c r="AN87" s="39">
        <v>98977</v>
      </c>
      <c r="AO87" s="39">
        <v>98977</v>
      </c>
      <c r="AP87" s="39">
        <v>98977</v>
      </c>
      <c r="AQ87" s="39">
        <v>98977</v>
      </c>
      <c r="AR87" s="39">
        <v>98977</v>
      </c>
    </row>
    <row r="88" spans="1:44" x14ac:dyDescent="0.2">
      <c r="A88" s="113">
        <v>35</v>
      </c>
      <c r="B88" s="113"/>
      <c r="C88" s="113" t="s">
        <v>111</v>
      </c>
      <c r="D88" s="47">
        <v>53601400</v>
      </c>
      <c r="E88" s="143">
        <f t="shared" si="33"/>
        <v>3228.0277024992474</v>
      </c>
      <c r="F88" s="160"/>
      <c r="G88" s="143">
        <f t="shared" si="34"/>
        <v>151.89860514825838</v>
      </c>
      <c r="H88" s="47">
        <v>2011732</v>
      </c>
      <c r="I88" s="143">
        <f t="shared" si="35"/>
        <v>121.15218307738633</v>
      </c>
      <c r="J88" s="160"/>
      <c r="K88" s="143">
        <f t="shared" si="36"/>
        <v>78.848613546022946</v>
      </c>
      <c r="L88" s="47">
        <v>1776180</v>
      </c>
      <c r="M88" s="143">
        <f t="shared" si="37"/>
        <v>106.96657633242999</v>
      </c>
      <c r="N88" s="160"/>
      <c r="O88" s="143">
        <f t="shared" si="38"/>
        <v>68.228857649039028</v>
      </c>
      <c r="P88" s="47">
        <v>3971772</v>
      </c>
      <c r="Q88" s="143">
        <f t="shared" si="39"/>
        <v>239.19132791327914</v>
      </c>
      <c r="R88" s="160"/>
      <c r="S88" s="143">
        <f t="shared" si="40"/>
        <v>82.276563915662535</v>
      </c>
      <c r="T88" s="47">
        <v>1969976</v>
      </c>
      <c r="U88" s="143">
        <f t="shared" si="41"/>
        <v>118.63751881963265</v>
      </c>
      <c r="V88" s="160"/>
      <c r="W88" s="143">
        <f t="shared" si="42"/>
        <v>91.867167003694462</v>
      </c>
      <c r="X88" s="47">
        <v>9529</v>
      </c>
      <c r="Y88" s="143">
        <f t="shared" si="43"/>
        <v>0.57386329418849746</v>
      </c>
      <c r="Z88" s="160"/>
      <c r="AA88" s="143">
        <f t="shared" si="44"/>
        <v>33.826275278655501</v>
      </c>
      <c r="AB88" s="47">
        <f t="shared" si="45"/>
        <v>63340589</v>
      </c>
      <c r="AC88" s="47">
        <v>46790496</v>
      </c>
      <c r="AD88" s="149">
        <f t="shared" si="46"/>
        <v>73.871267600621763</v>
      </c>
      <c r="AE88" s="47">
        <v>3286279</v>
      </c>
      <c r="AF88" s="149">
        <f t="shared" si="47"/>
        <v>5.1882671946735455</v>
      </c>
      <c r="AG88" s="47">
        <v>175558</v>
      </c>
      <c r="AH88" s="149">
        <f t="shared" si="48"/>
        <v>0.27716508919738653</v>
      </c>
      <c r="AI88" s="47">
        <v>1193077</v>
      </c>
      <c r="AJ88" s="47">
        <v>169</v>
      </c>
      <c r="AK88" s="47"/>
      <c r="AL88" s="179">
        <v>16605</v>
      </c>
      <c r="AM88" s="47">
        <v>16605</v>
      </c>
      <c r="AN88" s="47">
        <v>16605</v>
      </c>
      <c r="AO88" s="47">
        <v>16605</v>
      </c>
      <c r="AP88" s="47">
        <v>16605</v>
      </c>
      <c r="AQ88" s="47">
        <v>16605</v>
      </c>
      <c r="AR88" s="47">
        <v>16605</v>
      </c>
    </row>
    <row r="89" spans="1:44" x14ac:dyDescent="0.2">
      <c r="A89" s="110">
        <v>36</v>
      </c>
      <c r="B89" s="110"/>
      <c r="C89" s="110" t="s">
        <v>112</v>
      </c>
      <c r="D89" s="39">
        <v>58214492</v>
      </c>
      <c r="E89" s="142">
        <f t="shared" si="33"/>
        <v>1491.9524334298676</v>
      </c>
      <c r="G89" s="142">
        <f t="shared" si="34"/>
        <v>70.205560320961808</v>
      </c>
      <c r="H89" s="39">
        <v>3224672</v>
      </c>
      <c r="I89" s="142">
        <f t="shared" si="35"/>
        <v>82.643635152105389</v>
      </c>
      <c r="K89" s="142">
        <f t="shared" si="36"/>
        <v>53.786369214531994</v>
      </c>
      <c r="L89" s="39">
        <v>5975102</v>
      </c>
      <c r="M89" s="142">
        <f t="shared" si="37"/>
        <v>153.1331402649991</v>
      </c>
      <c r="O89" s="142">
        <f t="shared" si="38"/>
        <v>97.676298398299849</v>
      </c>
      <c r="P89" s="39">
        <v>9505077</v>
      </c>
      <c r="Q89" s="142">
        <f t="shared" si="39"/>
        <v>243.60124554704117</v>
      </c>
      <c r="S89" s="142">
        <f t="shared" si="40"/>
        <v>83.793478735369447</v>
      </c>
      <c r="T89" s="39">
        <v>4382107</v>
      </c>
      <c r="U89" s="142">
        <f t="shared" si="41"/>
        <v>112.30700427996616</v>
      </c>
      <c r="W89" s="142">
        <f t="shared" si="42"/>
        <v>86.965122168122448</v>
      </c>
      <c r="X89" s="39">
        <v>15303</v>
      </c>
      <c r="Y89" s="142">
        <f t="shared" si="43"/>
        <v>0.3921935467336426</v>
      </c>
      <c r="AA89" s="142">
        <f t="shared" si="44"/>
        <v>23.117782595042215</v>
      </c>
      <c r="AB89" s="39">
        <f t="shared" si="45"/>
        <v>81316753</v>
      </c>
      <c r="AC89" s="39">
        <v>41992705</v>
      </c>
      <c r="AD89" s="151">
        <f t="shared" si="46"/>
        <v>51.640902336570186</v>
      </c>
      <c r="AE89" s="39">
        <v>5139895</v>
      </c>
      <c r="AF89" s="151">
        <f t="shared" si="47"/>
        <v>6.3208315757516784</v>
      </c>
      <c r="AG89" s="39">
        <v>226293</v>
      </c>
      <c r="AH89" s="151">
        <f t="shared" si="48"/>
        <v>0.2782858287516719</v>
      </c>
      <c r="AI89" s="39">
        <v>491155</v>
      </c>
      <c r="AJ89" s="39">
        <v>280</v>
      </c>
      <c r="AK89" s="39"/>
      <c r="AL89" s="178">
        <v>39019</v>
      </c>
      <c r="AM89" s="39">
        <v>39019</v>
      </c>
      <c r="AN89" s="39">
        <v>39019</v>
      </c>
      <c r="AO89" s="39">
        <v>39019</v>
      </c>
      <c r="AP89" s="39">
        <v>39019</v>
      </c>
      <c r="AQ89" s="39">
        <v>39019</v>
      </c>
      <c r="AR89" s="39">
        <v>39019</v>
      </c>
    </row>
    <row r="90" spans="1:44" x14ac:dyDescent="0.2">
      <c r="A90" s="113">
        <v>37</v>
      </c>
      <c r="B90" s="113"/>
      <c r="C90" s="113" t="s">
        <v>113</v>
      </c>
      <c r="D90" s="47">
        <v>33707031</v>
      </c>
      <c r="E90" s="143">
        <f t="shared" si="33"/>
        <v>1226.3345339445536</v>
      </c>
      <c r="F90" s="160"/>
      <c r="G90" s="143">
        <f t="shared" si="34"/>
        <v>57.706600537255035</v>
      </c>
      <c r="H90" s="47">
        <v>3248413</v>
      </c>
      <c r="I90" s="143">
        <f t="shared" si="35"/>
        <v>118.18427563123045</v>
      </c>
      <c r="J90" s="160"/>
      <c r="K90" s="143">
        <f t="shared" si="36"/>
        <v>76.917031453830432</v>
      </c>
      <c r="L90" s="47">
        <v>3559018</v>
      </c>
      <c r="M90" s="143">
        <f t="shared" si="37"/>
        <v>129.48475587571855</v>
      </c>
      <c r="N90" s="160"/>
      <c r="O90" s="143">
        <f t="shared" si="38"/>
        <v>82.592126244265984</v>
      </c>
      <c r="P90" s="47">
        <v>10877046</v>
      </c>
      <c r="Q90" s="143">
        <f t="shared" si="39"/>
        <v>395.73040820781489</v>
      </c>
      <c r="R90" s="160"/>
      <c r="S90" s="143">
        <f t="shared" si="40"/>
        <v>136.12256977847531</v>
      </c>
      <c r="T90" s="47">
        <v>1529190</v>
      </c>
      <c r="U90" s="143">
        <f t="shared" si="41"/>
        <v>55.635232481990833</v>
      </c>
      <c r="V90" s="160"/>
      <c r="W90" s="143">
        <f t="shared" si="42"/>
        <v>43.081238081882574</v>
      </c>
      <c r="X90" s="47">
        <v>0</v>
      </c>
      <c r="Y90" s="143">
        <f t="shared" si="43"/>
        <v>0</v>
      </c>
      <c r="Z90" s="160"/>
      <c r="AA90" s="143">
        <f t="shared" si="44"/>
        <v>0</v>
      </c>
      <c r="AB90" s="47">
        <f t="shared" si="45"/>
        <v>52920698</v>
      </c>
      <c r="AC90" s="47">
        <v>11575124</v>
      </c>
      <c r="AD90" s="149">
        <f t="shared" si="46"/>
        <v>21.872583766752282</v>
      </c>
      <c r="AE90" s="47">
        <v>2909750</v>
      </c>
      <c r="AF90" s="149">
        <f t="shared" si="47"/>
        <v>5.4983212806452402</v>
      </c>
      <c r="AG90" s="47">
        <v>0</v>
      </c>
      <c r="AH90" s="149">
        <f t="shared" si="48"/>
        <v>0</v>
      </c>
      <c r="AI90" s="47">
        <v>1067753</v>
      </c>
      <c r="AJ90" s="47">
        <v>14287</v>
      </c>
      <c r="AK90" s="47"/>
      <c r="AL90" s="179">
        <v>27486</v>
      </c>
      <c r="AM90" s="47">
        <v>27486</v>
      </c>
      <c r="AN90" s="47">
        <v>27486</v>
      </c>
      <c r="AO90" s="47">
        <v>27486</v>
      </c>
      <c r="AP90" s="47">
        <v>27486</v>
      </c>
      <c r="AQ90" s="47">
        <v>27486</v>
      </c>
      <c r="AR90" s="47">
        <v>0</v>
      </c>
    </row>
    <row r="91" spans="1:44" x14ac:dyDescent="0.2">
      <c r="A91" s="110">
        <v>38</v>
      </c>
      <c r="B91" s="110"/>
      <c r="C91" s="110" t="s">
        <v>114</v>
      </c>
      <c r="D91" s="39">
        <v>21154469</v>
      </c>
      <c r="E91" s="142">
        <f t="shared" si="33"/>
        <v>1391.1922267525977</v>
      </c>
      <c r="G91" s="142">
        <f t="shared" si="34"/>
        <v>65.46417138031623</v>
      </c>
      <c r="H91" s="39">
        <v>1670411</v>
      </c>
      <c r="I91" s="142">
        <f t="shared" si="35"/>
        <v>109.85209785610942</v>
      </c>
      <c r="K91" s="142">
        <f t="shared" si="36"/>
        <v>71.494259459968546</v>
      </c>
      <c r="L91" s="39">
        <v>2591354</v>
      </c>
      <c r="M91" s="142">
        <f t="shared" si="37"/>
        <v>170.4165461002236</v>
      </c>
      <c r="O91" s="142">
        <f t="shared" si="38"/>
        <v>108.70055547798154</v>
      </c>
      <c r="P91" s="39">
        <v>4596625</v>
      </c>
      <c r="Q91" s="142">
        <f t="shared" si="39"/>
        <v>302.29021438905693</v>
      </c>
      <c r="S91" s="142">
        <f t="shared" si="40"/>
        <v>103.9811951471665</v>
      </c>
      <c r="T91" s="39">
        <v>1520439</v>
      </c>
      <c r="U91" s="142">
        <f t="shared" si="41"/>
        <v>99.989412074181246</v>
      </c>
      <c r="W91" s="142">
        <f t="shared" si="42"/>
        <v>77.42697343144313</v>
      </c>
      <c r="X91" s="39">
        <v>18836</v>
      </c>
      <c r="Y91" s="142">
        <f t="shared" si="43"/>
        <v>1.238721557280021</v>
      </c>
      <c r="AA91" s="142">
        <f t="shared" si="44"/>
        <v>73.016233682294796</v>
      </c>
      <c r="AB91" s="39">
        <f t="shared" si="45"/>
        <v>31552134</v>
      </c>
      <c r="AC91" s="39">
        <v>18842398</v>
      </c>
      <c r="AD91" s="151">
        <f t="shared" si="46"/>
        <v>59.718299877909999</v>
      </c>
      <c r="AE91" s="39">
        <v>3124385</v>
      </c>
      <c r="AF91" s="151">
        <f t="shared" si="47"/>
        <v>9.9022937719521593</v>
      </c>
      <c r="AG91" s="39">
        <v>0</v>
      </c>
      <c r="AH91" s="151">
        <f t="shared" si="48"/>
        <v>0</v>
      </c>
      <c r="AI91" s="39">
        <v>34712</v>
      </c>
      <c r="AJ91" s="39">
        <v>0</v>
      </c>
      <c r="AK91" s="39"/>
      <c r="AL91" s="178">
        <v>15206</v>
      </c>
      <c r="AM91" s="39">
        <v>15206</v>
      </c>
      <c r="AN91" s="39">
        <v>15206</v>
      </c>
      <c r="AO91" s="39">
        <v>15206</v>
      </c>
      <c r="AP91" s="39">
        <v>15206</v>
      </c>
      <c r="AQ91" s="39">
        <v>15206</v>
      </c>
      <c r="AR91" s="39">
        <v>15206</v>
      </c>
    </row>
    <row r="92" spans="1:44" x14ac:dyDescent="0.2">
      <c r="A92" s="113">
        <v>39</v>
      </c>
      <c r="B92" s="113"/>
      <c r="C92" s="113" t="s">
        <v>116</v>
      </c>
      <c r="D92" s="47">
        <v>32716370</v>
      </c>
      <c r="E92" s="143">
        <f t="shared" si="33"/>
        <v>1506.4866233826035</v>
      </c>
      <c r="F92" s="160"/>
      <c r="G92" s="143">
        <f t="shared" si="34"/>
        <v>70.889483565818452</v>
      </c>
      <c r="H92" s="47">
        <v>2572822</v>
      </c>
      <c r="I92" s="143">
        <f t="shared" si="35"/>
        <v>118.47041488235023</v>
      </c>
      <c r="J92" s="160"/>
      <c r="K92" s="143">
        <f t="shared" si="36"/>
        <v>77.103257427302836</v>
      </c>
      <c r="L92" s="47">
        <v>3082321</v>
      </c>
      <c r="M92" s="143">
        <f t="shared" si="37"/>
        <v>141.93125201455081</v>
      </c>
      <c r="N92" s="160"/>
      <c r="O92" s="143">
        <f t="shared" si="38"/>
        <v>90.53115021233738</v>
      </c>
      <c r="P92" s="47">
        <v>4753703</v>
      </c>
      <c r="Q92" s="143">
        <f t="shared" si="39"/>
        <v>218.89317124833079</v>
      </c>
      <c r="R92" s="160"/>
      <c r="S92" s="143">
        <f t="shared" si="40"/>
        <v>75.294443791227053</v>
      </c>
      <c r="T92" s="47">
        <v>1614588</v>
      </c>
      <c r="U92" s="143">
        <f t="shared" si="41"/>
        <v>74.346732974167708</v>
      </c>
      <c r="V92" s="160"/>
      <c r="W92" s="143">
        <f t="shared" si="42"/>
        <v>57.570520711081166</v>
      </c>
      <c r="X92" s="47">
        <v>5202</v>
      </c>
      <c r="Y92" s="143">
        <f t="shared" si="43"/>
        <v>0.23953584749274762</v>
      </c>
      <c r="Z92" s="160"/>
      <c r="AA92" s="143">
        <f t="shared" si="44"/>
        <v>14.119400209859478</v>
      </c>
      <c r="AB92" s="47">
        <f t="shared" si="45"/>
        <v>44745006</v>
      </c>
      <c r="AC92" s="47">
        <v>28115997</v>
      </c>
      <c r="AD92" s="149">
        <f t="shared" si="46"/>
        <v>62.836055938846002</v>
      </c>
      <c r="AE92" s="47">
        <v>3610801</v>
      </c>
      <c r="AF92" s="149">
        <f t="shared" si="47"/>
        <v>8.0697296140713437</v>
      </c>
      <c r="AG92" s="47">
        <v>0</v>
      </c>
      <c r="AH92" s="149">
        <f t="shared" si="48"/>
        <v>0</v>
      </c>
      <c r="AI92" s="47">
        <v>64143</v>
      </c>
      <c r="AJ92" s="47">
        <v>3306</v>
      </c>
      <c r="AK92" s="47"/>
      <c r="AL92" s="179">
        <v>21717</v>
      </c>
      <c r="AM92" s="47">
        <v>21717</v>
      </c>
      <c r="AN92" s="47">
        <v>21717</v>
      </c>
      <c r="AO92" s="47">
        <v>21717</v>
      </c>
      <c r="AP92" s="47">
        <v>21717</v>
      </c>
      <c r="AQ92" s="47">
        <v>21717</v>
      </c>
      <c r="AR92" s="47">
        <v>21717</v>
      </c>
    </row>
    <row r="93" spans="1:44" x14ac:dyDescent="0.2">
      <c r="A93" s="110">
        <v>40</v>
      </c>
      <c r="B93" s="110"/>
      <c r="C93" s="110" t="s">
        <v>118</v>
      </c>
      <c r="D93" s="106">
        <v>16527140</v>
      </c>
      <c r="E93" s="142">
        <f t="shared" si="33"/>
        <v>1522.957980095835</v>
      </c>
      <c r="G93" s="142">
        <f t="shared" si="34"/>
        <v>71.664562449962517</v>
      </c>
      <c r="H93" s="106">
        <v>984685</v>
      </c>
      <c r="I93" s="142">
        <f t="shared" si="35"/>
        <v>90.737652045705858</v>
      </c>
      <c r="K93" s="142">
        <f t="shared" si="36"/>
        <v>59.054140655933352</v>
      </c>
      <c r="L93" s="106">
        <v>1019540</v>
      </c>
      <c r="M93" s="142">
        <f t="shared" si="37"/>
        <v>93.949502395871733</v>
      </c>
      <c r="O93" s="142">
        <f t="shared" si="38"/>
        <v>59.92588942217634</v>
      </c>
      <c r="P93" s="106">
        <v>1971800</v>
      </c>
      <c r="Q93" s="142">
        <f t="shared" si="39"/>
        <v>181.69922594913379</v>
      </c>
      <c r="S93" s="142">
        <f t="shared" si="40"/>
        <v>62.500543425430607</v>
      </c>
      <c r="T93" s="106">
        <v>977865</v>
      </c>
      <c r="U93" s="142">
        <f t="shared" si="41"/>
        <v>90.109196461481758</v>
      </c>
      <c r="W93" s="142">
        <f t="shared" si="42"/>
        <v>69.776211457026577</v>
      </c>
      <c r="X93" s="106">
        <v>237868</v>
      </c>
      <c r="Y93" s="142">
        <f t="shared" si="43"/>
        <v>21.919277552524882</v>
      </c>
      <c r="AA93" s="142">
        <f t="shared" si="44"/>
        <v>1292.0281257044762</v>
      </c>
      <c r="AB93" s="106">
        <f t="shared" si="45"/>
        <v>21718898</v>
      </c>
      <c r="AC93" s="106">
        <v>12479036</v>
      </c>
      <c r="AD93" s="151">
        <f t="shared" si="46"/>
        <v>57.457040407851267</v>
      </c>
      <c r="AE93" s="106">
        <v>3333362</v>
      </c>
      <c r="AF93" s="151">
        <f t="shared" si="47"/>
        <v>15.347749227423972</v>
      </c>
      <c r="AG93" s="106">
        <v>0</v>
      </c>
      <c r="AH93" s="151">
        <f t="shared" si="48"/>
        <v>0</v>
      </c>
      <c r="AI93" s="106">
        <v>173666</v>
      </c>
      <c r="AJ93" s="39">
        <v>5648</v>
      </c>
      <c r="AK93" s="39"/>
      <c r="AL93" s="178">
        <v>10852</v>
      </c>
      <c r="AM93" s="106">
        <v>10852</v>
      </c>
      <c r="AN93" s="106">
        <v>10852</v>
      </c>
      <c r="AO93" s="106">
        <v>10852</v>
      </c>
      <c r="AP93" s="106">
        <v>10852</v>
      </c>
      <c r="AQ93" s="106">
        <v>10852</v>
      </c>
      <c r="AR93" s="106">
        <v>10852</v>
      </c>
    </row>
    <row r="94" spans="1:44" x14ac:dyDescent="0.2">
      <c r="A94" s="113">
        <v>41</v>
      </c>
      <c r="B94" s="113"/>
      <c r="C94" s="113" t="s">
        <v>248</v>
      </c>
      <c r="D94" s="47">
        <v>0</v>
      </c>
      <c r="E94" s="143">
        <f t="shared" si="33"/>
        <v>0</v>
      </c>
      <c r="F94" s="160"/>
      <c r="G94" s="143">
        <f t="shared" si="34"/>
        <v>0</v>
      </c>
      <c r="H94" s="47">
        <v>0</v>
      </c>
      <c r="I94" s="143">
        <f t="shared" si="35"/>
        <v>0</v>
      </c>
      <c r="J94" s="160"/>
      <c r="K94" s="143">
        <f t="shared" si="36"/>
        <v>0</v>
      </c>
      <c r="L94" s="47">
        <v>0</v>
      </c>
      <c r="M94" s="143">
        <f t="shared" si="37"/>
        <v>0</v>
      </c>
      <c r="N94" s="160"/>
      <c r="O94" s="143">
        <f t="shared" si="38"/>
        <v>0</v>
      </c>
      <c r="P94" s="47">
        <v>0</v>
      </c>
      <c r="Q94" s="143">
        <f t="shared" si="39"/>
        <v>0</v>
      </c>
      <c r="R94" s="160"/>
      <c r="S94" s="143">
        <f t="shared" si="40"/>
        <v>0</v>
      </c>
      <c r="T94" s="47">
        <v>0</v>
      </c>
      <c r="U94" s="143">
        <f t="shared" si="41"/>
        <v>0</v>
      </c>
      <c r="V94" s="160"/>
      <c r="W94" s="143">
        <f t="shared" si="42"/>
        <v>0</v>
      </c>
      <c r="X94" s="47">
        <v>0</v>
      </c>
      <c r="Y94" s="143">
        <f t="shared" si="43"/>
        <v>0</v>
      </c>
      <c r="Z94" s="160"/>
      <c r="AA94" s="143">
        <f t="shared" si="44"/>
        <v>0</v>
      </c>
      <c r="AB94" s="47">
        <f t="shared" si="45"/>
        <v>0</v>
      </c>
      <c r="AC94" s="47">
        <v>0</v>
      </c>
      <c r="AD94" s="149">
        <f t="shared" si="46"/>
        <v>0</v>
      </c>
      <c r="AE94" s="47">
        <v>0</v>
      </c>
      <c r="AF94" s="149">
        <f t="shared" si="47"/>
        <v>0</v>
      </c>
      <c r="AG94" s="47">
        <v>0</v>
      </c>
      <c r="AH94" s="149">
        <f t="shared" si="48"/>
        <v>0</v>
      </c>
      <c r="AI94" s="47">
        <v>0</v>
      </c>
      <c r="AJ94" s="47">
        <v>0</v>
      </c>
      <c r="AK94" s="47"/>
      <c r="AL94" s="179">
        <v>0</v>
      </c>
      <c r="AM94" s="47">
        <v>0</v>
      </c>
      <c r="AN94" s="47">
        <v>0</v>
      </c>
      <c r="AO94" s="47">
        <v>0</v>
      </c>
      <c r="AP94" s="47">
        <v>0</v>
      </c>
      <c r="AQ94" s="47">
        <v>0</v>
      </c>
      <c r="AR94" s="47">
        <v>0</v>
      </c>
    </row>
    <row r="95" spans="1:44" x14ac:dyDescent="0.2">
      <c r="A95" s="110">
        <v>42</v>
      </c>
      <c r="B95" s="110"/>
      <c r="C95" s="110" t="s">
        <v>122</v>
      </c>
      <c r="D95" s="39">
        <v>207289770</v>
      </c>
      <c r="E95" s="142">
        <f t="shared" si="33"/>
        <v>1811.6567907708443</v>
      </c>
      <c r="G95" s="142">
        <f t="shared" si="34"/>
        <v>85.249621405789526</v>
      </c>
      <c r="H95" s="39">
        <v>14084638</v>
      </c>
      <c r="I95" s="142">
        <f t="shared" si="35"/>
        <v>123.09594476490125</v>
      </c>
      <c r="K95" s="142">
        <f t="shared" si="36"/>
        <v>80.113658138958868</v>
      </c>
      <c r="L95" s="39">
        <v>13974222</v>
      </c>
      <c r="M95" s="142">
        <f t="shared" si="37"/>
        <v>122.13093864708966</v>
      </c>
      <c r="O95" s="142">
        <f t="shared" si="38"/>
        <v>77.901478323462584</v>
      </c>
      <c r="P95" s="39">
        <v>23656014</v>
      </c>
      <c r="Q95" s="142">
        <f t="shared" si="39"/>
        <v>206.74719454640797</v>
      </c>
      <c r="S95" s="142">
        <f t="shared" si="40"/>
        <v>71.116494543852099</v>
      </c>
      <c r="T95" s="39">
        <v>8832144</v>
      </c>
      <c r="U95" s="142">
        <f t="shared" si="41"/>
        <v>77.190561090718404</v>
      </c>
      <c r="W95" s="142">
        <f t="shared" si="42"/>
        <v>59.772643910489577</v>
      </c>
      <c r="X95" s="39">
        <v>0</v>
      </c>
      <c r="Y95" s="142">
        <f t="shared" si="43"/>
        <v>0</v>
      </c>
      <c r="AA95" s="142">
        <f t="shared" si="44"/>
        <v>0</v>
      </c>
      <c r="AB95" s="39">
        <f t="shared" si="45"/>
        <v>267836788</v>
      </c>
      <c r="AC95" s="39">
        <v>119753409</v>
      </c>
      <c r="AD95" s="151">
        <f t="shared" si="46"/>
        <v>44.711337040078305</v>
      </c>
      <c r="AE95" s="39">
        <v>11710849</v>
      </c>
      <c r="AF95" s="151">
        <f t="shared" si="47"/>
        <v>4.3723825570966746</v>
      </c>
      <c r="AG95" s="39">
        <v>1539468</v>
      </c>
      <c r="AH95" s="151">
        <f t="shared" si="48"/>
        <v>0.57477839825349153</v>
      </c>
      <c r="AI95" s="39">
        <v>7581064</v>
      </c>
      <c r="AJ95" s="39">
        <v>7454</v>
      </c>
      <c r="AK95" s="39"/>
      <c r="AL95" s="178">
        <v>114420</v>
      </c>
      <c r="AM95" s="39">
        <v>114420</v>
      </c>
      <c r="AN95" s="39">
        <v>114420</v>
      </c>
      <c r="AO95" s="39">
        <v>114420</v>
      </c>
      <c r="AP95" s="39">
        <v>114420</v>
      </c>
      <c r="AQ95" s="39">
        <v>114420</v>
      </c>
      <c r="AR95" s="39">
        <v>0</v>
      </c>
    </row>
    <row r="96" spans="1:44" x14ac:dyDescent="0.2">
      <c r="A96" s="113">
        <v>43</v>
      </c>
      <c r="B96" s="113"/>
      <c r="C96" s="113" t="s">
        <v>124</v>
      </c>
      <c r="D96" s="47">
        <v>594191414</v>
      </c>
      <c r="E96" s="143">
        <f t="shared" si="33"/>
        <v>1717.4502461174716</v>
      </c>
      <c r="F96" s="160"/>
      <c r="G96" s="143">
        <f t="shared" si="34"/>
        <v>80.816622668633315</v>
      </c>
      <c r="H96" s="47">
        <v>82362086</v>
      </c>
      <c r="I96" s="143">
        <f t="shared" si="35"/>
        <v>238.05928786350381</v>
      </c>
      <c r="J96" s="160"/>
      <c r="K96" s="143">
        <f t="shared" si="36"/>
        <v>154.93443298335811</v>
      </c>
      <c r="L96" s="47">
        <v>45514333</v>
      </c>
      <c r="M96" s="143">
        <f t="shared" si="37"/>
        <v>131.55458084879456</v>
      </c>
      <c r="N96" s="160"/>
      <c r="O96" s="143">
        <f t="shared" si="38"/>
        <v>83.912368494588563</v>
      </c>
      <c r="P96" s="47">
        <v>91903535</v>
      </c>
      <c r="Q96" s="143">
        <f t="shared" si="39"/>
        <v>265.63788214687276</v>
      </c>
      <c r="R96" s="160"/>
      <c r="S96" s="143">
        <f t="shared" si="40"/>
        <v>91.373597778605102</v>
      </c>
      <c r="T96" s="47">
        <v>28076332</v>
      </c>
      <c r="U96" s="143">
        <f t="shared" si="41"/>
        <v>81.151800863073134</v>
      </c>
      <c r="V96" s="160"/>
      <c r="W96" s="143">
        <f t="shared" si="42"/>
        <v>62.840036749864836</v>
      </c>
      <c r="X96" s="47">
        <v>0</v>
      </c>
      <c r="Y96" s="143">
        <f t="shared" si="43"/>
        <v>0</v>
      </c>
      <c r="Z96" s="160"/>
      <c r="AA96" s="143">
        <f t="shared" si="44"/>
        <v>0</v>
      </c>
      <c r="AB96" s="47">
        <f t="shared" si="45"/>
        <v>842047700</v>
      </c>
      <c r="AC96" s="47">
        <v>452826488</v>
      </c>
      <c r="AD96" s="149">
        <f t="shared" si="46"/>
        <v>53.776821431849996</v>
      </c>
      <c r="AE96" s="47">
        <v>66498874</v>
      </c>
      <c r="AF96" s="149">
        <f t="shared" si="47"/>
        <v>7.8972811160222864</v>
      </c>
      <c r="AG96" s="47">
        <v>2514395</v>
      </c>
      <c r="AH96" s="149">
        <f t="shared" si="48"/>
        <v>0.29860481775557368</v>
      </c>
      <c r="AI96" s="47">
        <v>3771685</v>
      </c>
      <c r="AJ96" s="47">
        <v>2675</v>
      </c>
      <c r="AK96" s="47"/>
      <c r="AL96" s="179">
        <v>345973</v>
      </c>
      <c r="AM96" s="47">
        <v>345973</v>
      </c>
      <c r="AN96" s="47">
        <v>345973</v>
      </c>
      <c r="AO96" s="47">
        <v>345973</v>
      </c>
      <c r="AP96" s="47">
        <v>345973</v>
      </c>
      <c r="AQ96" s="47">
        <v>345973</v>
      </c>
      <c r="AR96" s="47">
        <v>0</v>
      </c>
    </row>
    <row r="97" spans="1:44" x14ac:dyDescent="0.2">
      <c r="A97" s="110">
        <v>44</v>
      </c>
      <c r="B97" s="110"/>
      <c r="C97" s="110" t="s">
        <v>126</v>
      </c>
      <c r="D97" s="39">
        <v>92285183</v>
      </c>
      <c r="E97" s="142">
        <f t="shared" si="33"/>
        <v>1893.9618068382383</v>
      </c>
      <c r="G97" s="142">
        <f t="shared" si="34"/>
        <v>89.12257984653111</v>
      </c>
      <c r="H97" s="39">
        <v>4822629</v>
      </c>
      <c r="I97" s="142">
        <f t="shared" si="35"/>
        <v>98.974448959487745</v>
      </c>
      <c r="K97" s="142">
        <f t="shared" si="36"/>
        <v>64.414836602262412</v>
      </c>
      <c r="L97" s="39">
        <v>8348802</v>
      </c>
      <c r="M97" s="142">
        <f t="shared" si="37"/>
        <v>171.34182982391332</v>
      </c>
      <c r="O97" s="142">
        <f t="shared" si="38"/>
        <v>109.29074966417669</v>
      </c>
      <c r="P97" s="39">
        <v>21632304</v>
      </c>
      <c r="Q97" s="142">
        <f t="shared" si="39"/>
        <v>443.95813323482332</v>
      </c>
      <c r="S97" s="142">
        <f t="shared" si="40"/>
        <v>152.71184805753688</v>
      </c>
      <c r="T97" s="39">
        <v>7024380</v>
      </c>
      <c r="U97" s="142">
        <f t="shared" si="41"/>
        <v>144.1608176332964</v>
      </c>
      <c r="W97" s="142">
        <f t="shared" si="42"/>
        <v>111.63117739373665</v>
      </c>
      <c r="X97" s="39">
        <v>62414</v>
      </c>
      <c r="Y97" s="142">
        <f t="shared" si="43"/>
        <v>1.2809177851660305</v>
      </c>
      <c r="AA97" s="142">
        <f t="shared" si="44"/>
        <v>75.503483232227154</v>
      </c>
      <c r="AB97" s="39">
        <f t="shared" si="45"/>
        <v>134175712</v>
      </c>
      <c r="AC97" s="39">
        <v>84721757</v>
      </c>
      <c r="AD97" s="151">
        <f t="shared" si="46"/>
        <v>63.142394206188378</v>
      </c>
      <c r="AE97" s="39">
        <v>17498358</v>
      </c>
      <c r="AF97" s="151">
        <f t="shared" si="47"/>
        <v>13.041375178243882</v>
      </c>
      <c r="AG97" s="39">
        <v>0</v>
      </c>
      <c r="AH97" s="151">
        <f t="shared" si="48"/>
        <v>0</v>
      </c>
      <c r="AI97" s="39">
        <v>912940</v>
      </c>
      <c r="AJ97" s="39">
        <v>72</v>
      </c>
      <c r="AK97" s="39"/>
      <c r="AL97" s="178">
        <v>48726</v>
      </c>
      <c r="AM97" s="39">
        <v>48726</v>
      </c>
      <c r="AN97" s="39">
        <v>48726</v>
      </c>
      <c r="AO97" s="39">
        <v>48726</v>
      </c>
      <c r="AP97" s="39">
        <v>48726</v>
      </c>
      <c r="AQ97" s="39">
        <v>48726</v>
      </c>
      <c r="AR97" s="39">
        <v>48726</v>
      </c>
    </row>
    <row r="98" spans="1:44" x14ac:dyDescent="0.2">
      <c r="A98" s="113">
        <v>45</v>
      </c>
      <c r="B98" s="113"/>
      <c r="C98" s="113" t="s">
        <v>128</v>
      </c>
      <c r="D98" s="47">
        <v>4093759</v>
      </c>
      <c r="E98" s="143">
        <f t="shared" si="33"/>
        <v>1791.5794310722101</v>
      </c>
      <c r="F98" s="160"/>
      <c r="G98" s="143">
        <f t="shared" si="34"/>
        <v>84.304857849107165</v>
      </c>
      <c r="H98" s="47">
        <v>308403</v>
      </c>
      <c r="I98" s="143">
        <f t="shared" si="35"/>
        <v>134.96849015317287</v>
      </c>
      <c r="J98" s="160"/>
      <c r="K98" s="143">
        <f t="shared" si="36"/>
        <v>87.840582403538463</v>
      </c>
      <c r="L98" s="47">
        <v>367281</v>
      </c>
      <c r="M98" s="143">
        <f t="shared" si="37"/>
        <v>160.73566739606127</v>
      </c>
      <c r="N98" s="160"/>
      <c r="O98" s="143">
        <f t="shared" si="38"/>
        <v>102.52558645802191</v>
      </c>
      <c r="P98" s="47">
        <v>653428</v>
      </c>
      <c r="Q98" s="143">
        <f t="shared" si="39"/>
        <v>285.96411378555797</v>
      </c>
      <c r="R98" s="160"/>
      <c r="S98" s="143">
        <f t="shared" si="40"/>
        <v>98.365375077450906</v>
      </c>
      <c r="T98" s="47">
        <v>559838</v>
      </c>
      <c r="U98" s="143">
        <f t="shared" si="41"/>
        <v>245.00568927789934</v>
      </c>
      <c r="V98" s="160"/>
      <c r="W98" s="143">
        <f t="shared" si="42"/>
        <v>189.72057741672305</v>
      </c>
      <c r="X98" s="47">
        <v>0</v>
      </c>
      <c r="Y98" s="143">
        <f t="shared" si="43"/>
        <v>0</v>
      </c>
      <c r="Z98" s="160"/>
      <c r="AA98" s="143">
        <f t="shared" si="44"/>
        <v>0</v>
      </c>
      <c r="AB98" s="47">
        <f t="shared" si="45"/>
        <v>5982709</v>
      </c>
      <c r="AC98" s="47">
        <v>2442098</v>
      </c>
      <c r="AD98" s="149">
        <f t="shared" si="46"/>
        <v>40.819267659516782</v>
      </c>
      <c r="AE98" s="47">
        <v>333431</v>
      </c>
      <c r="AF98" s="149">
        <f t="shared" si="47"/>
        <v>5.5732444950941122</v>
      </c>
      <c r="AG98" s="47">
        <v>17515</v>
      </c>
      <c r="AH98" s="149">
        <f t="shared" si="48"/>
        <v>0.29276035321122923</v>
      </c>
      <c r="AI98" s="47">
        <v>101026</v>
      </c>
      <c r="AJ98" s="47">
        <v>0</v>
      </c>
      <c r="AK98" s="47"/>
      <c r="AL98" s="179">
        <v>2285</v>
      </c>
      <c r="AM98" s="47">
        <v>2285</v>
      </c>
      <c r="AN98" s="47">
        <v>2285</v>
      </c>
      <c r="AO98" s="47">
        <v>2285</v>
      </c>
      <c r="AP98" s="47">
        <v>2285</v>
      </c>
      <c r="AQ98" s="47">
        <v>2285</v>
      </c>
      <c r="AR98" s="47">
        <v>0</v>
      </c>
    </row>
    <row r="99" spans="1:44" x14ac:dyDescent="0.2">
      <c r="A99" s="110">
        <v>46</v>
      </c>
      <c r="B99" s="110"/>
      <c r="C99" s="110" t="s">
        <v>130</v>
      </c>
      <c r="D99" s="39">
        <v>0</v>
      </c>
      <c r="E99" s="142">
        <f t="shared" si="33"/>
        <v>0</v>
      </c>
      <c r="G99" s="142">
        <f t="shared" si="34"/>
        <v>0</v>
      </c>
      <c r="H99" s="39">
        <v>0</v>
      </c>
      <c r="I99" s="142">
        <f t="shared" si="35"/>
        <v>0</v>
      </c>
      <c r="K99" s="142">
        <f t="shared" si="36"/>
        <v>0</v>
      </c>
      <c r="L99" s="39">
        <v>0</v>
      </c>
      <c r="M99" s="142">
        <f t="shared" si="37"/>
        <v>0</v>
      </c>
      <c r="O99" s="142">
        <f t="shared" si="38"/>
        <v>0</v>
      </c>
      <c r="P99" s="39">
        <v>0</v>
      </c>
      <c r="Q99" s="142">
        <f t="shared" si="39"/>
        <v>0</v>
      </c>
      <c r="S99" s="142">
        <f t="shared" si="40"/>
        <v>0</v>
      </c>
      <c r="T99" s="39">
        <v>0</v>
      </c>
      <c r="U99" s="142">
        <f t="shared" si="41"/>
        <v>0</v>
      </c>
      <c r="W99" s="142">
        <f t="shared" si="42"/>
        <v>0</v>
      </c>
      <c r="X99" s="39">
        <v>0</v>
      </c>
      <c r="Y99" s="142">
        <f t="shared" si="43"/>
        <v>0</v>
      </c>
      <c r="AA99" s="142">
        <f t="shared" si="44"/>
        <v>0</v>
      </c>
      <c r="AB99" s="39">
        <f t="shared" si="45"/>
        <v>0</v>
      </c>
      <c r="AC99" s="39">
        <v>0</v>
      </c>
      <c r="AD99" s="151">
        <f t="shared" si="46"/>
        <v>0</v>
      </c>
      <c r="AE99" s="39">
        <v>0</v>
      </c>
      <c r="AF99" s="151">
        <f t="shared" si="47"/>
        <v>0</v>
      </c>
      <c r="AG99" s="39">
        <v>0</v>
      </c>
      <c r="AH99" s="151">
        <f t="shared" si="48"/>
        <v>0</v>
      </c>
      <c r="AI99" s="39">
        <v>0</v>
      </c>
      <c r="AJ99" s="39">
        <v>0</v>
      </c>
      <c r="AK99" s="39"/>
      <c r="AL99" s="178">
        <v>0</v>
      </c>
      <c r="AM99" s="39">
        <v>0</v>
      </c>
      <c r="AN99" s="39">
        <v>0</v>
      </c>
      <c r="AO99" s="39">
        <v>0</v>
      </c>
      <c r="AP99" s="39">
        <v>0</v>
      </c>
      <c r="AQ99" s="39">
        <v>0</v>
      </c>
      <c r="AR99" s="39">
        <v>0</v>
      </c>
    </row>
    <row r="100" spans="1:44" x14ac:dyDescent="0.2">
      <c r="A100" s="113">
        <v>47</v>
      </c>
      <c r="B100" s="113"/>
      <c r="C100" s="113" t="s">
        <v>132</v>
      </c>
      <c r="D100" s="47">
        <v>137186042</v>
      </c>
      <c r="E100" s="143">
        <f t="shared" si="33"/>
        <v>1676.558086671718</v>
      </c>
      <c r="F100" s="160"/>
      <c r="G100" s="143">
        <f t="shared" si="34"/>
        <v>78.892394454451306</v>
      </c>
      <c r="H100" s="47">
        <v>10292626</v>
      </c>
      <c r="I100" s="143">
        <f t="shared" si="35"/>
        <v>125.78674260015154</v>
      </c>
      <c r="J100" s="160"/>
      <c r="K100" s="143">
        <f t="shared" si="36"/>
        <v>81.864890954190955</v>
      </c>
      <c r="L100" s="47">
        <v>10066775</v>
      </c>
      <c r="M100" s="143">
        <f t="shared" si="37"/>
        <v>123.02660523549972</v>
      </c>
      <c r="N100" s="160"/>
      <c r="O100" s="143">
        <f t="shared" si="38"/>
        <v>78.472781157085223</v>
      </c>
      <c r="P100" s="47">
        <v>15495821</v>
      </c>
      <c r="Q100" s="143">
        <f t="shared" si="39"/>
        <v>189.37527191846112</v>
      </c>
      <c r="R100" s="160"/>
      <c r="S100" s="143">
        <f t="shared" si="40"/>
        <v>65.140934665049045</v>
      </c>
      <c r="T100" s="47">
        <v>6056577</v>
      </c>
      <c r="U100" s="143">
        <f t="shared" si="41"/>
        <v>74.017757192090528</v>
      </c>
      <c r="V100" s="160"/>
      <c r="W100" s="143">
        <f t="shared" si="42"/>
        <v>57.315777747700395</v>
      </c>
      <c r="X100" s="47">
        <v>152700</v>
      </c>
      <c r="Y100" s="143">
        <f t="shared" si="43"/>
        <v>1.8661550118544228</v>
      </c>
      <c r="Z100" s="160"/>
      <c r="AA100" s="143">
        <f t="shared" si="44"/>
        <v>110.00019304753714</v>
      </c>
      <c r="AB100" s="47">
        <f t="shared" si="45"/>
        <v>179250541</v>
      </c>
      <c r="AC100" s="47">
        <v>72778494</v>
      </c>
      <c r="AD100" s="149">
        <f t="shared" si="46"/>
        <v>40.601547752092976</v>
      </c>
      <c r="AE100" s="47">
        <v>9446054</v>
      </c>
      <c r="AF100" s="149">
        <f t="shared" si="47"/>
        <v>5.2697492277024702</v>
      </c>
      <c r="AG100" s="47">
        <v>172261</v>
      </c>
      <c r="AH100" s="149">
        <f t="shared" si="48"/>
        <v>9.6100686245627565E-2</v>
      </c>
      <c r="AI100" s="47">
        <v>2120579</v>
      </c>
      <c r="AJ100" s="47">
        <v>0</v>
      </c>
      <c r="AK100" s="47"/>
      <c r="AL100" s="179">
        <v>81826</v>
      </c>
      <c r="AM100" s="47">
        <v>81826</v>
      </c>
      <c r="AN100" s="47">
        <v>81826</v>
      </c>
      <c r="AO100" s="47">
        <v>81826</v>
      </c>
      <c r="AP100" s="47">
        <v>81826</v>
      </c>
      <c r="AQ100" s="47">
        <v>81826</v>
      </c>
      <c r="AR100" s="47">
        <v>81826</v>
      </c>
    </row>
    <row r="101" spans="1:44" x14ac:dyDescent="0.2">
      <c r="A101" s="110">
        <v>48</v>
      </c>
      <c r="B101" s="110"/>
      <c r="C101" s="110" t="s">
        <v>134</v>
      </c>
      <c r="D101" s="39">
        <v>0</v>
      </c>
      <c r="E101" s="142">
        <f t="shared" si="33"/>
        <v>0</v>
      </c>
      <c r="G101" s="142">
        <f t="shared" si="34"/>
        <v>0</v>
      </c>
      <c r="H101" s="39">
        <v>0</v>
      </c>
      <c r="I101" s="142">
        <f t="shared" si="35"/>
        <v>0</v>
      </c>
      <c r="K101" s="142">
        <f t="shared" si="36"/>
        <v>0</v>
      </c>
      <c r="L101" s="39">
        <v>0</v>
      </c>
      <c r="M101" s="142">
        <f t="shared" si="37"/>
        <v>0</v>
      </c>
      <c r="O101" s="142">
        <f t="shared" si="38"/>
        <v>0</v>
      </c>
      <c r="P101" s="39">
        <v>0</v>
      </c>
      <c r="Q101" s="142">
        <f t="shared" si="39"/>
        <v>0</v>
      </c>
      <c r="S101" s="142">
        <f t="shared" si="40"/>
        <v>0</v>
      </c>
      <c r="T101" s="39">
        <v>0</v>
      </c>
      <c r="U101" s="142">
        <f t="shared" si="41"/>
        <v>0</v>
      </c>
      <c r="W101" s="142">
        <f t="shared" si="42"/>
        <v>0</v>
      </c>
      <c r="X101" s="39">
        <v>0</v>
      </c>
      <c r="Y101" s="142">
        <f t="shared" si="43"/>
        <v>0</v>
      </c>
      <c r="AA101" s="142">
        <f t="shared" si="44"/>
        <v>0</v>
      </c>
      <c r="AB101" s="39">
        <f t="shared" si="45"/>
        <v>0</v>
      </c>
      <c r="AC101" s="39">
        <v>0</v>
      </c>
      <c r="AD101" s="151">
        <f t="shared" si="46"/>
        <v>0</v>
      </c>
      <c r="AE101" s="39">
        <v>0</v>
      </c>
      <c r="AF101" s="151">
        <f t="shared" si="47"/>
        <v>0</v>
      </c>
      <c r="AG101" s="39">
        <v>0</v>
      </c>
      <c r="AH101" s="151">
        <f t="shared" si="48"/>
        <v>0</v>
      </c>
      <c r="AI101" s="39">
        <v>0</v>
      </c>
      <c r="AJ101" s="39">
        <v>0</v>
      </c>
      <c r="AK101" s="39"/>
      <c r="AL101" s="178">
        <v>0</v>
      </c>
      <c r="AM101" s="39">
        <v>0</v>
      </c>
      <c r="AN101" s="39">
        <v>0</v>
      </c>
      <c r="AO101" s="39">
        <v>0</v>
      </c>
      <c r="AP101" s="39">
        <v>0</v>
      </c>
      <c r="AQ101" s="39">
        <v>0</v>
      </c>
      <c r="AR101" s="39">
        <v>0</v>
      </c>
    </row>
    <row r="102" spans="1:44" x14ac:dyDescent="0.2">
      <c r="A102" s="113">
        <v>49</v>
      </c>
      <c r="B102" s="113"/>
      <c r="C102" s="113" t="s">
        <v>136</v>
      </c>
      <c r="D102" s="47">
        <v>51573342</v>
      </c>
      <c r="E102" s="143">
        <f t="shared" si="33"/>
        <v>1825.6050265486726</v>
      </c>
      <c r="F102" s="160"/>
      <c r="G102" s="143">
        <f t="shared" si="34"/>
        <v>85.905971894135945</v>
      </c>
      <c r="H102" s="47">
        <v>2857322</v>
      </c>
      <c r="I102" s="143">
        <f t="shared" si="35"/>
        <v>101.14414159292035</v>
      </c>
      <c r="J102" s="160"/>
      <c r="K102" s="143">
        <f t="shared" si="36"/>
        <v>65.826922225663068</v>
      </c>
      <c r="L102" s="47">
        <v>4425313</v>
      </c>
      <c r="M102" s="143">
        <f t="shared" si="37"/>
        <v>156.64824778761061</v>
      </c>
      <c r="N102" s="160"/>
      <c r="O102" s="143">
        <f t="shared" si="38"/>
        <v>99.918417189089041</v>
      </c>
      <c r="P102" s="47">
        <v>6427523</v>
      </c>
      <c r="Q102" s="143">
        <f t="shared" si="39"/>
        <v>227.52293805309733</v>
      </c>
      <c r="R102" s="160"/>
      <c r="S102" s="143">
        <f t="shared" si="40"/>
        <v>78.262894053550369</v>
      </c>
      <c r="T102" s="47">
        <v>3339553</v>
      </c>
      <c r="U102" s="143">
        <f t="shared" si="41"/>
        <v>118.21426548672567</v>
      </c>
      <c r="V102" s="160"/>
      <c r="W102" s="143">
        <f t="shared" si="42"/>
        <v>91.539420056473233</v>
      </c>
      <c r="X102" s="47">
        <v>41248</v>
      </c>
      <c r="Y102" s="143">
        <f t="shared" si="43"/>
        <v>1.4601061946902656</v>
      </c>
      <c r="Z102" s="160"/>
      <c r="AA102" s="143">
        <f t="shared" si="44"/>
        <v>86.065713869198817</v>
      </c>
      <c r="AB102" s="47">
        <f t="shared" si="45"/>
        <v>68664301</v>
      </c>
      <c r="AC102" s="47">
        <v>38627121</v>
      </c>
      <c r="AD102" s="149">
        <f t="shared" si="46"/>
        <v>56.255026902553041</v>
      </c>
      <c r="AE102" s="47">
        <v>4631131</v>
      </c>
      <c r="AF102" s="149">
        <f t="shared" si="47"/>
        <v>6.7445978952003021</v>
      </c>
      <c r="AG102" s="47">
        <v>189169</v>
      </c>
      <c r="AH102" s="149">
        <f t="shared" si="48"/>
        <v>0.27549832627000748</v>
      </c>
      <c r="AI102" s="47">
        <v>596978</v>
      </c>
      <c r="AJ102" s="47">
        <v>0</v>
      </c>
      <c r="AK102" s="47"/>
      <c r="AL102" s="179">
        <v>28250</v>
      </c>
      <c r="AM102" s="47">
        <v>28250</v>
      </c>
      <c r="AN102" s="47">
        <v>28250</v>
      </c>
      <c r="AO102" s="47">
        <v>28250</v>
      </c>
      <c r="AP102" s="47">
        <v>28250</v>
      </c>
      <c r="AQ102" s="47">
        <v>28250</v>
      </c>
      <c r="AR102" s="47">
        <v>28250</v>
      </c>
    </row>
    <row r="103" spans="1:44" x14ac:dyDescent="0.2">
      <c r="A103" s="110">
        <v>50</v>
      </c>
      <c r="B103" s="110"/>
      <c r="C103" s="110" t="s">
        <v>138</v>
      </c>
      <c r="D103" s="106">
        <v>0</v>
      </c>
      <c r="E103" s="142">
        <f t="shared" si="33"/>
        <v>0</v>
      </c>
      <c r="G103" s="142">
        <f t="shared" si="34"/>
        <v>0</v>
      </c>
      <c r="H103" s="106">
        <v>0</v>
      </c>
      <c r="I103" s="142">
        <f t="shared" si="35"/>
        <v>0</v>
      </c>
      <c r="K103" s="142">
        <f t="shared" si="36"/>
        <v>0</v>
      </c>
      <c r="L103" s="106">
        <v>0</v>
      </c>
      <c r="M103" s="142">
        <f t="shared" si="37"/>
        <v>0</v>
      </c>
      <c r="O103" s="142">
        <f t="shared" si="38"/>
        <v>0</v>
      </c>
      <c r="P103" s="106">
        <v>0</v>
      </c>
      <c r="Q103" s="142">
        <f t="shared" si="39"/>
        <v>0</v>
      </c>
      <c r="S103" s="142">
        <f t="shared" si="40"/>
        <v>0</v>
      </c>
      <c r="T103" s="106">
        <v>0</v>
      </c>
      <c r="U103" s="142">
        <f t="shared" si="41"/>
        <v>0</v>
      </c>
      <c r="W103" s="142">
        <f t="shared" si="42"/>
        <v>0</v>
      </c>
      <c r="X103" s="106">
        <v>0</v>
      </c>
      <c r="Y103" s="142">
        <f t="shared" si="43"/>
        <v>0</v>
      </c>
      <c r="AA103" s="142">
        <f t="shared" si="44"/>
        <v>0</v>
      </c>
      <c r="AB103" s="106">
        <f t="shared" si="45"/>
        <v>0</v>
      </c>
      <c r="AC103" s="106">
        <v>0</v>
      </c>
      <c r="AD103" s="151">
        <f t="shared" si="46"/>
        <v>0</v>
      </c>
      <c r="AE103" s="106">
        <v>0</v>
      </c>
      <c r="AF103" s="151">
        <f t="shared" si="47"/>
        <v>0</v>
      </c>
      <c r="AG103" s="106">
        <v>0</v>
      </c>
      <c r="AH103" s="151">
        <f t="shared" si="48"/>
        <v>0</v>
      </c>
      <c r="AI103" s="106">
        <v>0</v>
      </c>
      <c r="AJ103" s="39">
        <v>0</v>
      </c>
      <c r="AK103" s="39"/>
      <c r="AL103" s="178">
        <v>0</v>
      </c>
      <c r="AM103" s="39">
        <v>0</v>
      </c>
      <c r="AN103" s="39">
        <v>0</v>
      </c>
      <c r="AO103" s="39">
        <v>0</v>
      </c>
      <c r="AP103" s="39">
        <v>0</v>
      </c>
      <c r="AQ103" s="39">
        <v>0</v>
      </c>
      <c r="AR103" s="39">
        <v>0</v>
      </c>
    </row>
    <row r="104" spans="1:44" x14ac:dyDescent="0.2">
      <c r="A104" s="113">
        <v>51</v>
      </c>
      <c r="B104" s="113"/>
      <c r="C104" s="113" t="s">
        <v>140</v>
      </c>
      <c r="D104" s="107">
        <v>14441323</v>
      </c>
      <c r="E104" s="143">
        <f t="shared" si="33"/>
        <v>1323.9203337000367</v>
      </c>
      <c r="F104" s="160"/>
      <c r="G104" s="143">
        <f t="shared" si="34"/>
        <v>62.298614061072868</v>
      </c>
      <c r="H104" s="107">
        <v>1351092</v>
      </c>
      <c r="I104" s="143">
        <f t="shared" si="35"/>
        <v>123.86248624862486</v>
      </c>
      <c r="J104" s="160"/>
      <c r="K104" s="143">
        <f t="shared" si="36"/>
        <v>80.612540880333086</v>
      </c>
      <c r="L104" s="107">
        <v>1269428</v>
      </c>
      <c r="M104" s="143">
        <f t="shared" si="37"/>
        <v>116.37587092042537</v>
      </c>
      <c r="N104" s="160"/>
      <c r="O104" s="143">
        <f t="shared" si="38"/>
        <v>74.230596164321156</v>
      </c>
      <c r="P104" s="107">
        <v>2776622</v>
      </c>
      <c r="Q104" s="143">
        <f t="shared" si="39"/>
        <v>254.54913824715806</v>
      </c>
      <c r="R104" s="160"/>
      <c r="S104" s="143">
        <f t="shared" si="40"/>
        <v>87.559313397274735</v>
      </c>
      <c r="T104" s="107">
        <v>918135</v>
      </c>
      <c r="U104" s="143">
        <f t="shared" si="41"/>
        <v>84.170792079207928</v>
      </c>
      <c r="V104" s="160"/>
      <c r="W104" s="143">
        <f t="shared" si="42"/>
        <v>65.177797797084622</v>
      </c>
      <c r="X104" s="107">
        <v>7994</v>
      </c>
      <c r="Y104" s="143">
        <f t="shared" si="43"/>
        <v>0.73285661899523291</v>
      </c>
      <c r="Z104" s="160"/>
      <c r="AA104" s="143">
        <f t="shared" si="44"/>
        <v>43.198110046353243</v>
      </c>
      <c r="AB104" s="107">
        <f t="shared" si="45"/>
        <v>20764594</v>
      </c>
      <c r="AC104" s="107">
        <v>5181906</v>
      </c>
      <c r="AD104" s="149">
        <f t="shared" si="46"/>
        <v>24.95548913694147</v>
      </c>
      <c r="AE104" s="107">
        <v>1953515</v>
      </c>
      <c r="AF104" s="149">
        <f t="shared" si="47"/>
        <v>9.4079132970285855</v>
      </c>
      <c r="AG104" s="107">
        <v>76801</v>
      </c>
      <c r="AH104" s="149">
        <f t="shared" si="48"/>
        <v>0.36986516567576522</v>
      </c>
      <c r="AI104" s="107">
        <v>3432</v>
      </c>
      <c r="AJ104" s="47">
        <v>0</v>
      </c>
      <c r="AK104" s="47"/>
      <c r="AL104" s="179">
        <v>10908</v>
      </c>
      <c r="AM104" s="47">
        <v>10908</v>
      </c>
      <c r="AN104" s="47">
        <v>10908</v>
      </c>
      <c r="AO104" s="47">
        <v>10908</v>
      </c>
      <c r="AP104" s="47">
        <v>10908</v>
      </c>
      <c r="AQ104" s="47">
        <v>10908</v>
      </c>
      <c r="AR104" s="47">
        <v>10908</v>
      </c>
    </row>
    <row r="105" spans="1:44" x14ac:dyDescent="0.2">
      <c r="A105" s="110">
        <v>52</v>
      </c>
      <c r="B105" s="110"/>
      <c r="C105" s="110" t="s">
        <v>142</v>
      </c>
      <c r="D105" s="39">
        <v>0</v>
      </c>
      <c r="E105" s="142">
        <f t="shared" si="33"/>
        <v>0</v>
      </c>
      <c r="G105" s="142">
        <f t="shared" si="34"/>
        <v>0</v>
      </c>
      <c r="H105" s="39">
        <v>0</v>
      </c>
      <c r="I105" s="142">
        <f t="shared" si="35"/>
        <v>0</v>
      </c>
      <c r="K105" s="142">
        <f t="shared" si="36"/>
        <v>0</v>
      </c>
      <c r="L105" s="39">
        <v>0</v>
      </c>
      <c r="M105" s="142">
        <f t="shared" si="37"/>
        <v>0</v>
      </c>
      <c r="O105" s="142">
        <f t="shared" si="38"/>
        <v>0</v>
      </c>
      <c r="P105" s="39">
        <v>0</v>
      </c>
      <c r="Q105" s="142">
        <f t="shared" si="39"/>
        <v>0</v>
      </c>
      <c r="S105" s="142">
        <f t="shared" si="40"/>
        <v>0</v>
      </c>
      <c r="T105" s="39">
        <v>0</v>
      </c>
      <c r="U105" s="142">
        <f t="shared" si="41"/>
        <v>0</v>
      </c>
      <c r="W105" s="142">
        <f t="shared" si="42"/>
        <v>0</v>
      </c>
      <c r="X105" s="39">
        <v>0</v>
      </c>
      <c r="Y105" s="142">
        <f t="shared" si="43"/>
        <v>0</v>
      </c>
      <c r="AA105" s="142">
        <f t="shared" si="44"/>
        <v>0</v>
      </c>
      <c r="AB105" s="39">
        <f t="shared" si="45"/>
        <v>0</v>
      </c>
      <c r="AC105" s="39">
        <v>0</v>
      </c>
      <c r="AD105" s="142">
        <f t="shared" si="46"/>
        <v>0</v>
      </c>
      <c r="AE105" s="39">
        <v>0</v>
      </c>
      <c r="AF105" s="142">
        <f t="shared" si="47"/>
        <v>0</v>
      </c>
      <c r="AG105" s="39">
        <v>0</v>
      </c>
      <c r="AH105" s="142">
        <f t="shared" si="48"/>
        <v>0</v>
      </c>
      <c r="AI105" s="39">
        <v>0</v>
      </c>
      <c r="AJ105" s="39">
        <v>0</v>
      </c>
      <c r="AK105" s="39"/>
      <c r="AL105" s="178">
        <v>0</v>
      </c>
      <c r="AM105" s="39">
        <v>0</v>
      </c>
      <c r="AN105" s="39">
        <v>0</v>
      </c>
      <c r="AO105" s="39">
        <v>0</v>
      </c>
      <c r="AP105" s="39">
        <v>0</v>
      </c>
      <c r="AQ105" s="39">
        <v>0</v>
      </c>
      <c r="AR105" s="39">
        <v>0</v>
      </c>
    </row>
    <row r="106" spans="1:44" x14ac:dyDescent="0.2">
      <c r="A106" s="113">
        <v>53</v>
      </c>
      <c r="B106" s="113"/>
      <c r="C106" s="113" t="s">
        <v>144</v>
      </c>
      <c r="D106" s="47">
        <v>1417564450</v>
      </c>
      <c r="E106" s="143">
        <f t="shared" si="33"/>
        <v>3227.4808352135733</v>
      </c>
      <c r="F106" s="160"/>
      <c r="G106" s="143">
        <f t="shared" si="34"/>
        <v>151.87287167086882</v>
      </c>
      <c r="H106" s="47">
        <v>103280248</v>
      </c>
      <c r="I106" s="143">
        <f t="shared" si="35"/>
        <v>235.14628987493654</v>
      </c>
      <c r="J106" s="160"/>
      <c r="K106" s="143">
        <f t="shared" si="36"/>
        <v>153.03858722287214</v>
      </c>
      <c r="L106" s="47">
        <v>86615462</v>
      </c>
      <c r="M106" s="143">
        <f t="shared" si="37"/>
        <v>197.20425666583944</v>
      </c>
      <c r="N106" s="160"/>
      <c r="O106" s="143">
        <f t="shared" si="38"/>
        <v>125.7871534938418</v>
      </c>
      <c r="P106" s="47">
        <v>294805706</v>
      </c>
      <c r="Q106" s="143">
        <f t="shared" si="39"/>
        <v>671.20741228140082</v>
      </c>
      <c r="R106" s="160"/>
      <c r="S106" s="143">
        <f t="shared" si="40"/>
        <v>230.88060942267649</v>
      </c>
      <c r="T106" s="47">
        <v>46450016</v>
      </c>
      <c r="U106" s="143">
        <f t="shared" si="41"/>
        <v>105.75641653214699</v>
      </c>
      <c r="V106" s="160"/>
      <c r="W106" s="143">
        <f t="shared" si="42"/>
        <v>81.892663264829267</v>
      </c>
      <c r="X106" s="47">
        <v>1011871</v>
      </c>
      <c r="Y106" s="143">
        <f t="shared" si="43"/>
        <v>2.3038065466500615</v>
      </c>
      <c r="Z106" s="160"/>
      <c r="AA106" s="143">
        <f t="shared" si="44"/>
        <v>135.79748909703954</v>
      </c>
      <c r="AB106" s="47">
        <f t="shared" si="45"/>
        <v>1949727753</v>
      </c>
      <c r="AC106" s="47">
        <v>552777472</v>
      </c>
      <c r="AD106" s="143">
        <f t="shared" si="46"/>
        <v>28.351520931548229</v>
      </c>
      <c r="AE106" s="47">
        <v>42080594</v>
      </c>
      <c r="AF106" s="143">
        <f t="shared" si="47"/>
        <v>2.1582805053296075</v>
      </c>
      <c r="AG106" s="47">
        <v>226562</v>
      </c>
      <c r="AH106" s="143">
        <f t="shared" si="48"/>
        <v>1.1620186441486224E-2</v>
      </c>
      <c r="AI106" s="47">
        <v>25181031</v>
      </c>
      <c r="AJ106" s="47">
        <v>14934</v>
      </c>
      <c r="AK106" s="47"/>
      <c r="AL106" s="179">
        <v>439217</v>
      </c>
      <c r="AM106" s="47">
        <v>439217</v>
      </c>
      <c r="AN106" s="47">
        <v>439217</v>
      </c>
      <c r="AO106" s="47">
        <v>439217</v>
      </c>
      <c r="AP106" s="47">
        <v>439217</v>
      </c>
      <c r="AQ106" s="47">
        <v>439217</v>
      </c>
      <c r="AR106" s="47">
        <v>439217</v>
      </c>
    </row>
    <row r="107" spans="1:44" x14ac:dyDescent="0.2">
      <c r="A107" s="110">
        <v>54</v>
      </c>
      <c r="B107" s="110"/>
      <c r="C107" s="110" t="s">
        <v>146</v>
      </c>
      <c r="D107" s="39">
        <v>69143172</v>
      </c>
      <c r="E107" s="142">
        <f t="shared" si="33"/>
        <v>1668.9961378777639</v>
      </c>
      <c r="G107" s="142">
        <f t="shared" si="34"/>
        <v>78.536558142044555</v>
      </c>
      <c r="H107" s="39">
        <v>3874995</v>
      </c>
      <c r="I107" s="142">
        <f t="shared" si="35"/>
        <v>93.53565221589264</v>
      </c>
      <c r="K107" s="142">
        <f t="shared" si="36"/>
        <v>60.875143204272433</v>
      </c>
      <c r="L107" s="39">
        <v>6896587</v>
      </c>
      <c r="M107" s="142">
        <f t="shared" si="37"/>
        <v>166.47163753982812</v>
      </c>
      <c r="O107" s="142">
        <f t="shared" si="38"/>
        <v>106.18428718339563</v>
      </c>
      <c r="P107" s="39">
        <v>7460960</v>
      </c>
      <c r="Q107" s="142">
        <f t="shared" si="39"/>
        <v>180.09462199478614</v>
      </c>
      <c r="S107" s="142">
        <f t="shared" si="40"/>
        <v>61.948594903881052</v>
      </c>
      <c r="T107" s="39">
        <v>4293259</v>
      </c>
      <c r="U107" s="142">
        <f t="shared" si="41"/>
        <v>103.63181905957323</v>
      </c>
      <c r="W107" s="142">
        <f t="shared" si="42"/>
        <v>80.247477553171748</v>
      </c>
      <c r="X107" s="39">
        <v>37942</v>
      </c>
      <c r="Y107" s="142">
        <f t="shared" si="43"/>
        <v>0.91585401177947279</v>
      </c>
      <c r="AA107" s="142">
        <f t="shared" si="44"/>
        <v>53.984860560427194</v>
      </c>
      <c r="AB107" s="39">
        <f t="shared" si="45"/>
        <v>91706915</v>
      </c>
      <c r="AC107" s="39">
        <v>40150109</v>
      </c>
      <c r="AD107" s="142">
        <f t="shared" si="46"/>
        <v>43.780895911720506</v>
      </c>
      <c r="AE107" s="39">
        <v>8561446</v>
      </c>
      <c r="AF107" s="142">
        <f t="shared" si="47"/>
        <v>9.3356602389252767</v>
      </c>
      <c r="AG107" s="39">
        <v>0</v>
      </c>
      <c r="AH107" s="142">
        <f t="shared" si="48"/>
        <v>0</v>
      </c>
      <c r="AI107" s="39">
        <v>314175</v>
      </c>
      <c r="AJ107" s="39">
        <v>2650</v>
      </c>
      <c r="AK107" s="39"/>
      <c r="AL107" s="178">
        <v>41428</v>
      </c>
      <c r="AM107" s="39">
        <v>41428</v>
      </c>
      <c r="AN107" s="39">
        <v>41428</v>
      </c>
      <c r="AO107" s="39">
        <v>41428</v>
      </c>
      <c r="AP107" s="39">
        <v>41428</v>
      </c>
      <c r="AQ107" s="39">
        <v>41428</v>
      </c>
      <c r="AR107" s="39">
        <v>41428</v>
      </c>
    </row>
    <row r="108" spans="1:44" x14ac:dyDescent="0.2">
      <c r="A108" s="113">
        <v>55</v>
      </c>
      <c r="B108" s="113"/>
      <c r="C108" s="113" t="s">
        <v>148</v>
      </c>
      <c r="D108" s="47">
        <v>20817573</v>
      </c>
      <c r="E108" s="143">
        <f t="shared" si="33"/>
        <v>1726.3100588771872</v>
      </c>
      <c r="F108" s="160"/>
      <c r="G108" s="143">
        <f t="shared" si="34"/>
        <v>81.233531482344418</v>
      </c>
      <c r="H108" s="47">
        <v>1386811</v>
      </c>
      <c r="I108" s="143">
        <f t="shared" si="35"/>
        <v>115.00215606600879</v>
      </c>
      <c r="J108" s="160"/>
      <c r="K108" s="143">
        <f t="shared" si="36"/>
        <v>74.846035211896151</v>
      </c>
      <c r="L108" s="47">
        <v>2618449</v>
      </c>
      <c r="M108" s="143">
        <f t="shared" si="37"/>
        <v>217.13649556347957</v>
      </c>
      <c r="N108" s="160"/>
      <c r="O108" s="143">
        <f t="shared" si="38"/>
        <v>138.50097436202844</v>
      </c>
      <c r="P108" s="47">
        <v>4002762</v>
      </c>
      <c r="Q108" s="143">
        <f t="shared" si="39"/>
        <v>331.93150344141304</v>
      </c>
      <c r="R108" s="160"/>
      <c r="S108" s="143">
        <f t="shared" si="40"/>
        <v>114.17714762811516</v>
      </c>
      <c r="T108" s="47">
        <v>1767662</v>
      </c>
      <c r="U108" s="143">
        <f t="shared" si="41"/>
        <v>146.58445973961358</v>
      </c>
      <c r="V108" s="160"/>
      <c r="W108" s="143">
        <f t="shared" si="42"/>
        <v>113.50792883251826</v>
      </c>
      <c r="X108" s="47">
        <v>0</v>
      </c>
      <c r="Y108" s="143">
        <f t="shared" si="43"/>
        <v>0</v>
      </c>
      <c r="Z108" s="160"/>
      <c r="AA108" s="143">
        <f t="shared" si="44"/>
        <v>0</v>
      </c>
      <c r="AB108" s="47">
        <f t="shared" si="45"/>
        <v>30593257</v>
      </c>
      <c r="AC108" s="47">
        <v>19651539</v>
      </c>
      <c r="AD108" s="149">
        <f t="shared" si="46"/>
        <v>64.234870448739727</v>
      </c>
      <c r="AE108" s="47">
        <v>4103542</v>
      </c>
      <c r="AF108" s="149">
        <f t="shared" si="47"/>
        <v>13.413223704818353</v>
      </c>
      <c r="AG108" s="47">
        <v>91742</v>
      </c>
      <c r="AH108" s="149">
        <f t="shared" si="48"/>
        <v>0.29987653815348919</v>
      </c>
      <c r="AI108" s="47">
        <v>651000</v>
      </c>
      <c r="AJ108" s="47">
        <v>53</v>
      </c>
      <c r="AK108" s="47"/>
      <c r="AL108" s="179">
        <v>12059</v>
      </c>
      <c r="AM108" s="47">
        <v>12059</v>
      </c>
      <c r="AN108" s="47">
        <v>12059</v>
      </c>
      <c r="AO108" s="47">
        <v>12059</v>
      </c>
      <c r="AP108" s="47">
        <v>12059</v>
      </c>
      <c r="AQ108" s="47">
        <v>12059</v>
      </c>
      <c r="AR108" s="47">
        <v>0</v>
      </c>
    </row>
    <row r="109" spans="1:44" x14ac:dyDescent="0.2">
      <c r="A109" s="110">
        <v>56</v>
      </c>
      <c r="B109" s="110"/>
      <c r="C109" s="110" t="s">
        <v>150</v>
      </c>
      <c r="D109" s="39">
        <v>18338789</v>
      </c>
      <c r="E109" s="142">
        <f t="shared" si="33"/>
        <v>1311.599842654842</v>
      </c>
      <c r="G109" s="142">
        <f t="shared" si="34"/>
        <v>61.718858997924627</v>
      </c>
      <c r="H109" s="39">
        <v>1304110</v>
      </c>
      <c r="I109" s="142">
        <f t="shared" si="35"/>
        <v>93.27063367186382</v>
      </c>
      <c r="K109" s="142">
        <f t="shared" si="36"/>
        <v>60.702663070362583</v>
      </c>
      <c r="L109" s="39">
        <v>1535670</v>
      </c>
      <c r="M109" s="142">
        <f t="shared" si="37"/>
        <v>109.83192676298097</v>
      </c>
      <c r="O109" s="142">
        <f t="shared" si="38"/>
        <v>70.056527500162474</v>
      </c>
      <c r="P109" s="39">
        <v>3401603</v>
      </c>
      <c r="Q109" s="142">
        <f t="shared" si="39"/>
        <v>243.28443713345729</v>
      </c>
      <c r="S109" s="142">
        <f t="shared" si="40"/>
        <v>83.684503598533794</v>
      </c>
      <c r="T109" s="39">
        <v>1673469</v>
      </c>
      <c r="U109" s="142">
        <f t="shared" si="41"/>
        <v>119.68738377914461</v>
      </c>
      <c r="W109" s="142">
        <f t="shared" si="42"/>
        <v>92.68013174306536</v>
      </c>
      <c r="X109" s="39">
        <v>4000</v>
      </c>
      <c r="Y109" s="142">
        <f t="shared" si="43"/>
        <v>0.28608210556429697</v>
      </c>
      <c r="AA109" s="142">
        <f t="shared" si="44"/>
        <v>16.863061556846411</v>
      </c>
      <c r="AB109" s="39">
        <f t="shared" si="45"/>
        <v>26257641</v>
      </c>
      <c r="AC109" s="39">
        <v>12936159</v>
      </c>
      <c r="AD109" s="151">
        <f t="shared" si="46"/>
        <v>49.26626500834557</v>
      </c>
      <c r="AE109" s="39">
        <v>2852366</v>
      </c>
      <c r="AF109" s="151">
        <f t="shared" si="47"/>
        <v>10.86299412807114</v>
      </c>
      <c r="AG109" s="39">
        <v>0</v>
      </c>
      <c r="AH109" s="151">
        <f t="shared" si="48"/>
        <v>0</v>
      </c>
      <c r="AI109" s="39">
        <v>110887</v>
      </c>
      <c r="AJ109" s="39">
        <v>6239</v>
      </c>
      <c r="AK109" s="39"/>
      <c r="AL109" s="178">
        <v>13982</v>
      </c>
      <c r="AM109" s="39">
        <v>13982</v>
      </c>
      <c r="AN109" s="39">
        <v>13982</v>
      </c>
      <c r="AO109" s="39">
        <v>13982</v>
      </c>
      <c r="AP109" s="39">
        <v>13982</v>
      </c>
      <c r="AQ109" s="39">
        <v>13982</v>
      </c>
      <c r="AR109" s="39">
        <v>13982</v>
      </c>
    </row>
    <row r="110" spans="1:44" x14ac:dyDescent="0.2">
      <c r="A110" s="113">
        <v>57</v>
      </c>
      <c r="B110" s="113"/>
      <c r="C110" s="113" t="s">
        <v>152</v>
      </c>
      <c r="D110" s="47">
        <v>11913234</v>
      </c>
      <c r="E110" s="143">
        <f t="shared" si="33"/>
        <v>1417.0612584750802</v>
      </c>
      <c r="F110" s="160"/>
      <c r="G110" s="143">
        <f t="shared" si="34"/>
        <v>66.681468813091911</v>
      </c>
      <c r="H110" s="47">
        <v>1280446</v>
      </c>
      <c r="I110" s="143">
        <f t="shared" si="35"/>
        <v>152.30712501486857</v>
      </c>
      <c r="J110" s="160"/>
      <c r="K110" s="143">
        <f t="shared" si="36"/>
        <v>99.124962799327037</v>
      </c>
      <c r="L110" s="47">
        <v>1577884</v>
      </c>
      <c r="M110" s="143">
        <f t="shared" si="37"/>
        <v>187.68692756036637</v>
      </c>
      <c r="N110" s="160"/>
      <c r="O110" s="143">
        <f t="shared" si="38"/>
        <v>119.71650493238543</v>
      </c>
      <c r="P110" s="47">
        <v>1872304</v>
      </c>
      <c r="Q110" s="143">
        <f t="shared" si="39"/>
        <v>222.70774354704412</v>
      </c>
      <c r="R110" s="160"/>
      <c r="S110" s="143">
        <f t="shared" si="40"/>
        <v>76.606572890070424</v>
      </c>
      <c r="T110" s="47">
        <v>1420856</v>
      </c>
      <c r="U110" s="143">
        <f t="shared" si="41"/>
        <v>169.00868324015701</v>
      </c>
      <c r="V110" s="160"/>
      <c r="W110" s="143">
        <f t="shared" si="42"/>
        <v>130.87216491692706</v>
      </c>
      <c r="X110" s="47">
        <v>7713</v>
      </c>
      <c r="Y110" s="143">
        <f t="shared" si="43"/>
        <v>0.91744974426073511</v>
      </c>
      <c r="Z110" s="160"/>
      <c r="AA110" s="143">
        <f t="shared" si="44"/>
        <v>54.078920742928673</v>
      </c>
      <c r="AB110" s="47">
        <f t="shared" si="45"/>
        <v>18072437</v>
      </c>
      <c r="AC110" s="47">
        <v>6560674</v>
      </c>
      <c r="AD110" s="149">
        <f t="shared" si="46"/>
        <v>36.302099157960818</v>
      </c>
      <c r="AE110" s="47">
        <v>642282</v>
      </c>
      <c r="AF110" s="149">
        <f t="shared" si="47"/>
        <v>3.5539313264724619</v>
      </c>
      <c r="AG110" s="47">
        <v>0</v>
      </c>
      <c r="AH110" s="149">
        <f t="shared" si="48"/>
        <v>0</v>
      </c>
      <c r="AI110" s="47">
        <v>450651</v>
      </c>
      <c r="AJ110" s="47">
        <v>917</v>
      </c>
      <c r="AK110" s="47"/>
      <c r="AL110" s="179">
        <v>8407</v>
      </c>
      <c r="AM110" s="47">
        <v>8407</v>
      </c>
      <c r="AN110" s="47">
        <v>8407</v>
      </c>
      <c r="AO110" s="47">
        <v>8407</v>
      </c>
      <c r="AP110" s="47">
        <v>8407</v>
      </c>
      <c r="AQ110" s="47">
        <v>8407</v>
      </c>
      <c r="AR110" s="47">
        <v>8407</v>
      </c>
    </row>
    <row r="111" spans="1:44" x14ac:dyDescent="0.2">
      <c r="A111" s="110">
        <v>58</v>
      </c>
      <c r="B111" s="110"/>
      <c r="C111" s="110" t="s">
        <v>154</v>
      </c>
      <c r="D111" s="39">
        <v>53569219</v>
      </c>
      <c r="E111" s="142">
        <f t="shared" si="33"/>
        <v>1766.0376157979758</v>
      </c>
      <c r="G111" s="142">
        <f t="shared" si="34"/>
        <v>83.10295796760775</v>
      </c>
      <c r="H111" s="39">
        <v>2831488</v>
      </c>
      <c r="I111" s="142">
        <f t="shared" si="35"/>
        <v>93.346784030593739</v>
      </c>
      <c r="K111" s="142">
        <f t="shared" si="36"/>
        <v>60.752223466670522</v>
      </c>
      <c r="L111" s="39">
        <v>5373527</v>
      </c>
      <c r="M111" s="142">
        <f t="shared" si="37"/>
        <v>177.15118847459863</v>
      </c>
      <c r="O111" s="142">
        <f t="shared" si="38"/>
        <v>112.99626140438606</v>
      </c>
      <c r="P111" s="39">
        <v>6837650</v>
      </c>
      <c r="Q111" s="142">
        <f t="shared" si="39"/>
        <v>225.41951010450666</v>
      </c>
      <c r="S111" s="142">
        <f t="shared" si="40"/>
        <v>77.539361032666946</v>
      </c>
      <c r="T111" s="39">
        <v>2951688</v>
      </c>
      <c r="U111" s="142">
        <f t="shared" si="41"/>
        <v>97.309464939175157</v>
      </c>
      <c r="W111" s="142">
        <f t="shared" si="42"/>
        <v>75.351751752313291</v>
      </c>
      <c r="X111" s="39">
        <v>58632</v>
      </c>
      <c r="Y111" s="142">
        <f t="shared" si="43"/>
        <v>1.9329443180694292</v>
      </c>
      <c r="AA111" s="142">
        <f t="shared" si="44"/>
        <v>113.93707745986748</v>
      </c>
      <c r="AB111" s="39">
        <f t="shared" si="45"/>
        <v>71622204</v>
      </c>
      <c r="AC111" s="39">
        <v>34626564</v>
      </c>
      <c r="AD111" s="151">
        <f t="shared" si="46"/>
        <v>48.346130202862788</v>
      </c>
      <c r="AE111" s="39">
        <v>11342868</v>
      </c>
      <c r="AF111" s="151">
        <f t="shared" si="47"/>
        <v>15.837083148125405</v>
      </c>
      <c r="AG111" s="39">
        <v>0</v>
      </c>
      <c r="AH111" s="151">
        <f t="shared" si="48"/>
        <v>0</v>
      </c>
      <c r="AI111" s="39">
        <v>906564</v>
      </c>
      <c r="AJ111" s="39">
        <v>0</v>
      </c>
      <c r="AK111" s="39"/>
      <c r="AL111" s="178">
        <v>30333</v>
      </c>
      <c r="AM111" s="39">
        <v>30333</v>
      </c>
      <c r="AN111" s="39">
        <v>30333</v>
      </c>
      <c r="AO111" s="39">
        <v>30333</v>
      </c>
      <c r="AP111" s="39">
        <v>30333</v>
      </c>
      <c r="AQ111" s="39">
        <v>30333</v>
      </c>
      <c r="AR111" s="39">
        <v>30333</v>
      </c>
    </row>
    <row r="112" spans="1:44" x14ac:dyDescent="0.2">
      <c r="A112" s="113">
        <v>59</v>
      </c>
      <c r="B112" s="113"/>
      <c r="C112" s="113" t="s">
        <v>156</v>
      </c>
      <c r="D112" s="47">
        <v>16367786</v>
      </c>
      <c r="E112" s="143">
        <f t="shared" si="33"/>
        <v>1503.9773959386198</v>
      </c>
      <c r="F112" s="160"/>
      <c r="G112" s="143">
        <f t="shared" si="34"/>
        <v>70.771408944449576</v>
      </c>
      <c r="H112" s="47">
        <v>1727838</v>
      </c>
      <c r="I112" s="143">
        <f t="shared" si="35"/>
        <v>158.76486262978958</v>
      </c>
      <c r="J112" s="160"/>
      <c r="K112" s="143">
        <f t="shared" si="36"/>
        <v>103.32780623678519</v>
      </c>
      <c r="L112" s="47">
        <v>1809148</v>
      </c>
      <c r="M112" s="143">
        <f t="shared" si="37"/>
        <v>166.23614812092254</v>
      </c>
      <c r="N112" s="160"/>
      <c r="O112" s="143">
        <f t="shared" si="38"/>
        <v>106.0340797579431</v>
      </c>
      <c r="P112" s="47">
        <v>1843915</v>
      </c>
      <c r="Q112" s="143">
        <f t="shared" si="39"/>
        <v>169.43076357621979</v>
      </c>
      <c r="R112" s="160"/>
      <c r="S112" s="143">
        <f t="shared" si="40"/>
        <v>58.280461797145456</v>
      </c>
      <c r="T112" s="47">
        <v>1297403</v>
      </c>
      <c r="U112" s="143">
        <f t="shared" si="41"/>
        <v>119.21372783239916</v>
      </c>
      <c r="V112" s="160"/>
      <c r="W112" s="143">
        <f t="shared" si="42"/>
        <v>92.313355445019951</v>
      </c>
      <c r="X112" s="47">
        <v>7390</v>
      </c>
      <c r="Y112" s="143">
        <f t="shared" si="43"/>
        <v>0.67904070568776986</v>
      </c>
      <c r="Z112" s="160"/>
      <c r="AA112" s="143">
        <f t="shared" si="44"/>
        <v>40.025940095172231</v>
      </c>
      <c r="AB112" s="47">
        <f t="shared" si="45"/>
        <v>23053480</v>
      </c>
      <c r="AC112" s="47">
        <v>7912225</v>
      </c>
      <c r="AD112" s="149">
        <f t="shared" si="46"/>
        <v>34.321174070031944</v>
      </c>
      <c r="AE112" s="47">
        <v>2334951</v>
      </c>
      <c r="AF112" s="149">
        <f t="shared" si="47"/>
        <v>10.128410114221367</v>
      </c>
      <c r="AG112" s="47">
        <v>0</v>
      </c>
      <c r="AH112" s="149">
        <f t="shared" si="48"/>
        <v>0</v>
      </c>
      <c r="AI112" s="47">
        <v>115853</v>
      </c>
      <c r="AJ112" s="47">
        <v>0</v>
      </c>
      <c r="AK112" s="47"/>
      <c r="AL112" s="179">
        <v>10883</v>
      </c>
      <c r="AM112" s="47">
        <v>10883</v>
      </c>
      <c r="AN112" s="47">
        <v>10883</v>
      </c>
      <c r="AO112" s="47">
        <v>10883</v>
      </c>
      <c r="AP112" s="47">
        <v>10883</v>
      </c>
      <c r="AQ112" s="47">
        <v>10883</v>
      </c>
      <c r="AR112" s="47">
        <v>10883</v>
      </c>
    </row>
    <row r="113" spans="1:44" x14ac:dyDescent="0.2">
      <c r="A113" s="110">
        <v>60</v>
      </c>
      <c r="B113" s="110"/>
      <c r="C113" s="110" t="s">
        <v>158</v>
      </c>
      <c r="D113" s="39">
        <v>116506277</v>
      </c>
      <c r="E113" s="142">
        <f t="shared" si="33"/>
        <v>1140.8203378212975</v>
      </c>
      <c r="G113" s="142">
        <f t="shared" si="34"/>
        <v>53.68263038934078</v>
      </c>
      <c r="H113" s="39">
        <v>7265144</v>
      </c>
      <c r="I113" s="142">
        <f t="shared" si="35"/>
        <v>71.139720930232556</v>
      </c>
      <c r="K113" s="142">
        <f t="shared" si="36"/>
        <v>46.29935854987351</v>
      </c>
      <c r="L113" s="39">
        <v>7213185</v>
      </c>
      <c r="M113" s="142">
        <f t="shared" si="37"/>
        <v>70.63094247246022</v>
      </c>
      <c r="O113" s="142">
        <f t="shared" si="38"/>
        <v>45.052096503437532</v>
      </c>
      <c r="P113" s="39">
        <v>22259444</v>
      </c>
      <c r="Q113" s="142">
        <f t="shared" si="39"/>
        <v>217.96273194614443</v>
      </c>
      <c r="S113" s="142">
        <f t="shared" si="40"/>
        <v>74.974393104674832</v>
      </c>
      <c r="T113" s="39">
        <v>9822003</v>
      </c>
      <c r="U113" s="142">
        <f t="shared" si="41"/>
        <v>96.176283965728274</v>
      </c>
      <c r="W113" s="142">
        <f t="shared" si="42"/>
        <v>74.47427111407336</v>
      </c>
      <c r="X113" s="39">
        <v>392296</v>
      </c>
      <c r="Y113" s="142">
        <f t="shared" si="43"/>
        <v>3.8413317013463892</v>
      </c>
      <c r="AA113" s="142">
        <f t="shared" si="44"/>
        <v>226.42665053201364</v>
      </c>
      <c r="AB113" s="39">
        <f t="shared" si="45"/>
        <v>163458349</v>
      </c>
      <c r="AC113" s="39">
        <v>81877630</v>
      </c>
      <c r="AD113" s="151">
        <f t="shared" si="46"/>
        <v>50.090821607405324</v>
      </c>
      <c r="AE113" s="39">
        <v>9238418</v>
      </c>
      <c r="AF113" s="151">
        <f t="shared" si="47"/>
        <v>5.6518483494532301</v>
      </c>
      <c r="AG113" s="39">
        <v>0</v>
      </c>
      <c r="AH113" s="151">
        <f t="shared" si="48"/>
        <v>0</v>
      </c>
      <c r="AI113" s="39">
        <v>5821247</v>
      </c>
      <c r="AJ113" s="39">
        <v>11659</v>
      </c>
      <c r="AK113" s="39"/>
      <c r="AL113" s="178">
        <v>102125</v>
      </c>
      <c r="AM113" s="39">
        <v>102125</v>
      </c>
      <c r="AN113" s="39">
        <v>102125</v>
      </c>
      <c r="AO113" s="39">
        <v>102125</v>
      </c>
      <c r="AP113" s="39">
        <v>102125</v>
      </c>
      <c r="AQ113" s="39">
        <v>102125</v>
      </c>
      <c r="AR113" s="39">
        <v>102125</v>
      </c>
    </row>
    <row r="114" spans="1:44" x14ac:dyDescent="0.2">
      <c r="A114" s="113">
        <v>61</v>
      </c>
      <c r="B114" s="113"/>
      <c r="C114" s="113" t="s">
        <v>160</v>
      </c>
      <c r="D114" s="47">
        <v>23577974</v>
      </c>
      <c r="E114" s="143">
        <f t="shared" si="33"/>
        <v>1594.3991073843656</v>
      </c>
      <c r="F114" s="160"/>
      <c r="G114" s="143">
        <f t="shared" si="34"/>
        <v>75.026307944570618</v>
      </c>
      <c r="H114" s="47">
        <v>1360488</v>
      </c>
      <c r="I114" s="143">
        <f t="shared" si="35"/>
        <v>91.9994590208277</v>
      </c>
      <c r="J114" s="160"/>
      <c r="K114" s="143">
        <f t="shared" si="36"/>
        <v>59.875353514206878</v>
      </c>
      <c r="L114" s="47">
        <v>2995740</v>
      </c>
      <c r="M114" s="143">
        <f t="shared" si="37"/>
        <v>202.57911820394915</v>
      </c>
      <c r="N114" s="160"/>
      <c r="O114" s="143">
        <f t="shared" si="38"/>
        <v>129.2155203289856</v>
      </c>
      <c r="P114" s="47">
        <v>5267639</v>
      </c>
      <c r="Q114" s="143">
        <f t="shared" si="39"/>
        <v>356.21037327562891</v>
      </c>
      <c r="R114" s="160"/>
      <c r="S114" s="143">
        <f t="shared" si="40"/>
        <v>122.52854566224103</v>
      </c>
      <c r="T114" s="47">
        <v>1464110</v>
      </c>
      <c r="U114" s="143">
        <f t="shared" si="41"/>
        <v>99.006626994860696</v>
      </c>
      <c r="V114" s="160"/>
      <c r="W114" s="143">
        <f t="shared" si="42"/>
        <v>76.665952112816754</v>
      </c>
      <c r="X114" s="47">
        <v>2117</v>
      </c>
      <c r="Y114" s="143">
        <f t="shared" si="43"/>
        <v>0.14315661347038139</v>
      </c>
      <c r="Z114" s="160"/>
      <c r="AA114" s="143">
        <f t="shared" si="44"/>
        <v>8.4383424837389871</v>
      </c>
      <c r="AB114" s="47">
        <f t="shared" si="45"/>
        <v>34668068</v>
      </c>
      <c r="AC114" s="47">
        <v>11134627</v>
      </c>
      <c r="AD114" s="149">
        <f t="shared" si="46"/>
        <v>32.117818045124409</v>
      </c>
      <c r="AE114" s="47">
        <v>3818239</v>
      </c>
      <c r="AF114" s="149">
        <f t="shared" si="47"/>
        <v>11.013705753663574</v>
      </c>
      <c r="AG114" s="47">
        <v>0</v>
      </c>
      <c r="AH114" s="149">
        <f t="shared" si="48"/>
        <v>0</v>
      </c>
      <c r="AI114" s="47">
        <v>147608</v>
      </c>
      <c r="AJ114" s="47">
        <v>0</v>
      </c>
      <c r="AK114" s="47"/>
      <c r="AL114" s="179">
        <v>14788</v>
      </c>
      <c r="AM114" s="47">
        <v>14788</v>
      </c>
      <c r="AN114" s="47">
        <v>14788</v>
      </c>
      <c r="AO114" s="47">
        <v>14788</v>
      </c>
      <c r="AP114" s="47">
        <v>14788</v>
      </c>
      <c r="AQ114" s="47">
        <v>14788</v>
      </c>
      <c r="AR114" s="47">
        <v>14788</v>
      </c>
    </row>
    <row r="115" spans="1:44" x14ac:dyDescent="0.2">
      <c r="A115" s="110">
        <v>62</v>
      </c>
      <c r="B115" s="110"/>
      <c r="C115" s="110" t="s">
        <v>249</v>
      </c>
      <c r="D115" s="39">
        <v>36718961</v>
      </c>
      <c r="E115" s="142">
        <f t="shared" si="33"/>
        <v>1369.7016189197254</v>
      </c>
      <c r="G115" s="142">
        <f t="shared" si="34"/>
        <v>64.452905785825152</v>
      </c>
      <c r="H115" s="39">
        <v>4504469</v>
      </c>
      <c r="I115" s="142">
        <f t="shared" si="35"/>
        <v>168.02704416592061</v>
      </c>
      <c r="K115" s="142">
        <f t="shared" si="36"/>
        <v>109.35584596322592</v>
      </c>
      <c r="L115" s="39">
        <v>4844038</v>
      </c>
      <c r="M115" s="142">
        <f t="shared" si="37"/>
        <v>180.69374813488511</v>
      </c>
      <c r="O115" s="142">
        <f t="shared" si="38"/>
        <v>115.25589059943242</v>
      </c>
      <c r="P115" s="39">
        <v>3988845</v>
      </c>
      <c r="Q115" s="142">
        <f t="shared" si="39"/>
        <v>148.7930841539839</v>
      </c>
      <c r="S115" s="142">
        <f t="shared" si="40"/>
        <v>51.181553300470483</v>
      </c>
      <c r="T115" s="39">
        <v>5246967</v>
      </c>
      <c r="U115" s="142">
        <f t="shared" si="41"/>
        <v>195.72392569382274</v>
      </c>
      <c r="W115" s="142">
        <f t="shared" si="42"/>
        <v>151.55915891725132</v>
      </c>
      <c r="X115" s="39">
        <v>5356</v>
      </c>
      <c r="Y115" s="142">
        <f t="shared" si="43"/>
        <v>0.19979110713219933</v>
      </c>
      <c r="AA115" s="142">
        <f t="shared" si="44"/>
        <v>11.77665317946134</v>
      </c>
      <c r="AB115" s="39">
        <f t="shared" si="45"/>
        <v>55308636</v>
      </c>
      <c r="AC115" s="39">
        <v>26859166</v>
      </c>
      <c r="AD115" s="151">
        <f t="shared" si="46"/>
        <v>48.562336630395301</v>
      </c>
      <c r="AE115" s="39">
        <v>3353712</v>
      </c>
      <c r="AF115" s="151">
        <f t="shared" si="47"/>
        <v>6.0636317265173556</v>
      </c>
      <c r="AG115" s="39">
        <v>0</v>
      </c>
      <c r="AH115" s="151">
        <f t="shared" si="48"/>
        <v>0</v>
      </c>
      <c r="AI115" s="39">
        <v>1963867</v>
      </c>
      <c r="AJ115" s="39">
        <v>0</v>
      </c>
      <c r="AK115" s="39"/>
      <c r="AL115" s="178">
        <v>26808</v>
      </c>
      <c r="AM115" s="39">
        <v>26808</v>
      </c>
      <c r="AN115" s="39">
        <v>26808</v>
      </c>
      <c r="AO115" s="39">
        <v>26808</v>
      </c>
      <c r="AP115" s="39">
        <v>26808</v>
      </c>
      <c r="AQ115" s="39">
        <v>26808</v>
      </c>
      <c r="AR115" s="39">
        <v>26808</v>
      </c>
    </row>
    <row r="116" spans="1:44" x14ac:dyDescent="0.2">
      <c r="A116" s="113">
        <v>63</v>
      </c>
      <c r="B116" s="113"/>
      <c r="C116" s="113" t="s">
        <v>164</v>
      </c>
      <c r="D116" s="47">
        <v>20606849</v>
      </c>
      <c r="E116" s="143">
        <f t="shared" si="33"/>
        <v>1696.0369547325104</v>
      </c>
      <c r="F116" s="160"/>
      <c r="G116" s="143">
        <f t="shared" si="34"/>
        <v>79.808995289695233</v>
      </c>
      <c r="H116" s="47">
        <v>2728734</v>
      </c>
      <c r="I116" s="143">
        <f t="shared" si="35"/>
        <v>224.58716049382716</v>
      </c>
      <c r="J116" s="160"/>
      <c r="K116" s="143">
        <f t="shared" si="36"/>
        <v>146.1664641557893</v>
      </c>
      <c r="L116" s="47">
        <v>1340348</v>
      </c>
      <c r="M116" s="143">
        <f t="shared" si="37"/>
        <v>110.31670781893004</v>
      </c>
      <c r="N116" s="160"/>
      <c r="O116" s="143">
        <f t="shared" si="38"/>
        <v>70.365746125188906</v>
      </c>
      <c r="P116" s="47">
        <v>3175533</v>
      </c>
      <c r="Q116" s="143">
        <f t="shared" si="39"/>
        <v>261.36074074074077</v>
      </c>
      <c r="R116" s="160"/>
      <c r="S116" s="143">
        <f t="shared" si="40"/>
        <v>89.902355065300995</v>
      </c>
      <c r="T116" s="47">
        <v>1653161</v>
      </c>
      <c r="U116" s="143">
        <f t="shared" si="41"/>
        <v>136.06263374485596</v>
      </c>
      <c r="V116" s="160"/>
      <c r="W116" s="143">
        <f t="shared" si="42"/>
        <v>105.36033475383752</v>
      </c>
      <c r="X116" s="47">
        <v>52508</v>
      </c>
      <c r="Y116" s="143">
        <f t="shared" si="43"/>
        <v>4.3216460905349798</v>
      </c>
      <c r="Z116" s="160"/>
      <c r="AA116" s="143">
        <f t="shared" si="44"/>
        <v>254.73870135235376</v>
      </c>
      <c r="AB116" s="47">
        <f t="shared" si="45"/>
        <v>29557133</v>
      </c>
      <c r="AC116" s="47">
        <v>12784473</v>
      </c>
      <c r="AD116" s="149">
        <f t="shared" si="46"/>
        <v>43.253427184564892</v>
      </c>
      <c r="AE116" s="47">
        <v>4861086</v>
      </c>
      <c r="AF116" s="149">
        <f t="shared" si="47"/>
        <v>16.446405678114992</v>
      </c>
      <c r="AG116" s="47">
        <v>0</v>
      </c>
      <c r="AH116" s="149">
        <f t="shared" si="48"/>
        <v>0</v>
      </c>
      <c r="AI116" s="47">
        <v>161478</v>
      </c>
      <c r="AJ116" s="47">
        <v>0</v>
      </c>
      <c r="AK116" s="47"/>
      <c r="AL116" s="179">
        <v>12150</v>
      </c>
      <c r="AM116" s="47">
        <v>12150</v>
      </c>
      <c r="AN116" s="47">
        <v>12150</v>
      </c>
      <c r="AO116" s="47">
        <v>12150</v>
      </c>
      <c r="AP116" s="47">
        <v>12150</v>
      </c>
      <c r="AQ116" s="47">
        <v>12150</v>
      </c>
      <c r="AR116" s="47">
        <v>12150</v>
      </c>
    </row>
    <row r="117" spans="1:44" x14ac:dyDescent="0.2">
      <c r="A117" s="110">
        <v>64</v>
      </c>
      <c r="B117" s="110"/>
      <c r="C117" s="110" t="s">
        <v>166</v>
      </c>
      <c r="D117" s="39">
        <v>0</v>
      </c>
      <c r="E117" s="142">
        <f t="shared" si="33"/>
        <v>0</v>
      </c>
      <c r="G117" s="142">
        <f t="shared" si="34"/>
        <v>0</v>
      </c>
      <c r="H117" s="39">
        <v>0</v>
      </c>
      <c r="I117" s="142">
        <f t="shared" si="35"/>
        <v>0</v>
      </c>
      <c r="K117" s="142">
        <f t="shared" si="36"/>
        <v>0</v>
      </c>
      <c r="L117" s="39">
        <v>0</v>
      </c>
      <c r="M117" s="142">
        <f t="shared" si="37"/>
        <v>0</v>
      </c>
      <c r="O117" s="142">
        <f t="shared" si="38"/>
        <v>0</v>
      </c>
      <c r="P117" s="39">
        <v>0</v>
      </c>
      <c r="Q117" s="142">
        <f t="shared" si="39"/>
        <v>0</v>
      </c>
      <c r="S117" s="142">
        <f t="shared" si="40"/>
        <v>0</v>
      </c>
      <c r="T117" s="39">
        <v>0</v>
      </c>
      <c r="U117" s="142">
        <f t="shared" si="41"/>
        <v>0</v>
      </c>
      <c r="W117" s="142">
        <f t="shared" si="42"/>
        <v>0</v>
      </c>
      <c r="X117" s="39">
        <v>0</v>
      </c>
      <c r="Y117" s="142">
        <f t="shared" si="43"/>
        <v>0</v>
      </c>
      <c r="AA117" s="142">
        <f t="shared" si="44"/>
        <v>0</v>
      </c>
      <c r="AB117" s="39">
        <f t="shared" si="45"/>
        <v>0</v>
      </c>
      <c r="AC117" s="39">
        <v>0</v>
      </c>
      <c r="AD117" s="151">
        <f t="shared" si="46"/>
        <v>0</v>
      </c>
      <c r="AE117" s="39">
        <v>0</v>
      </c>
      <c r="AF117" s="151">
        <f t="shared" si="47"/>
        <v>0</v>
      </c>
      <c r="AG117" s="39">
        <v>0</v>
      </c>
      <c r="AH117" s="151">
        <f t="shared" si="48"/>
        <v>0</v>
      </c>
      <c r="AI117" s="39">
        <v>0</v>
      </c>
      <c r="AJ117" s="39">
        <v>0</v>
      </c>
      <c r="AK117" s="39"/>
      <c r="AL117" s="178">
        <v>0</v>
      </c>
      <c r="AM117" s="39">
        <v>0</v>
      </c>
      <c r="AN117" s="39">
        <v>0</v>
      </c>
      <c r="AO117" s="39">
        <v>0</v>
      </c>
      <c r="AP117" s="39">
        <v>0</v>
      </c>
      <c r="AQ117" s="39">
        <v>0</v>
      </c>
      <c r="AR117" s="39">
        <v>0</v>
      </c>
    </row>
    <row r="118" spans="1:44" x14ac:dyDescent="0.2">
      <c r="A118" s="113">
        <v>65</v>
      </c>
      <c r="B118" s="113"/>
      <c r="C118" s="113" t="s">
        <v>168</v>
      </c>
      <c r="D118" s="47">
        <v>23539910</v>
      </c>
      <c r="E118" s="143">
        <f t="shared" ref="E118:E148" si="49">IFERROR((D118/$AL118),0)</f>
        <v>1504.4359941202786</v>
      </c>
      <c r="F118" s="160"/>
      <c r="G118" s="143">
        <f t="shared" ref="G118:G149" si="50">IF(E$149,E118/E$149*100,0)</f>
        <v>70.792988816290077</v>
      </c>
      <c r="H118" s="47">
        <v>3467031</v>
      </c>
      <c r="I118" s="143">
        <f t="shared" ref="I118:I148" si="51">IFERROR((H118/$AL118),0)</f>
        <v>221.5780021729405</v>
      </c>
      <c r="J118" s="160"/>
      <c r="K118" s="143">
        <f t="shared" ref="K118:K149" si="52">IF(I$149,I118/I$149*100,0)</f>
        <v>144.20803505021686</v>
      </c>
      <c r="L118" s="47">
        <v>2588200</v>
      </c>
      <c r="M118" s="143">
        <f t="shared" ref="M118:M148" si="53">IFERROR((L118/$AL118),0)</f>
        <v>165.41190004473702</v>
      </c>
      <c r="N118" s="160"/>
      <c r="O118" s="143">
        <f t="shared" ref="O118:O149" si="54">IF(M$149,M118/M$149*100,0)</f>
        <v>105.50833137386113</v>
      </c>
      <c r="P118" s="47">
        <v>4847290</v>
      </c>
      <c r="Q118" s="143">
        <f t="shared" ref="Q118:Q148" si="55">IFERROR((P118/$AL118),0)</f>
        <v>309.79037515178629</v>
      </c>
      <c r="R118" s="160"/>
      <c r="S118" s="143">
        <f t="shared" ref="S118:S149" si="56">IF(Q$149,Q118/Q$149*100,0)</f>
        <v>106.5610857383345</v>
      </c>
      <c r="T118" s="47">
        <v>1936789</v>
      </c>
      <c r="U118" s="143">
        <f t="shared" ref="U118:U148" si="57">IFERROR((T118/$AL118),0)</f>
        <v>123.7802134594491</v>
      </c>
      <c r="V118" s="160"/>
      <c r="W118" s="143">
        <f t="shared" ref="W118:W149" si="58">IF(U$149,U118/U$149*100,0)</f>
        <v>95.849421454272544</v>
      </c>
      <c r="X118" s="47">
        <v>6384</v>
      </c>
      <c r="Y118" s="143">
        <f t="shared" ref="Y118:Y148" si="59">IFERROR((X118/$AL118),0)</f>
        <v>0.40800153384035276</v>
      </c>
      <c r="Z118" s="160"/>
      <c r="AA118" s="143">
        <f t="shared" ref="AA118:AA149" si="60">IF(Y$149,Y118/Y$149*100,0)</f>
        <v>24.049581734119705</v>
      </c>
      <c r="AB118" s="47">
        <f t="shared" ref="AB118:AB148" si="61">(D118+H118+L118+P118+T118+X118)</f>
        <v>36385604</v>
      </c>
      <c r="AC118" s="47">
        <v>20312061</v>
      </c>
      <c r="AD118" s="149">
        <f t="shared" ref="AD118:AD149" si="62">IF($AB118,AC118/$AB118*100,0)</f>
        <v>55.824443645349412</v>
      </c>
      <c r="AE118" s="47">
        <v>5306208</v>
      </c>
      <c r="AF118" s="149">
        <f t="shared" ref="AF118:AF149" si="63">IF($AB118,AE118/$AB118*100,0)</f>
        <v>14.58326210552943</v>
      </c>
      <c r="AG118" s="47">
        <v>3720086</v>
      </c>
      <c r="AH118" s="149">
        <f t="shared" ref="AH118:AH149" si="64">IF($AB118,AG118/$AB118*100,0)</f>
        <v>10.22406004308737</v>
      </c>
      <c r="AI118" s="47">
        <v>80151</v>
      </c>
      <c r="AJ118" s="47">
        <v>0</v>
      </c>
      <c r="AK118" s="47"/>
      <c r="AL118" s="179">
        <v>15647</v>
      </c>
      <c r="AM118" s="47">
        <v>15647</v>
      </c>
      <c r="AN118" s="47">
        <v>15647</v>
      </c>
      <c r="AO118" s="47">
        <v>15647</v>
      </c>
      <c r="AP118" s="47">
        <v>15647</v>
      </c>
      <c r="AQ118" s="47">
        <v>15647</v>
      </c>
      <c r="AR118" s="47">
        <v>15647</v>
      </c>
    </row>
    <row r="119" spans="1:44" x14ac:dyDescent="0.2">
      <c r="A119" s="110">
        <v>66</v>
      </c>
      <c r="B119" s="110"/>
      <c r="C119" s="110" t="s">
        <v>170</v>
      </c>
      <c r="D119" s="39">
        <v>54772431</v>
      </c>
      <c r="E119" s="142">
        <f t="shared" si="49"/>
        <v>1412.4614730001547</v>
      </c>
      <c r="G119" s="142">
        <f t="shared" si="50"/>
        <v>66.46502054745855</v>
      </c>
      <c r="H119" s="39">
        <v>3661502</v>
      </c>
      <c r="I119" s="142">
        <f t="shared" si="51"/>
        <v>94.422146577956568</v>
      </c>
      <c r="K119" s="142">
        <f t="shared" si="52"/>
        <v>61.452094024221417</v>
      </c>
      <c r="L119" s="39">
        <v>6383139</v>
      </c>
      <c r="M119" s="142">
        <f t="shared" si="53"/>
        <v>164.60722574655733</v>
      </c>
      <c r="O119" s="142">
        <f t="shared" si="54"/>
        <v>104.99506816560702</v>
      </c>
      <c r="P119" s="39">
        <v>7575262</v>
      </c>
      <c r="Q119" s="142">
        <f t="shared" si="55"/>
        <v>195.34947650729796</v>
      </c>
      <c r="S119" s="142">
        <f t="shared" si="56"/>
        <v>67.19592984395824</v>
      </c>
      <c r="T119" s="39">
        <v>5387942</v>
      </c>
      <c r="U119" s="142">
        <f t="shared" si="57"/>
        <v>138.94326680076333</v>
      </c>
      <c r="W119" s="142">
        <f t="shared" si="58"/>
        <v>107.59095792141858</v>
      </c>
      <c r="X119" s="39">
        <v>43600</v>
      </c>
      <c r="Y119" s="142">
        <f t="shared" si="59"/>
        <v>1.1243488575996698</v>
      </c>
      <c r="AA119" s="142">
        <f t="shared" si="60"/>
        <v>66.274554151769266</v>
      </c>
      <c r="AB119" s="39">
        <f t="shared" si="61"/>
        <v>77823876</v>
      </c>
      <c r="AC119" s="39">
        <v>42135701</v>
      </c>
      <c r="AD119" s="151">
        <f t="shared" si="62"/>
        <v>54.142382987966322</v>
      </c>
      <c r="AE119" s="39">
        <v>8012380</v>
      </c>
      <c r="AF119" s="151">
        <f t="shared" si="63"/>
        <v>10.295529356569185</v>
      </c>
      <c r="AG119" s="39">
        <v>1880508</v>
      </c>
      <c r="AH119" s="151">
        <f t="shared" si="64"/>
        <v>2.4163638418626179</v>
      </c>
      <c r="AI119" s="39">
        <v>149567</v>
      </c>
      <c r="AJ119" s="39">
        <v>0</v>
      </c>
      <c r="AK119" s="39"/>
      <c r="AL119" s="178">
        <v>38778</v>
      </c>
      <c r="AM119" s="39">
        <v>38778</v>
      </c>
      <c r="AN119" s="39">
        <v>38778</v>
      </c>
      <c r="AO119" s="39">
        <v>38778</v>
      </c>
      <c r="AP119" s="39">
        <v>38778</v>
      </c>
      <c r="AQ119" s="39">
        <v>38778</v>
      </c>
      <c r="AR119" s="39">
        <v>38778</v>
      </c>
    </row>
    <row r="120" spans="1:44" x14ac:dyDescent="0.2">
      <c r="A120" s="113">
        <v>67</v>
      </c>
      <c r="B120" s="113"/>
      <c r="C120" s="113" t="s">
        <v>250</v>
      </c>
      <c r="D120" s="47">
        <v>35586650</v>
      </c>
      <c r="E120" s="143">
        <f t="shared" si="49"/>
        <v>1512.8448752284999</v>
      </c>
      <c r="F120" s="160"/>
      <c r="G120" s="143">
        <f t="shared" si="50"/>
        <v>71.188678515671342</v>
      </c>
      <c r="H120" s="47">
        <v>3077045</v>
      </c>
      <c r="I120" s="143">
        <f t="shared" si="51"/>
        <v>130.81005824087063</v>
      </c>
      <c r="J120" s="160"/>
      <c r="K120" s="143">
        <f t="shared" si="52"/>
        <v>85.13417974135011</v>
      </c>
      <c r="L120" s="47">
        <v>2851321</v>
      </c>
      <c r="M120" s="143">
        <f t="shared" si="53"/>
        <v>121.21417336224121</v>
      </c>
      <c r="N120" s="160"/>
      <c r="O120" s="143">
        <f t="shared" si="54"/>
        <v>77.316717641554675</v>
      </c>
      <c r="P120" s="47">
        <v>5252999</v>
      </c>
      <c r="Q120" s="143">
        <f t="shared" si="55"/>
        <v>223.31331037707776</v>
      </c>
      <c r="R120" s="160"/>
      <c r="S120" s="143">
        <f t="shared" si="56"/>
        <v>76.814874580734283</v>
      </c>
      <c r="T120" s="47">
        <v>3611022</v>
      </c>
      <c r="U120" s="143">
        <f t="shared" si="57"/>
        <v>153.51026654763422</v>
      </c>
      <c r="V120" s="160"/>
      <c r="W120" s="143">
        <f t="shared" si="58"/>
        <v>118.87093926124332</v>
      </c>
      <c r="X120" s="47">
        <v>8422</v>
      </c>
      <c r="Y120" s="143">
        <f t="shared" si="59"/>
        <v>0.35803256387365556</v>
      </c>
      <c r="Z120" s="160"/>
      <c r="AA120" s="143">
        <f t="shared" si="60"/>
        <v>21.10416921061168</v>
      </c>
      <c r="AB120" s="47">
        <f t="shared" si="61"/>
        <v>50387459</v>
      </c>
      <c r="AC120" s="47">
        <v>30357632</v>
      </c>
      <c r="AD120" s="149">
        <f t="shared" si="62"/>
        <v>60.24838839362787</v>
      </c>
      <c r="AE120" s="47">
        <v>3789553</v>
      </c>
      <c r="AF120" s="149">
        <f t="shared" si="63"/>
        <v>7.520825767379935</v>
      </c>
      <c r="AG120" s="47">
        <v>254164</v>
      </c>
      <c r="AH120" s="149">
        <f t="shared" si="64"/>
        <v>0.50441916509423501</v>
      </c>
      <c r="AI120" s="47">
        <v>277448</v>
      </c>
      <c r="AJ120" s="47">
        <v>0</v>
      </c>
      <c r="AK120" s="47"/>
      <c r="AL120" s="179">
        <v>23523</v>
      </c>
      <c r="AM120" s="47">
        <v>23523</v>
      </c>
      <c r="AN120" s="47">
        <v>23523</v>
      </c>
      <c r="AO120" s="47">
        <v>23523</v>
      </c>
      <c r="AP120" s="47">
        <v>23523</v>
      </c>
      <c r="AQ120" s="47">
        <v>23523</v>
      </c>
      <c r="AR120" s="47">
        <v>23523</v>
      </c>
    </row>
    <row r="121" spans="1:44" x14ac:dyDescent="0.2">
      <c r="A121" s="110">
        <v>68</v>
      </c>
      <c r="B121" s="110"/>
      <c r="C121" s="110" t="s">
        <v>174</v>
      </c>
      <c r="D121" s="39">
        <v>25733624</v>
      </c>
      <c r="E121" s="142">
        <f t="shared" si="49"/>
        <v>1515.0794230203121</v>
      </c>
      <c r="G121" s="142">
        <f t="shared" si="50"/>
        <v>71.293827765924249</v>
      </c>
      <c r="H121" s="39">
        <v>2163345</v>
      </c>
      <c r="I121" s="142">
        <f t="shared" si="51"/>
        <v>127.36797173977038</v>
      </c>
      <c r="K121" s="142">
        <f t="shared" si="52"/>
        <v>82.893991067705869</v>
      </c>
      <c r="L121" s="39">
        <v>3130232</v>
      </c>
      <c r="M121" s="142">
        <f t="shared" si="53"/>
        <v>184.29390638798941</v>
      </c>
      <c r="O121" s="142">
        <f t="shared" si="54"/>
        <v>117.55225917910617</v>
      </c>
      <c r="P121" s="39">
        <v>5344290</v>
      </c>
      <c r="Q121" s="142">
        <f t="shared" si="55"/>
        <v>314.64763026199586</v>
      </c>
      <c r="S121" s="142">
        <f t="shared" si="56"/>
        <v>108.23187482595029</v>
      </c>
      <c r="T121" s="39">
        <v>1278432</v>
      </c>
      <c r="U121" s="142">
        <f t="shared" si="57"/>
        <v>75.268295554901385</v>
      </c>
      <c r="W121" s="142">
        <f t="shared" si="58"/>
        <v>58.284134282495529</v>
      </c>
      <c r="X121" s="39">
        <v>10000</v>
      </c>
      <c r="Y121" s="142">
        <f t="shared" si="59"/>
        <v>0.58875478363261702</v>
      </c>
      <c r="AA121" s="142">
        <f t="shared" si="60"/>
        <v>34.704051617283852</v>
      </c>
      <c r="AB121" s="39">
        <f t="shared" si="61"/>
        <v>37659923</v>
      </c>
      <c r="AC121" s="39">
        <v>25925358</v>
      </c>
      <c r="AD121" s="151">
        <f t="shared" si="62"/>
        <v>68.840708994545736</v>
      </c>
      <c r="AE121" s="39">
        <v>3436608</v>
      </c>
      <c r="AF121" s="151">
        <f t="shared" si="63"/>
        <v>9.1253718176747203</v>
      </c>
      <c r="AG121" s="39">
        <v>0</v>
      </c>
      <c r="AH121" s="151">
        <f t="shared" si="64"/>
        <v>0</v>
      </c>
      <c r="AI121" s="39">
        <v>112406</v>
      </c>
      <c r="AJ121" s="39">
        <v>0</v>
      </c>
      <c r="AK121" s="39"/>
      <c r="AL121" s="178">
        <v>16985</v>
      </c>
      <c r="AM121" s="39">
        <v>16985</v>
      </c>
      <c r="AN121" s="39">
        <v>16985</v>
      </c>
      <c r="AO121" s="39">
        <v>16985</v>
      </c>
      <c r="AP121" s="39">
        <v>16985</v>
      </c>
      <c r="AQ121" s="39">
        <v>16985</v>
      </c>
      <c r="AR121" s="39">
        <v>16985</v>
      </c>
    </row>
    <row r="122" spans="1:44" x14ac:dyDescent="0.2">
      <c r="A122" s="113">
        <v>69</v>
      </c>
      <c r="B122" s="113"/>
      <c r="C122" s="113" t="s">
        <v>176</v>
      </c>
      <c r="D122" s="47">
        <v>87295419</v>
      </c>
      <c r="E122" s="143">
        <f t="shared" si="49"/>
        <v>1481.768353334578</v>
      </c>
      <c r="F122" s="160"/>
      <c r="G122" s="143">
        <f t="shared" si="50"/>
        <v>69.726336564612097</v>
      </c>
      <c r="H122" s="47">
        <v>5061444</v>
      </c>
      <c r="I122" s="143">
        <f t="shared" si="51"/>
        <v>85.913872999168262</v>
      </c>
      <c r="J122" s="160"/>
      <c r="K122" s="143">
        <f t="shared" si="52"/>
        <v>55.914714851043826</v>
      </c>
      <c r="L122" s="47">
        <v>8574975</v>
      </c>
      <c r="M122" s="143">
        <f t="shared" si="53"/>
        <v>145.55318860013918</v>
      </c>
      <c r="N122" s="160"/>
      <c r="O122" s="143">
        <f t="shared" si="54"/>
        <v>92.841410147590011</v>
      </c>
      <c r="P122" s="47">
        <v>17700154</v>
      </c>
      <c r="Q122" s="143">
        <f t="shared" si="55"/>
        <v>300.44564018128426</v>
      </c>
      <c r="R122" s="160"/>
      <c r="S122" s="143">
        <f t="shared" si="56"/>
        <v>103.34670212843125</v>
      </c>
      <c r="T122" s="47">
        <v>7782293</v>
      </c>
      <c r="U122" s="143">
        <f t="shared" si="57"/>
        <v>132.09805985096668</v>
      </c>
      <c r="V122" s="160"/>
      <c r="W122" s="143">
        <f t="shared" si="58"/>
        <v>102.29036013171032</v>
      </c>
      <c r="X122" s="47">
        <v>11340</v>
      </c>
      <c r="Y122" s="143">
        <f t="shared" si="59"/>
        <v>0.19248722692784276</v>
      </c>
      <c r="Z122" s="160"/>
      <c r="AA122" s="143">
        <f t="shared" si="60"/>
        <v>11.346127190263406</v>
      </c>
      <c r="AB122" s="47">
        <f t="shared" si="61"/>
        <v>126425625</v>
      </c>
      <c r="AC122" s="47">
        <v>82840850</v>
      </c>
      <c r="AD122" s="149">
        <f t="shared" si="62"/>
        <v>65.525363232335224</v>
      </c>
      <c r="AE122" s="47">
        <v>12058082</v>
      </c>
      <c r="AF122" s="149">
        <f t="shared" si="63"/>
        <v>9.5376882653338679</v>
      </c>
      <c r="AG122" s="47">
        <v>0</v>
      </c>
      <c r="AH122" s="149">
        <f t="shared" si="64"/>
        <v>0</v>
      </c>
      <c r="AI122" s="47">
        <v>602093</v>
      </c>
      <c r="AJ122" s="47">
        <v>9091</v>
      </c>
      <c r="AK122" s="47"/>
      <c r="AL122" s="179">
        <v>58913</v>
      </c>
      <c r="AM122" s="47">
        <v>58913</v>
      </c>
      <c r="AN122" s="47">
        <v>58913</v>
      </c>
      <c r="AO122" s="47">
        <v>58913</v>
      </c>
      <c r="AP122" s="47">
        <v>58913</v>
      </c>
      <c r="AQ122" s="47">
        <v>58913</v>
      </c>
      <c r="AR122" s="47">
        <v>58913</v>
      </c>
    </row>
    <row r="123" spans="1:44" x14ac:dyDescent="0.2">
      <c r="A123" s="110">
        <v>70</v>
      </c>
      <c r="B123" s="110"/>
      <c r="C123" s="110" t="s">
        <v>178</v>
      </c>
      <c r="D123" s="39">
        <v>44678494</v>
      </c>
      <c r="E123" s="142">
        <f t="shared" si="49"/>
        <v>1401.7661970947197</v>
      </c>
      <c r="G123" s="142">
        <f t="shared" si="50"/>
        <v>65.961741876568112</v>
      </c>
      <c r="H123" s="39">
        <v>3930822</v>
      </c>
      <c r="I123" s="142">
        <f t="shared" si="51"/>
        <v>123.32764408747215</v>
      </c>
      <c r="K123" s="142">
        <f t="shared" si="52"/>
        <v>80.264453360969839</v>
      </c>
      <c r="L123" s="39">
        <v>6528725</v>
      </c>
      <c r="M123" s="142">
        <f t="shared" si="53"/>
        <v>204.83559752768801</v>
      </c>
      <c r="O123" s="142">
        <f t="shared" si="54"/>
        <v>130.65482045287581</v>
      </c>
      <c r="P123" s="39">
        <v>7942886</v>
      </c>
      <c r="Q123" s="142">
        <f t="shared" si="55"/>
        <v>249.20421673516771</v>
      </c>
      <c r="S123" s="142">
        <f t="shared" si="56"/>
        <v>85.72077777709994</v>
      </c>
      <c r="T123" s="39">
        <v>3739072</v>
      </c>
      <c r="U123" s="142">
        <f t="shared" si="57"/>
        <v>117.31158033445236</v>
      </c>
      <c r="W123" s="142">
        <f t="shared" si="58"/>
        <v>90.840424254295982</v>
      </c>
      <c r="X123" s="39">
        <v>0</v>
      </c>
      <c r="Y123" s="142">
        <f t="shared" si="59"/>
        <v>0</v>
      </c>
      <c r="AA123" s="142">
        <f t="shared" si="60"/>
        <v>0</v>
      </c>
      <c r="AB123" s="39">
        <f t="shared" si="61"/>
        <v>66819999</v>
      </c>
      <c r="AC123" s="39">
        <v>30413269</v>
      </c>
      <c r="AD123" s="151">
        <f t="shared" si="62"/>
        <v>45.515219178617464</v>
      </c>
      <c r="AE123" s="39">
        <v>3158541</v>
      </c>
      <c r="AF123" s="151">
        <f t="shared" si="63"/>
        <v>4.7269396098015504</v>
      </c>
      <c r="AG123" s="39">
        <v>78219</v>
      </c>
      <c r="AH123" s="151">
        <f t="shared" si="64"/>
        <v>0.11705926544536464</v>
      </c>
      <c r="AI123" s="39">
        <v>2082231</v>
      </c>
      <c r="AJ123" s="39">
        <v>0</v>
      </c>
      <c r="AK123" s="39"/>
      <c r="AL123" s="178">
        <v>31873</v>
      </c>
      <c r="AM123" s="39">
        <v>31873</v>
      </c>
      <c r="AN123" s="39">
        <v>31873</v>
      </c>
      <c r="AO123" s="39">
        <v>31873</v>
      </c>
      <c r="AP123" s="39">
        <v>31873</v>
      </c>
      <c r="AQ123" s="39">
        <v>31873</v>
      </c>
      <c r="AR123" s="39">
        <v>0</v>
      </c>
    </row>
    <row r="124" spans="1:44" x14ac:dyDescent="0.2">
      <c r="A124" s="113">
        <v>71</v>
      </c>
      <c r="B124" s="113"/>
      <c r="C124" s="113" t="s">
        <v>180</v>
      </c>
      <c r="D124" s="47">
        <v>22591054</v>
      </c>
      <c r="E124" s="143">
        <f t="shared" si="49"/>
        <v>1001.9094376441369</v>
      </c>
      <c r="F124" s="160"/>
      <c r="G124" s="143">
        <f t="shared" si="50"/>
        <v>47.14601610921455</v>
      </c>
      <c r="H124" s="47">
        <v>1912822</v>
      </c>
      <c r="I124" s="143">
        <f t="shared" si="51"/>
        <v>84.833333333333329</v>
      </c>
      <c r="J124" s="160"/>
      <c r="K124" s="143">
        <f t="shared" si="52"/>
        <v>55.211474906303039</v>
      </c>
      <c r="L124" s="47">
        <v>1775433</v>
      </c>
      <c r="M124" s="143">
        <f t="shared" si="53"/>
        <v>78.740154337413514</v>
      </c>
      <c r="N124" s="160"/>
      <c r="O124" s="143">
        <f t="shared" si="54"/>
        <v>50.224574495631188</v>
      </c>
      <c r="P124" s="47">
        <v>2492088</v>
      </c>
      <c r="Q124" s="143">
        <f t="shared" si="55"/>
        <v>110.52368281000533</v>
      </c>
      <c r="R124" s="160"/>
      <c r="S124" s="143">
        <f t="shared" si="56"/>
        <v>38.017719673385251</v>
      </c>
      <c r="T124" s="47">
        <v>3936493</v>
      </c>
      <c r="U124" s="143">
        <f t="shared" si="57"/>
        <v>174.58280113535568</v>
      </c>
      <c r="V124" s="160"/>
      <c r="W124" s="143">
        <f t="shared" si="58"/>
        <v>135.1884927082645</v>
      </c>
      <c r="X124" s="47">
        <v>13649</v>
      </c>
      <c r="Y124" s="143">
        <f t="shared" si="59"/>
        <v>0.60533084974277096</v>
      </c>
      <c r="Z124" s="160"/>
      <c r="AA124" s="143">
        <f t="shared" si="60"/>
        <v>35.681125043930095</v>
      </c>
      <c r="AB124" s="47">
        <f t="shared" si="61"/>
        <v>32721539</v>
      </c>
      <c r="AC124" s="47">
        <v>19253495</v>
      </c>
      <c r="AD124" s="149">
        <f t="shared" si="62"/>
        <v>58.840432291402919</v>
      </c>
      <c r="AE124" s="47">
        <v>7490604</v>
      </c>
      <c r="AF124" s="149">
        <f t="shared" si="63"/>
        <v>22.89196727574458</v>
      </c>
      <c r="AG124" s="47">
        <v>0</v>
      </c>
      <c r="AH124" s="149">
        <f t="shared" si="64"/>
        <v>0</v>
      </c>
      <c r="AI124" s="47">
        <v>355971</v>
      </c>
      <c r="AJ124" s="47">
        <v>68</v>
      </c>
      <c r="AK124" s="47"/>
      <c r="AL124" s="179">
        <v>22548</v>
      </c>
      <c r="AM124" s="47">
        <v>22548</v>
      </c>
      <c r="AN124" s="47">
        <v>22548</v>
      </c>
      <c r="AO124" s="47">
        <v>22548</v>
      </c>
      <c r="AP124" s="47">
        <v>22548</v>
      </c>
      <c r="AQ124" s="47">
        <v>22548</v>
      </c>
      <c r="AR124" s="47">
        <v>22548</v>
      </c>
    </row>
    <row r="125" spans="1:44" x14ac:dyDescent="0.2">
      <c r="A125" s="110">
        <v>72</v>
      </c>
      <c r="B125" s="110"/>
      <c r="C125" s="110" t="s">
        <v>182</v>
      </c>
      <c r="D125" s="39">
        <v>72010512</v>
      </c>
      <c r="E125" s="142">
        <f t="shared" si="49"/>
        <v>1688.1288416906955</v>
      </c>
      <c r="G125" s="142">
        <f t="shared" si="50"/>
        <v>79.436869815221627</v>
      </c>
      <c r="H125" s="39">
        <v>4421549</v>
      </c>
      <c r="I125" s="142">
        <f t="shared" si="51"/>
        <v>103.65353869235999</v>
      </c>
      <c r="K125" s="142">
        <f t="shared" si="52"/>
        <v>67.460095290327047</v>
      </c>
      <c r="L125" s="39">
        <v>6435090</v>
      </c>
      <c r="M125" s="142">
        <f t="shared" si="53"/>
        <v>150.8566003235108</v>
      </c>
      <c r="O125" s="142">
        <f t="shared" si="54"/>
        <v>96.224202566818477</v>
      </c>
      <c r="P125" s="39">
        <v>8062929</v>
      </c>
      <c r="Q125" s="142">
        <f t="shared" si="55"/>
        <v>189.01772276531401</v>
      </c>
      <c r="S125" s="142">
        <f t="shared" si="56"/>
        <v>65.017945608511994</v>
      </c>
      <c r="T125" s="39">
        <v>4688799</v>
      </c>
      <c r="U125" s="142">
        <f t="shared" si="57"/>
        <v>109.91863000210985</v>
      </c>
      <c r="W125" s="142">
        <f t="shared" si="58"/>
        <v>85.115680433044261</v>
      </c>
      <c r="X125" s="39">
        <v>0</v>
      </c>
      <c r="Y125" s="142">
        <f t="shared" si="59"/>
        <v>0</v>
      </c>
      <c r="AA125" s="142">
        <f t="shared" si="60"/>
        <v>0</v>
      </c>
      <c r="AB125" s="39">
        <f t="shared" si="61"/>
        <v>95618879</v>
      </c>
      <c r="AC125" s="39">
        <v>65193102</v>
      </c>
      <c r="AD125" s="151">
        <f t="shared" si="62"/>
        <v>68.180157184231376</v>
      </c>
      <c r="AE125" s="39">
        <v>7407440</v>
      </c>
      <c r="AF125" s="151">
        <f t="shared" si="63"/>
        <v>7.7468383623280079</v>
      </c>
      <c r="AG125" s="39">
        <v>5461594</v>
      </c>
      <c r="AH125" s="151">
        <f t="shared" si="64"/>
        <v>5.7118364669387098</v>
      </c>
      <c r="AI125" s="39">
        <v>1273696</v>
      </c>
      <c r="AJ125" s="39">
        <v>2825</v>
      </c>
      <c r="AK125" s="39"/>
      <c r="AL125" s="178">
        <v>42657</v>
      </c>
      <c r="AM125" s="39">
        <v>42657</v>
      </c>
      <c r="AN125" s="39">
        <v>42657</v>
      </c>
      <c r="AO125" s="39">
        <v>42657</v>
      </c>
      <c r="AP125" s="39">
        <v>42657</v>
      </c>
      <c r="AQ125" s="39">
        <v>42657</v>
      </c>
      <c r="AR125" s="39">
        <v>0</v>
      </c>
    </row>
    <row r="126" spans="1:44" x14ac:dyDescent="0.2">
      <c r="A126" s="113">
        <v>73</v>
      </c>
      <c r="B126" s="113"/>
      <c r="C126" s="113" t="s">
        <v>184</v>
      </c>
      <c r="D126" s="47">
        <v>1344429000</v>
      </c>
      <c r="E126" s="143">
        <f t="shared" si="49"/>
        <v>2700.4537483956105</v>
      </c>
      <c r="F126" s="160"/>
      <c r="G126" s="143">
        <f t="shared" si="50"/>
        <v>127.07299795819355</v>
      </c>
      <c r="H126" s="47">
        <v>106992000</v>
      </c>
      <c r="I126" s="143">
        <f t="shared" si="51"/>
        <v>214.90680984145922</v>
      </c>
      <c r="J126" s="160"/>
      <c r="K126" s="143">
        <f t="shared" si="52"/>
        <v>139.86627039790213</v>
      </c>
      <c r="L126" s="47">
        <v>105208000</v>
      </c>
      <c r="M126" s="143">
        <f t="shared" si="53"/>
        <v>211.32342277740619</v>
      </c>
      <c r="N126" s="160"/>
      <c r="O126" s="143">
        <f t="shared" si="54"/>
        <v>134.79309355268202</v>
      </c>
      <c r="P126" s="47">
        <v>134205000</v>
      </c>
      <c r="Q126" s="143">
        <f t="shared" si="55"/>
        <v>269.56752294351946</v>
      </c>
      <c r="R126" s="160"/>
      <c r="S126" s="143">
        <f t="shared" si="56"/>
        <v>92.725307913715511</v>
      </c>
      <c r="T126" s="47">
        <v>73281000</v>
      </c>
      <c r="U126" s="143">
        <f t="shared" si="57"/>
        <v>147.19405125609367</v>
      </c>
      <c r="V126" s="160"/>
      <c r="W126" s="143">
        <f t="shared" si="58"/>
        <v>113.97996707308238</v>
      </c>
      <c r="X126" s="47">
        <v>0</v>
      </c>
      <c r="Y126" s="143">
        <f t="shared" si="59"/>
        <v>0</v>
      </c>
      <c r="Z126" s="160"/>
      <c r="AA126" s="143">
        <f t="shared" si="60"/>
        <v>0</v>
      </c>
      <c r="AB126" s="47">
        <f t="shared" si="61"/>
        <v>1764115000</v>
      </c>
      <c r="AC126" s="47">
        <v>865912000</v>
      </c>
      <c r="AD126" s="149">
        <f t="shared" si="62"/>
        <v>49.084781887802095</v>
      </c>
      <c r="AE126" s="47">
        <v>75726000</v>
      </c>
      <c r="AF126" s="149">
        <f t="shared" si="63"/>
        <v>4.292577297965269</v>
      </c>
      <c r="AG126" s="47">
        <v>6156000</v>
      </c>
      <c r="AH126" s="149">
        <f t="shared" si="64"/>
        <v>0.34895684238272445</v>
      </c>
      <c r="AI126" s="47">
        <v>16270000</v>
      </c>
      <c r="AJ126" s="47">
        <v>22571</v>
      </c>
      <c r="AK126" s="47"/>
      <c r="AL126" s="179">
        <v>497853</v>
      </c>
      <c r="AM126" s="47">
        <v>497853</v>
      </c>
      <c r="AN126" s="47">
        <v>497853</v>
      </c>
      <c r="AO126" s="47">
        <v>497853</v>
      </c>
      <c r="AP126" s="47">
        <v>497853</v>
      </c>
      <c r="AQ126" s="47">
        <v>497853</v>
      </c>
      <c r="AR126" s="47">
        <v>0</v>
      </c>
    </row>
    <row r="127" spans="1:44" x14ac:dyDescent="0.2">
      <c r="A127" s="110">
        <v>74</v>
      </c>
      <c r="B127" s="110"/>
      <c r="C127" s="110" t="s">
        <v>186</v>
      </c>
      <c r="D127" s="39">
        <v>0</v>
      </c>
      <c r="E127" s="142">
        <f t="shared" si="49"/>
        <v>0</v>
      </c>
      <c r="G127" s="142">
        <f t="shared" si="50"/>
        <v>0</v>
      </c>
      <c r="H127" s="39">
        <v>0</v>
      </c>
      <c r="I127" s="142">
        <f t="shared" si="51"/>
        <v>0</v>
      </c>
      <c r="K127" s="142">
        <f t="shared" si="52"/>
        <v>0</v>
      </c>
      <c r="L127" s="39">
        <v>0</v>
      </c>
      <c r="M127" s="142">
        <f t="shared" si="53"/>
        <v>0</v>
      </c>
      <c r="O127" s="142">
        <f t="shared" si="54"/>
        <v>0</v>
      </c>
      <c r="P127" s="39">
        <v>0</v>
      </c>
      <c r="Q127" s="142">
        <f t="shared" si="55"/>
        <v>0</v>
      </c>
      <c r="S127" s="142">
        <f t="shared" si="56"/>
        <v>0</v>
      </c>
      <c r="T127" s="39">
        <v>0</v>
      </c>
      <c r="U127" s="142">
        <f t="shared" si="57"/>
        <v>0</v>
      </c>
      <c r="W127" s="142">
        <f t="shared" si="58"/>
        <v>0</v>
      </c>
      <c r="X127" s="39">
        <v>0</v>
      </c>
      <c r="Y127" s="142">
        <f t="shared" si="59"/>
        <v>0</v>
      </c>
      <c r="AA127" s="142">
        <f t="shared" si="60"/>
        <v>0</v>
      </c>
      <c r="AB127" s="39">
        <f t="shared" si="61"/>
        <v>0</v>
      </c>
      <c r="AC127" s="39">
        <v>0</v>
      </c>
      <c r="AD127" s="151">
        <f t="shared" si="62"/>
        <v>0</v>
      </c>
      <c r="AE127" s="39">
        <v>0</v>
      </c>
      <c r="AF127" s="151">
        <f t="shared" si="63"/>
        <v>0</v>
      </c>
      <c r="AG127" s="39">
        <v>0</v>
      </c>
      <c r="AH127" s="151">
        <f t="shared" si="64"/>
        <v>0</v>
      </c>
      <c r="AI127" s="39">
        <v>0</v>
      </c>
      <c r="AJ127" s="39">
        <v>0</v>
      </c>
      <c r="AK127" s="39"/>
      <c r="AL127" s="178">
        <v>0</v>
      </c>
      <c r="AM127" s="39">
        <v>0</v>
      </c>
      <c r="AN127" s="39">
        <v>0</v>
      </c>
      <c r="AO127" s="39">
        <v>0</v>
      </c>
      <c r="AP127" s="39">
        <v>0</v>
      </c>
      <c r="AQ127" s="39">
        <v>0</v>
      </c>
      <c r="AR127" s="39">
        <v>0</v>
      </c>
    </row>
    <row r="128" spans="1:44" x14ac:dyDescent="0.2">
      <c r="A128" s="113">
        <v>75</v>
      </c>
      <c r="B128" s="113"/>
      <c r="C128" s="113" t="s">
        <v>188</v>
      </c>
      <c r="D128" s="47">
        <v>10823160</v>
      </c>
      <c r="E128" s="143">
        <f t="shared" si="49"/>
        <v>1449.0775204177266</v>
      </c>
      <c r="F128" s="160"/>
      <c r="G128" s="143">
        <f t="shared" si="50"/>
        <v>68.188031327219036</v>
      </c>
      <c r="H128" s="47">
        <v>2198326</v>
      </c>
      <c r="I128" s="143">
        <f t="shared" si="51"/>
        <v>294.32668362565272</v>
      </c>
      <c r="J128" s="160"/>
      <c r="K128" s="143">
        <f t="shared" si="52"/>
        <v>191.5545419322568</v>
      </c>
      <c r="L128" s="47">
        <v>1109042</v>
      </c>
      <c r="M128" s="143">
        <f t="shared" si="53"/>
        <v>148.48600883652429</v>
      </c>
      <c r="N128" s="160"/>
      <c r="O128" s="143">
        <f t="shared" si="54"/>
        <v>94.7121157575056</v>
      </c>
      <c r="P128" s="47">
        <v>1924926</v>
      </c>
      <c r="Q128" s="143">
        <f t="shared" si="55"/>
        <v>257.72205114473155</v>
      </c>
      <c r="R128" s="160"/>
      <c r="S128" s="143">
        <f t="shared" si="56"/>
        <v>88.650725753623561</v>
      </c>
      <c r="T128" s="47">
        <v>1201923</v>
      </c>
      <c r="U128" s="143">
        <f t="shared" si="57"/>
        <v>160.92154237515064</v>
      </c>
      <c r="V128" s="160"/>
      <c r="W128" s="143">
        <f t="shared" si="58"/>
        <v>124.60987346124131</v>
      </c>
      <c r="X128" s="47">
        <v>6838</v>
      </c>
      <c r="Y128" s="143">
        <f t="shared" si="59"/>
        <v>0.9155174722185031</v>
      </c>
      <c r="Z128" s="160"/>
      <c r="AA128" s="143">
        <f t="shared" si="60"/>
        <v>53.965023292654877</v>
      </c>
      <c r="AB128" s="47">
        <f t="shared" si="61"/>
        <v>17264215</v>
      </c>
      <c r="AC128" s="47">
        <v>3829350</v>
      </c>
      <c r="AD128" s="149">
        <f t="shared" si="62"/>
        <v>22.180852126783641</v>
      </c>
      <c r="AE128" s="47">
        <v>1047988</v>
      </c>
      <c r="AF128" s="149">
        <f t="shared" si="63"/>
        <v>6.0702904823648218</v>
      </c>
      <c r="AG128" s="47">
        <v>0</v>
      </c>
      <c r="AH128" s="149">
        <f t="shared" si="64"/>
        <v>0</v>
      </c>
      <c r="AI128" s="47">
        <v>533542</v>
      </c>
      <c r="AJ128" s="47">
        <v>0</v>
      </c>
      <c r="AK128" s="47"/>
      <c r="AL128" s="179">
        <v>7469</v>
      </c>
      <c r="AM128" s="47">
        <v>7469</v>
      </c>
      <c r="AN128" s="47">
        <v>7469</v>
      </c>
      <c r="AO128" s="47">
        <v>7469</v>
      </c>
      <c r="AP128" s="47">
        <v>7469</v>
      </c>
      <c r="AQ128" s="47">
        <v>7469</v>
      </c>
      <c r="AR128" s="47">
        <v>7469</v>
      </c>
    </row>
    <row r="129" spans="1:44" x14ac:dyDescent="0.2">
      <c r="A129" s="110">
        <v>76</v>
      </c>
      <c r="B129" s="110"/>
      <c r="C129" s="110" t="s">
        <v>62</v>
      </c>
      <c r="D129" s="39">
        <v>0</v>
      </c>
      <c r="E129" s="142">
        <f t="shared" si="49"/>
        <v>0</v>
      </c>
      <c r="G129" s="142">
        <f t="shared" si="50"/>
        <v>0</v>
      </c>
      <c r="H129" s="39">
        <v>0</v>
      </c>
      <c r="I129" s="142">
        <f t="shared" si="51"/>
        <v>0</v>
      </c>
      <c r="K129" s="142">
        <f t="shared" si="52"/>
        <v>0</v>
      </c>
      <c r="L129" s="39">
        <v>0</v>
      </c>
      <c r="M129" s="142">
        <f t="shared" si="53"/>
        <v>0</v>
      </c>
      <c r="O129" s="142">
        <f t="shared" si="54"/>
        <v>0</v>
      </c>
      <c r="P129" s="39">
        <v>0</v>
      </c>
      <c r="Q129" s="142">
        <f t="shared" si="55"/>
        <v>0</v>
      </c>
      <c r="S129" s="142">
        <f t="shared" si="56"/>
        <v>0</v>
      </c>
      <c r="T129" s="39">
        <v>0</v>
      </c>
      <c r="U129" s="142">
        <f t="shared" si="57"/>
        <v>0</v>
      </c>
      <c r="W129" s="142">
        <f t="shared" si="58"/>
        <v>0</v>
      </c>
      <c r="X129" s="39">
        <v>0</v>
      </c>
      <c r="Y129" s="142">
        <f t="shared" si="59"/>
        <v>0</v>
      </c>
      <c r="AA129" s="142">
        <f t="shared" si="60"/>
        <v>0</v>
      </c>
      <c r="AB129" s="39">
        <f t="shared" si="61"/>
        <v>0</v>
      </c>
      <c r="AC129" s="39">
        <v>0</v>
      </c>
      <c r="AD129" s="151">
        <f t="shared" si="62"/>
        <v>0</v>
      </c>
      <c r="AE129" s="39">
        <v>0</v>
      </c>
      <c r="AF129" s="151">
        <f t="shared" si="63"/>
        <v>0</v>
      </c>
      <c r="AG129" s="39">
        <v>0</v>
      </c>
      <c r="AH129" s="151">
        <f t="shared" si="64"/>
        <v>0</v>
      </c>
      <c r="AI129" s="39">
        <v>0</v>
      </c>
      <c r="AJ129" s="39">
        <v>0</v>
      </c>
      <c r="AK129" s="39"/>
      <c r="AL129" s="178">
        <v>0</v>
      </c>
      <c r="AM129" s="39">
        <v>0</v>
      </c>
      <c r="AN129" s="39">
        <v>0</v>
      </c>
      <c r="AO129" s="39">
        <v>0</v>
      </c>
      <c r="AP129" s="39">
        <v>0</v>
      </c>
      <c r="AQ129" s="39">
        <v>0</v>
      </c>
      <c r="AR129" s="39">
        <v>0</v>
      </c>
    </row>
    <row r="130" spans="1:44" x14ac:dyDescent="0.2">
      <c r="A130" s="113">
        <v>77</v>
      </c>
      <c r="B130" s="113"/>
      <c r="C130" s="113" t="s">
        <v>64</v>
      </c>
      <c r="D130" s="47">
        <v>159067749</v>
      </c>
      <c r="E130" s="143">
        <f t="shared" si="49"/>
        <v>1648.4217022290848</v>
      </c>
      <c r="F130" s="160"/>
      <c r="G130" s="143">
        <f t="shared" si="50"/>
        <v>77.568404097292301</v>
      </c>
      <c r="H130" s="47">
        <v>8028865</v>
      </c>
      <c r="I130" s="143">
        <f t="shared" si="51"/>
        <v>83.203260204980467</v>
      </c>
      <c r="J130" s="160"/>
      <c r="K130" s="143">
        <f t="shared" si="52"/>
        <v>54.150586007031997</v>
      </c>
      <c r="L130" s="47">
        <v>12036973</v>
      </c>
      <c r="M130" s="143">
        <f t="shared" si="53"/>
        <v>124.73934940982622</v>
      </c>
      <c r="N130" s="160"/>
      <c r="O130" s="143">
        <f t="shared" si="54"/>
        <v>79.565258662359128</v>
      </c>
      <c r="P130" s="47">
        <v>24008997</v>
      </c>
      <c r="Q130" s="143">
        <f t="shared" si="55"/>
        <v>248.80563126314809</v>
      </c>
      <c r="R130" s="160"/>
      <c r="S130" s="143">
        <f t="shared" si="56"/>
        <v>85.58367312807033</v>
      </c>
      <c r="T130" s="47">
        <v>32111112</v>
      </c>
      <c r="U130" s="143">
        <f t="shared" si="57"/>
        <v>332.76798242432409</v>
      </c>
      <c r="V130" s="160"/>
      <c r="W130" s="143">
        <f t="shared" si="58"/>
        <v>257.67946025013219</v>
      </c>
      <c r="X130" s="47">
        <v>0</v>
      </c>
      <c r="Y130" s="143">
        <f t="shared" si="59"/>
        <v>0</v>
      </c>
      <c r="Z130" s="160"/>
      <c r="AA130" s="143">
        <f t="shared" si="60"/>
        <v>0</v>
      </c>
      <c r="AB130" s="47">
        <f t="shared" si="61"/>
        <v>235253696</v>
      </c>
      <c r="AC130" s="47">
        <v>120273602</v>
      </c>
      <c r="AD130" s="149">
        <f t="shared" si="62"/>
        <v>51.125063726947786</v>
      </c>
      <c r="AE130" s="47">
        <v>13389309</v>
      </c>
      <c r="AF130" s="149">
        <f t="shared" si="63"/>
        <v>5.6914340678413824</v>
      </c>
      <c r="AG130" s="47">
        <v>537087</v>
      </c>
      <c r="AH130" s="149">
        <f t="shared" si="64"/>
        <v>0.22830119531894624</v>
      </c>
      <c r="AI130" s="47">
        <v>7547275</v>
      </c>
      <c r="AJ130" s="47">
        <v>23616</v>
      </c>
      <c r="AK130" s="47"/>
      <c r="AL130" s="179">
        <v>96497</v>
      </c>
      <c r="AM130" s="47">
        <v>96497</v>
      </c>
      <c r="AN130" s="47">
        <v>96497</v>
      </c>
      <c r="AO130" s="47">
        <v>96497</v>
      </c>
      <c r="AP130" s="47">
        <v>96497</v>
      </c>
      <c r="AQ130" s="47">
        <v>96497</v>
      </c>
      <c r="AR130" s="47">
        <v>0</v>
      </c>
    </row>
    <row r="131" spans="1:44" x14ac:dyDescent="0.2">
      <c r="A131" s="110">
        <v>78</v>
      </c>
      <c r="B131" s="110"/>
      <c r="C131" s="110" t="s">
        <v>192</v>
      </c>
      <c r="D131" s="39">
        <v>29998848</v>
      </c>
      <c r="E131" s="142">
        <f t="shared" si="49"/>
        <v>1328.3818801753532</v>
      </c>
      <c r="G131" s="142">
        <f t="shared" si="50"/>
        <v>62.508557329490287</v>
      </c>
      <c r="H131" s="39">
        <v>2652165</v>
      </c>
      <c r="I131" s="142">
        <f t="shared" si="51"/>
        <v>117.44077403356508</v>
      </c>
      <c r="K131" s="142">
        <f t="shared" si="52"/>
        <v>76.433143597614745</v>
      </c>
      <c r="L131" s="39">
        <v>2584914</v>
      </c>
      <c r="M131" s="142">
        <f t="shared" si="53"/>
        <v>114.46282601957225</v>
      </c>
      <c r="O131" s="142">
        <f t="shared" si="54"/>
        <v>73.01035641568339</v>
      </c>
      <c r="P131" s="39">
        <v>5270310</v>
      </c>
      <c r="Q131" s="142">
        <f t="shared" si="55"/>
        <v>233.37510516760395</v>
      </c>
      <c r="S131" s="142">
        <f t="shared" si="56"/>
        <v>80.275911021357885</v>
      </c>
      <c r="T131" s="39">
        <v>2681203</v>
      </c>
      <c r="U131" s="142">
        <f t="shared" si="57"/>
        <v>118.72660851082672</v>
      </c>
      <c r="W131" s="142">
        <f t="shared" si="58"/>
        <v>91.936153759491972</v>
      </c>
      <c r="X131" s="39">
        <v>80000</v>
      </c>
      <c r="Y131" s="142">
        <f t="shared" si="59"/>
        <v>3.542487711995749</v>
      </c>
      <c r="AA131" s="142">
        <f t="shared" si="60"/>
        <v>208.81134188356415</v>
      </c>
      <c r="AB131" s="39">
        <f t="shared" si="61"/>
        <v>43267440</v>
      </c>
      <c r="AC131" s="39">
        <v>20021230</v>
      </c>
      <c r="AD131" s="151">
        <f t="shared" si="62"/>
        <v>46.273202204706351</v>
      </c>
      <c r="AE131" s="39">
        <v>3489064</v>
      </c>
      <c r="AF131" s="151">
        <f t="shared" si="63"/>
        <v>8.06394831771882</v>
      </c>
      <c r="AG131" s="39">
        <v>154493</v>
      </c>
      <c r="AH131" s="151">
        <f t="shared" si="64"/>
        <v>0.35706526663005717</v>
      </c>
      <c r="AI131" s="39">
        <v>1877214</v>
      </c>
      <c r="AJ131" s="39">
        <v>26757</v>
      </c>
      <c r="AK131" s="39"/>
      <c r="AL131" s="178">
        <v>22583</v>
      </c>
      <c r="AM131" s="39">
        <v>22583</v>
      </c>
      <c r="AN131" s="39">
        <v>22583</v>
      </c>
      <c r="AO131" s="39">
        <v>22583</v>
      </c>
      <c r="AP131" s="39">
        <v>22583</v>
      </c>
      <c r="AQ131" s="39">
        <v>22583</v>
      </c>
      <c r="AR131" s="39">
        <v>22583</v>
      </c>
    </row>
    <row r="132" spans="1:44" x14ac:dyDescent="0.2">
      <c r="A132" s="113">
        <v>79</v>
      </c>
      <c r="B132" s="113"/>
      <c r="C132" s="113" t="s">
        <v>194</v>
      </c>
      <c r="D132" s="47">
        <v>144133730</v>
      </c>
      <c r="E132" s="143">
        <f t="shared" si="49"/>
        <v>1655.7389346475054</v>
      </c>
      <c r="F132" s="160"/>
      <c r="G132" s="143">
        <f t="shared" si="50"/>
        <v>77.912724995481369</v>
      </c>
      <c r="H132" s="47">
        <v>8847723</v>
      </c>
      <c r="I132" s="143">
        <f t="shared" si="51"/>
        <v>101.63838439535445</v>
      </c>
      <c r="J132" s="160"/>
      <c r="K132" s="143">
        <f t="shared" si="52"/>
        <v>66.148586753178336</v>
      </c>
      <c r="L132" s="47">
        <v>10397802</v>
      </c>
      <c r="M132" s="143">
        <f t="shared" si="53"/>
        <v>119.44494606609918</v>
      </c>
      <c r="N132" s="160"/>
      <c r="O132" s="143">
        <f t="shared" si="54"/>
        <v>76.188212257198728</v>
      </c>
      <c r="P132" s="47">
        <v>19179845</v>
      </c>
      <c r="Q132" s="143">
        <f t="shared" si="55"/>
        <v>220.32883022595951</v>
      </c>
      <c r="R132" s="160"/>
      <c r="S132" s="143">
        <f t="shared" si="56"/>
        <v>75.788278950989991</v>
      </c>
      <c r="T132" s="47">
        <v>7164610</v>
      </c>
      <c r="U132" s="143">
        <f t="shared" si="57"/>
        <v>82.303592147132136</v>
      </c>
      <c r="V132" s="160"/>
      <c r="W132" s="143">
        <f t="shared" si="58"/>
        <v>63.731928314176088</v>
      </c>
      <c r="X132" s="47">
        <v>0</v>
      </c>
      <c r="Y132" s="143">
        <f t="shared" si="59"/>
        <v>0</v>
      </c>
      <c r="Z132" s="160"/>
      <c r="AA132" s="143">
        <f t="shared" si="60"/>
        <v>0</v>
      </c>
      <c r="AB132" s="47">
        <f t="shared" si="61"/>
        <v>189723710</v>
      </c>
      <c r="AC132" s="47">
        <v>93954264</v>
      </c>
      <c r="AD132" s="149">
        <f t="shared" si="62"/>
        <v>49.521624893377847</v>
      </c>
      <c r="AE132" s="47">
        <v>12483491</v>
      </c>
      <c r="AF132" s="149">
        <f t="shared" si="63"/>
        <v>6.5798265277439496</v>
      </c>
      <c r="AG132" s="47">
        <v>0</v>
      </c>
      <c r="AH132" s="149">
        <f t="shared" si="64"/>
        <v>0</v>
      </c>
      <c r="AI132" s="47">
        <v>3813855</v>
      </c>
      <c r="AJ132" s="47">
        <v>13829</v>
      </c>
      <c r="AK132" s="47"/>
      <c r="AL132" s="179">
        <v>87051</v>
      </c>
      <c r="AM132" s="47">
        <v>87051</v>
      </c>
      <c r="AN132" s="47">
        <v>87051</v>
      </c>
      <c r="AO132" s="47">
        <v>87051</v>
      </c>
      <c r="AP132" s="47">
        <v>87051</v>
      </c>
      <c r="AQ132" s="47">
        <v>87051</v>
      </c>
      <c r="AR132" s="47">
        <v>0</v>
      </c>
    </row>
    <row r="133" spans="1:44" x14ac:dyDescent="0.2">
      <c r="A133" s="110">
        <v>80</v>
      </c>
      <c r="B133" s="110"/>
      <c r="C133" s="110" t="s">
        <v>196</v>
      </c>
      <c r="D133" s="39">
        <v>0</v>
      </c>
      <c r="E133" s="142">
        <f t="shared" si="49"/>
        <v>0</v>
      </c>
      <c r="G133" s="142">
        <f t="shared" si="50"/>
        <v>0</v>
      </c>
      <c r="H133" s="39">
        <v>0</v>
      </c>
      <c r="I133" s="142">
        <f t="shared" si="51"/>
        <v>0</v>
      </c>
      <c r="K133" s="142">
        <f t="shared" si="52"/>
        <v>0</v>
      </c>
      <c r="L133" s="39">
        <v>0</v>
      </c>
      <c r="M133" s="142">
        <f t="shared" si="53"/>
        <v>0</v>
      </c>
      <c r="O133" s="142">
        <f t="shared" si="54"/>
        <v>0</v>
      </c>
      <c r="P133" s="39">
        <v>0</v>
      </c>
      <c r="Q133" s="142">
        <f t="shared" si="55"/>
        <v>0</v>
      </c>
      <c r="S133" s="142">
        <f t="shared" si="56"/>
        <v>0</v>
      </c>
      <c r="T133" s="39">
        <v>0</v>
      </c>
      <c r="U133" s="142">
        <f t="shared" si="57"/>
        <v>0</v>
      </c>
      <c r="W133" s="142">
        <f t="shared" si="58"/>
        <v>0</v>
      </c>
      <c r="X133" s="39">
        <v>0</v>
      </c>
      <c r="Y133" s="142">
        <f t="shared" si="59"/>
        <v>0</v>
      </c>
      <c r="AA133" s="142">
        <f t="shared" si="60"/>
        <v>0</v>
      </c>
      <c r="AB133" s="39">
        <f t="shared" si="61"/>
        <v>0</v>
      </c>
      <c r="AC133" s="39">
        <v>0</v>
      </c>
      <c r="AD133" s="151">
        <f t="shared" si="62"/>
        <v>0</v>
      </c>
      <c r="AE133" s="39">
        <v>0</v>
      </c>
      <c r="AF133" s="151">
        <f t="shared" si="63"/>
        <v>0</v>
      </c>
      <c r="AG133" s="39">
        <v>0</v>
      </c>
      <c r="AH133" s="151">
        <f t="shared" si="64"/>
        <v>0</v>
      </c>
      <c r="AI133" s="39">
        <v>0</v>
      </c>
      <c r="AJ133" s="39">
        <v>0</v>
      </c>
      <c r="AK133" s="39"/>
      <c r="AL133" s="178">
        <v>0</v>
      </c>
      <c r="AM133" s="39">
        <v>0</v>
      </c>
      <c r="AN133" s="39">
        <v>0</v>
      </c>
      <c r="AO133" s="39">
        <v>0</v>
      </c>
      <c r="AP133" s="39">
        <v>0</v>
      </c>
      <c r="AQ133" s="39">
        <v>0</v>
      </c>
      <c r="AR133" s="39">
        <v>0</v>
      </c>
    </row>
    <row r="134" spans="1:44" x14ac:dyDescent="0.2">
      <c r="A134" s="113">
        <v>81</v>
      </c>
      <c r="B134" s="113"/>
      <c r="C134" s="113" t="s">
        <v>198</v>
      </c>
      <c r="D134" s="47">
        <v>57232691</v>
      </c>
      <c r="E134" s="143">
        <f t="shared" si="49"/>
        <v>2690.2646892920939</v>
      </c>
      <c r="F134" s="160"/>
      <c r="G134" s="143">
        <f t="shared" si="50"/>
        <v>126.5935399088097</v>
      </c>
      <c r="H134" s="47">
        <v>2694432</v>
      </c>
      <c r="I134" s="143">
        <f t="shared" si="51"/>
        <v>126.65375575820251</v>
      </c>
      <c r="J134" s="160"/>
      <c r="K134" s="143">
        <f t="shared" si="52"/>
        <v>82.429162960703721</v>
      </c>
      <c r="L134" s="47">
        <v>3520489</v>
      </c>
      <c r="M134" s="143">
        <f t="shared" si="53"/>
        <v>165.48317194697754</v>
      </c>
      <c r="N134" s="160"/>
      <c r="O134" s="143">
        <f t="shared" si="54"/>
        <v>105.55379230791246</v>
      </c>
      <c r="P134" s="47">
        <v>7220742</v>
      </c>
      <c r="Q134" s="143">
        <f t="shared" si="55"/>
        <v>339.41628278649995</v>
      </c>
      <c r="R134" s="160"/>
      <c r="S134" s="143">
        <f t="shared" si="56"/>
        <v>116.75174734940586</v>
      </c>
      <c r="T134" s="47">
        <v>3380186</v>
      </c>
      <c r="U134" s="143">
        <f t="shared" si="57"/>
        <v>158.88812635141488</v>
      </c>
      <c r="V134" s="160"/>
      <c r="W134" s="143">
        <f t="shared" si="58"/>
        <v>123.03529426151509</v>
      </c>
      <c r="X134" s="47">
        <v>28790</v>
      </c>
      <c r="Y134" s="143">
        <f t="shared" si="59"/>
        <v>1.3532951020024444</v>
      </c>
      <c r="Z134" s="160"/>
      <c r="AA134" s="143">
        <f t="shared" si="60"/>
        <v>79.76975199001744</v>
      </c>
      <c r="AB134" s="47">
        <f t="shared" si="61"/>
        <v>74077330</v>
      </c>
      <c r="AC134" s="47">
        <v>56013977</v>
      </c>
      <c r="AD134" s="149">
        <f t="shared" si="62"/>
        <v>75.61554526870772</v>
      </c>
      <c r="AE134" s="47">
        <v>5534953</v>
      </c>
      <c r="AF134" s="149">
        <f t="shared" si="63"/>
        <v>7.4718581244761388</v>
      </c>
      <c r="AG134" s="47">
        <v>2559148</v>
      </c>
      <c r="AH134" s="149">
        <f t="shared" si="64"/>
        <v>3.4546979487516625</v>
      </c>
      <c r="AI134" s="47">
        <v>160944</v>
      </c>
      <c r="AJ134" s="47">
        <v>2775</v>
      </c>
      <c r="AK134" s="47"/>
      <c r="AL134" s="179">
        <v>21274</v>
      </c>
      <c r="AM134" s="47">
        <v>21274</v>
      </c>
      <c r="AN134" s="47">
        <v>21274</v>
      </c>
      <c r="AO134" s="47">
        <v>21274</v>
      </c>
      <c r="AP134" s="47">
        <v>21274</v>
      </c>
      <c r="AQ134" s="47">
        <v>21274</v>
      </c>
      <c r="AR134" s="47">
        <v>21274</v>
      </c>
    </row>
    <row r="135" spans="1:44" x14ac:dyDescent="0.2">
      <c r="A135" s="110">
        <v>82</v>
      </c>
      <c r="B135" s="110"/>
      <c r="C135" s="110" t="s">
        <v>200</v>
      </c>
      <c r="D135" s="39">
        <v>64819723</v>
      </c>
      <c r="E135" s="142">
        <f t="shared" si="49"/>
        <v>1442.2972497886165</v>
      </c>
      <c r="G135" s="142">
        <f t="shared" si="50"/>
        <v>67.868977791745294</v>
      </c>
      <c r="H135" s="39">
        <v>4401132</v>
      </c>
      <c r="I135" s="142">
        <f t="shared" si="51"/>
        <v>97.929153130701792</v>
      </c>
      <c r="K135" s="142">
        <f t="shared" si="52"/>
        <v>63.734534153295677</v>
      </c>
      <c r="L135" s="39">
        <v>7833774</v>
      </c>
      <c r="M135" s="142">
        <f t="shared" si="53"/>
        <v>174.30853099550532</v>
      </c>
      <c r="O135" s="142">
        <f t="shared" si="54"/>
        <v>111.18306630049423</v>
      </c>
      <c r="P135" s="39">
        <v>11526828</v>
      </c>
      <c r="Q135" s="142">
        <f t="shared" si="55"/>
        <v>256.48231053357659</v>
      </c>
      <c r="S135" s="142">
        <f t="shared" si="56"/>
        <v>88.224282209359643</v>
      </c>
      <c r="T135" s="39">
        <v>6748878</v>
      </c>
      <c r="U135" s="142">
        <f t="shared" si="57"/>
        <v>150.16861732900182</v>
      </c>
      <c r="W135" s="142">
        <f t="shared" si="58"/>
        <v>116.28332743414005</v>
      </c>
      <c r="X135" s="39">
        <v>43638</v>
      </c>
      <c r="Y135" s="142">
        <f t="shared" si="59"/>
        <v>0.97098482488540783</v>
      </c>
      <c r="AA135" s="142">
        <f t="shared" si="60"/>
        <v>57.234537058894631</v>
      </c>
      <c r="AB135" s="39">
        <f t="shared" si="61"/>
        <v>95373973</v>
      </c>
      <c r="AC135" s="39">
        <v>52113118</v>
      </c>
      <c r="AD135" s="151">
        <f t="shared" si="62"/>
        <v>54.640816944891249</v>
      </c>
      <c r="AE135" s="39">
        <v>7133489</v>
      </c>
      <c r="AF135" s="151">
        <f t="shared" si="63"/>
        <v>7.4794923348742115</v>
      </c>
      <c r="AG135" s="39">
        <v>312505</v>
      </c>
      <c r="AH135" s="151">
        <f t="shared" si="64"/>
        <v>0.32766276812228429</v>
      </c>
      <c r="AI135" s="39">
        <v>788361</v>
      </c>
      <c r="AJ135" s="39">
        <v>5802</v>
      </c>
      <c r="AK135" s="39"/>
      <c r="AL135" s="178">
        <v>44942</v>
      </c>
      <c r="AM135" s="39">
        <v>44942</v>
      </c>
      <c r="AN135" s="39">
        <v>44942</v>
      </c>
      <c r="AO135" s="39">
        <v>44942</v>
      </c>
      <c r="AP135" s="39">
        <v>44942</v>
      </c>
      <c r="AQ135" s="39">
        <v>44942</v>
      </c>
      <c r="AR135" s="39">
        <v>44942</v>
      </c>
    </row>
    <row r="136" spans="1:44" x14ac:dyDescent="0.2">
      <c r="A136" s="113">
        <v>83</v>
      </c>
      <c r="B136" s="113"/>
      <c r="C136" s="113" t="s">
        <v>202</v>
      </c>
      <c r="D136" s="47">
        <v>52639735</v>
      </c>
      <c r="E136" s="143">
        <f t="shared" si="49"/>
        <v>1828.4034386939909</v>
      </c>
      <c r="F136" s="160"/>
      <c r="G136" s="143">
        <f t="shared" si="50"/>
        <v>86.037654438611838</v>
      </c>
      <c r="H136" s="47">
        <v>2189694</v>
      </c>
      <c r="I136" s="143">
        <f t="shared" si="51"/>
        <v>76.057450503647104</v>
      </c>
      <c r="J136" s="160"/>
      <c r="K136" s="143">
        <f t="shared" si="52"/>
        <v>49.499929507891913</v>
      </c>
      <c r="L136" s="47">
        <v>3207804</v>
      </c>
      <c r="M136" s="143">
        <f t="shared" si="53"/>
        <v>111.42077110107677</v>
      </c>
      <c r="N136" s="160"/>
      <c r="O136" s="143">
        <f t="shared" si="54"/>
        <v>71.069975232036384</v>
      </c>
      <c r="P136" s="47">
        <v>11916052</v>
      </c>
      <c r="Q136" s="143">
        <f t="shared" si="55"/>
        <v>413.89551927752694</v>
      </c>
      <c r="R136" s="160"/>
      <c r="S136" s="143">
        <f t="shared" si="56"/>
        <v>142.37096906201515</v>
      </c>
      <c r="T136" s="47">
        <v>3932447</v>
      </c>
      <c r="U136" s="143">
        <f t="shared" si="57"/>
        <v>136.5907259465092</v>
      </c>
      <c r="V136" s="160"/>
      <c r="W136" s="143">
        <f t="shared" si="58"/>
        <v>105.76926385961546</v>
      </c>
      <c r="X136" s="47">
        <v>171438</v>
      </c>
      <c r="Y136" s="143">
        <f t="shared" si="59"/>
        <v>5.9547759638763456</v>
      </c>
      <c r="Z136" s="160"/>
      <c r="AA136" s="143">
        <f t="shared" si="60"/>
        <v>351.00326683490437</v>
      </c>
      <c r="AB136" s="47">
        <f t="shared" si="61"/>
        <v>74057170</v>
      </c>
      <c r="AC136" s="47">
        <v>50950028</v>
      </c>
      <c r="AD136" s="149">
        <f t="shared" si="62"/>
        <v>68.798237901880398</v>
      </c>
      <c r="AE136" s="47">
        <v>9340493</v>
      </c>
      <c r="AF136" s="149">
        <f t="shared" si="63"/>
        <v>12.612543795556865</v>
      </c>
      <c r="AG136" s="47">
        <v>0</v>
      </c>
      <c r="AH136" s="149">
        <f t="shared" si="64"/>
        <v>0</v>
      </c>
      <c r="AI136" s="47">
        <v>2834362</v>
      </c>
      <c r="AJ136" s="47">
        <v>0</v>
      </c>
      <c r="AK136" s="47"/>
      <c r="AL136" s="179">
        <v>28790</v>
      </c>
      <c r="AM136" s="47">
        <v>28790</v>
      </c>
      <c r="AN136" s="47">
        <v>28790</v>
      </c>
      <c r="AO136" s="47">
        <v>28790</v>
      </c>
      <c r="AP136" s="47">
        <v>28790</v>
      </c>
      <c r="AQ136" s="47">
        <v>28790</v>
      </c>
      <c r="AR136" s="47">
        <v>28790</v>
      </c>
    </row>
    <row r="137" spans="1:44" x14ac:dyDescent="0.2">
      <c r="A137" s="110">
        <v>84</v>
      </c>
      <c r="B137" s="110"/>
      <c r="C137" s="110" t="s">
        <v>204</v>
      </c>
      <c r="D137" s="39">
        <v>28505880</v>
      </c>
      <c r="E137" s="142">
        <f t="shared" si="49"/>
        <v>1604.2478473746412</v>
      </c>
      <c r="G137" s="142">
        <f t="shared" si="50"/>
        <v>75.489751881508496</v>
      </c>
      <c r="H137" s="39">
        <v>2155353</v>
      </c>
      <c r="I137" s="142">
        <f t="shared" si="51"/>
        <v>121.2984973830829</v>
      </c>
      <c r="K137" s="142">
        <f t="shared" si="52"/>
        <v>78.943838244852799</v>
      </c>
      <c r="L137" s="39">
        <v>3363148</v>
      </c>
      <c r="M137" s="142">
        <f t="shared" si="53"/>
        <v>189.27052732286566</v>
      </c>
      <c r="O137" s="142">
        <f t="shared" si="54"/>
        <v>120.72660740058848</v>
      </c>
      <c r="P137" s="39">
        <v>6296090</v>
      </c>
      <c r="Q137" s="142">
        <f t="shared" si="55"/>
        <v>354.33001294389106</v>
      </c>
      <c r="S137" s="142">
        <f t="shared" si="56"/>
        <v>121.8817430027617</v>
      </c>
      <c r="T137" s="39">
        <v>1740182</v>
      </c>
      <c r="U137" s="142">
        <f t="shared" si="57"/>
        <v>97.933592211154263</v>
      </c>
      <c r="W137" s="142">
        <f t="shared" si="58"/>
        <v>75.835045780180096</v>
      </c>
      <c r="X137" s="39">
        <v>0</v>
      </c>
      <c r="Y137" s="142">
        <f t="shared" si="59"/>
        <v>0</v>
      </c>
      <c r="AA137" s="142">
        <f t="shared" si="60"/>
        <v>0</v>
      </c>
      <c r="AB137" s="39">
        <f t="shared" si="61"/>
        <v>42060653</v>
      </c>
      <c r="AC137" s="39">
        <v>25831262</v>
      </c>
      <c r="AD137" s="151">
        <f t="shared" si="62"/>
        <v>61.414315179557491</v>
      </c>
      <c r="AE137" s="39">
        <v>5212992</v>
      </c>
      <c r="AF137" s="151">
        <f t="shared" si="63"/>
        <v>12.393987321119337</v>
      </c>
      <c r="AG137" s="39">
        <v>0</v>
      </c>
      <c r="AH137" s="151">
        <f t="shared" si="64"/>
        <v>0</v>
      </c>
      <c r="AI137" s="39">
        <v>293467</v>
      </c>
      <c r="AJ137" s="39">
        <v>2727</v>
      </c>
      <c r="AK137" s="39"/>
      <c r="AL137" s="178">
        <v>17769</v>
      </c>
      <c r="AM137" s="39">
        <v>17769</v>
      </c>
      <c r="AN137" s="39">
        <v>17769</v>
      </c>
      <c r="AO137" s="39">
        <v>17769</v>
      </c>
      <c r="AP137" s="39">
        <v>17769</v>
      </c>
      <c r="AQ137" s="39">
        <v>17769</v>
      </c>
      <c r="AR137" s="39">
        <v>0</v>
      </c>
    </row>
    <row r="138" spans="1:44" x14ac:dyDescent="0.2">
      <c r="A138" s="113">
        <v>85</v>
      </c>
      <c r="B138" s="113"/>
      <c r="C138" s="113" t="s">
        <v>206</v>
      </c>
      <c r="D138" s="47">
        <v>288794291</v>
      </c>
      <c r="E138" s="143">
        <f t="shared" si="49"/>
        <v>1926.3226454108858</v>
      </c>
      <c r="F138" s="160"/>
      <c r="G138" s="143">
        <f t="shared" si="50"/>
        <v>90.645356815516635</v>
      </c>
      <c r="H138" s="47">
        <v>15825647</v>
      </c>
      <c r="I138" s="143">
        <f t="shared" si="51"/>
        <v>105.56061232657417</v>
      </c>
      <c r="J138" s="160"/>
      <c r="K138" s="143">
        <f t="shared" si="52"/>
        <v>68.701262458498618</v>
      </c>
      <c r="L138" s="47">
        <v>28073685</v>
      </c>
      <c r="M138" s="143">
        <f t="shared" si="53"/>
        <v>187.25777081109925</v>
      </c>
      <c r="N138" s="160"/>
      <c r="O138" s="143">
        <f t="shared" si="54"/>
        <v>119.44276638938607</v>
      </c>
      <c r="P138" s="47">
        <v>34054162</v>
      </c>
      <c r="Q138" s="143">
        <f t="shared" si="55"/>
        <v>227.14889274279616</v>
      </c>
      <c r="R138" s="160"/>
      <c r="S138" s="143">
        <f t="shared" si="56"/>
        <v>78.134230681224821</v>
      </c>
      <c r="T138" s="47">
        <v>19143181</v>
      </c>
      <c r="U138" s="143">
        <f t="shared" si="57"/>
        <v>127.68930763073639</v>
      </c>
      <c r="V138" s="160"/>
      <c r="W138" s="143">
        <f t="shared" si="58"/>
        <v>98.876435257661271</v>
      </c>
      <c r="X138" s="47">
        <v>89171</v>
      </c>
      <c r="Y138" s="143">
        <f t="shared" si="59"/>
        <v>0.59479055496264677</v>
      </c>
      <c r="Z138" s="160"/>
      <c r="AA138" s="143">
        <f t="shared" si="60"/>
        <v>35.059829142342878</v>
      </c>
      <c r="AB138" s="47">
        <f t="shared" si="61"/>
        <v>385980137</v>
      </c>
      <c r="AC138" s="47">
        <v>226539057</v>
      </c>
      <c r="AD138" s="149">
        <f t="shared" si="62"/>
        <v>58.691895070237777</v>
      </c>
      <c r="AE138" s="47">
        <v>26829607</v>
      </c>
      <c r="AF138" s="149">
        <f t="shared" si="63"/>
        <v>6.9510330786788641</v>
      </c>
      <c r="AG138" s="47">
        <v>1575359</v>
      </c>
      <c r="AH138" s="149">
        <f t="shared" si="64"/>
        <v>0.40814509581875191</v>
      </c>
      <c r="AI138" s="47">
        <v>1963639</v>
      </c>
      <c r="AJ138" s="47">
        <v>30205</v>
      </c>
      <c r="AK138" s="47"/>
      <c r="AL138" s="179">
        <v>149920</v>
      </c>
      <c r="AM138" s="47">
        <v>149920</v>
      </c>
      <c r="AN138" s="47">
        <v>149920</v>
      </c>
      <c r="AO138" s="47">
        <v>149920</v>
      </c>
      <c r="AP138" s="47">
        <v>149920</v>
      </c>
      <c r="AQ138" s="47">
        <v>149920</v>
      </c>
      <c r="AR138" s="47">
        <v>149920</v>
      </c>
    </row>
    <row r="139" spans="1:44" x14ac:dyDescent="0.2">
      <c r="A139" s="110">
        <v>86</v>
      </c>
      <c r="B139" s="110"/>
      <c r="C139" s="110" t="s">
        <v>208</v>
      </c>
      <c r="D139" s="39">
        <v>396744519</v>
      </c>
      <c r="E139" s="142">
        <f t="shared" si="49"/>
        <v>2369.2605117792841</v>
      </c>
      <c r="G139" s="142">
        <f t="shared" si="50"/>
        <v>111.48831427112138</v>
      </c>
      <c r="H139" s="39">
        <v>17766615</v>
      </c>
      <c r="I139" s="142">
        <f t="shared" si="51"/>
        <v>106.09784718282523</v>
      </c>
      <c r="K139" s="142">
        <f t="shared" si="52"/>
        <v>69.050907198593279</v>
      </c>
      <c r="L139" s="39">
        <v>36512483</v>
      </c>
      <c r="M139" s="142">
        <f t="shared" si="53"/>
        <v>218.04355199904452</v>
      </c>
      <c r="O139" s="142">
        <f t="shared" si="54"/>
        <v>139.07954223382302</v>
      </c>
      <c r="P139" s="39">
        <v>34172574</v>
      </c>
      <c r="Q139" s="142">
        <f t="shared" si="55"/>
        <v>204.0701919918784</v>
      </c>
      <c r="S139" s="142">
        <f t="shared" si="56"/>
        <v>70.195664454811407</v>
      </c>
      <c r="T139" s="39">
        <v>22448252</v>
      </c>
      <c r="U139" s="142">
        <f t="shared" si="57"/>
        <v>134.05542981696576</v>
      </c>
      <c r="W139" s="142">
        <f t="shared" si="58"/>
        <v>103.80605293566919</v>
      </c>
      <c r="X139" s="39">
        <v>0</v>
      </c>
      <c r="Y139" s="142">
        <f t="shared" si="59"/>
        <v>0</v>
      </c>
      <c r="AA139" s="142">
        <f t="shared" si="60"/>
        <v>0</v>
      </c>
      <c r="AB139" s="39">
        <f t="shared" si="61"/>
        <v>507644443</v>
      </c>
      <c r="AC139" s="39">
        <v>295029103</v>
      </c>
      <c r="AD139" s="151">
        <f t="shared" si="62"/>
        <v>58.11727224993971</v>
      </c>
      <c r="AE139" s="39">
        <v>18075395</v>
      </c>
      <c r="AF139" s="151">
        <f t="shared" si="63"/>
        <v>3.5606407691928585</v>
      </c>
      <c r="AG139" s="39">
        <v>18288630</v>
      </c>
      <c r="AH139" s="151">
        <f t="shared" si="64"/>
        <v>3.6026455626935725</v>
      </c>
      <c r="AI139" s="39">
        <v>13128468</v>
      </c>
      <c r="AJ139" s="39">
        <v>11287</v>
      </c>
      <c r="AK139" s="39"/>
      <c r="AL139" s="178">
        <v>167455</v>
      </c>
      <c r="AM139" s="39">
        <v>167455</v>
      </c>
      <c r="AN139" s="39">
        <v>167455</v>
      </c>
      <c r="AO139" s="39">
        <v>167455</v>
      </c>
      <c r="AP139" s="39">
        <v>167455</v>
      </c>
      <c r="AQ139" s="39">
        <v>167455</v>
      </c>
      <c r="AR139" s="39">
        <v>0</v>
      </c>
    </row>
    <row r="140" spans="1:44" x14ac:dyDescent="0.2">
      <c r="A140" s="113">
        <v>87</v>
      </c>
      <c r="B140" s="113"/>
      <c r="C140" s="113" t="s">
        <v>210</v>
      </c>
      <c r="D140" s="47">
        <v>12437897</v>
      </c>
      <c r="E140" s="143">
        <f t="shared" si="49"/>
        <v>1896.5991155840195</v>
      </c>
      <c r="F140" s="160"/>
      <c r="G140" s="143">
        <f t="shared" si="50"/>
        <v>89.246681482808683</v>
      </c>
      <c r="H140" s="47">
        <v>1276909</v>
      </c>
      <c r="I140" s="143">
        <f t="shared" si="51"/>
        <v>194.71012503812139</v>
      </c>
      <c r="J140" s="160"/>
      <c r="K140" s="143">
        <f t="shared" si="52"/>
        <v>126.72180568815756</v>
      </c>
      <c r="L140" s="47">
        <v>1101489</v>
      </c>
      <c r="M140" s="143">
        <f t="shared" si="53"/>
        <v>167.96111619396157</v>
      </c>
      <c r="N140" s="160"/>
      <c r="O140" s="143">
        <f t="shared" si="54"/>
        <v>107.13435430294447</v>
      </c>
      <c r="P140" s="47">
        <v>2626531</v>
      </c>
      <c r="Q140" s="143">
        <f t="shared" si="55"/>
        <v>400.50792924672157</v>
      </c>
      <c r="R140" s="160"/>
      <c r="S140" s="143">
        <f t="shared" si="56"/>
        <v>137.76593209660476</v>
      </c>
      <c r="T140" s="47">
        <v>841034</v>
      </c>
      <c r="U140" s="143">
        <f t="shared" si="57"/>
        <v>128.24550167734066</v>
      </c>
      <c r="V140" s="160"/>
      <c r="W140" s="143">
        <f t="shared" si="58"/>
        <v>99.307125075471234</v>
      </c>
      <c r="X140" s="47">
        <v>1303</v>
      </c>
      <c r="Y140" s="143">
        <f t="shared" si="59"/>
        <v>0.19868862458066483</v>
      </c>
      <c r="Z140" s="160"/>
      <c r="AA140" s="143">
        <f t="shared" si="60"/>
        <v>11.71166753103987</v>
      </c>
      <c r="AB140" s="47">
        <f t="shared" si="61"/>
        <v>18285163</v>
      </c>
      <c r="AC140" s="47">
        <v>3745182</v>
      </c>
      <c r="AD140" s="149">
        <f t="shared" si="62"/>
        <v>20.482081565255942</v>
      </c>
      <c r="AE140" s="47">
        <v>1130248</v>
      </c>
      <c r="AF140" s="149">
        <f t="shared" si="63"/>
        <v>6.181230104429476</v>
      </c>
      <c r="AG140" s="47">
        <v>91229</v>
      </c>
      <c r="AH140" s="149">
        <f t="shared" si="64"/>
        <v>0.4989236355180427</v>
      </c>
      <c r="AI140" s="47">
        <v>47062</v>
      </c>
      <c r="AJ140" s="47">
        <v>0</v>
      </c>
      <c r="AK140" s="47"/>
      <c r="AL140" s="179">
        <v>6558</v>
      </c>
      <c r="AM140" s="47">
        <v>6558</v>
      </c>
      <c r="AN140" s="47">
        <v>6558</v>
      </c>
      <c r="AO140" s="47">
        <v>6558</v>
      </c>
      <c r="AP140" s="47">
        <v>6558</v>
      </c>
      <c r="AQ140" s="47">
        <v>6558</v>
      </c>
      <c r="AR140" s="47">
        <v>6558</v>
      </c>
    </row>
    <row r="141" spans="1:44" x14ac:dyDescent="0.2">
      <c r="A141" s="110">
        <v>88</v>
      </c>
      <c r="B141" s="110"/>
      <c r="C141" s="110" t="s">
        <v>212</v>
      </c>
      <c r="D141" s="39">
        <v>0</v>
      </c>
      <c r="E141" s="142">
        <f t="shared" si="49"/>
        <v>0</v>
      </c>
      <c r="G141" s="142">
        <f t="shared" si="50"/>
        <v>0</v>
      </c>
      <c r="H141" s="39">
        <v>0</v>
      </c>
      <c r="I141" s="142">
        <f t="shared" si="51"/>
        <v>0</v>
      </c>
      <c r="K141" s="142">
        <f t="shared" si="52"/>
        <v>0</v>
      </c>
      <c r="L141" s="39">
        <v>0</v>
      </c>
      <c r="M141" s="142">
        <f t="shared" si="53"/>
        <v>0</v>
      </c>
      <c r="O141" s="142">
        <f t="shared" si="54"/>
        <v>0</v>
      </c>
      <c r="P141" s="39">
        <v>0</v>
      </c>
      <c r="Q141" s="142">
        <f t="shared" si="55"/>
        <v>0</v>
      </c>
      <c r="S141" s="142">
        <f t="shared" si="56"/>
        <v>0</v>
      </c>
      <c r="T141" s="39">
        <v>0</v>
      </c>
      <c r="U141" s="142">
        <f t="shared" si="57"/>
        <v>0</v>
      </c>
      <c r="W141" s="142">
        <f t="shared" si="58"/>
        <v>0</v>
      </c>
      <c r="X141" s="39">
        <v>0</v>
      </c>
      <c r="Y141" s="142">
        <f t="shared" si="59"/>
        <v>0</v>
      </c>
      <c r="AA141" s="142">
        <f t="shared" si="60"/>
        <v>0</v>
      </c>
      <c r="AB141" s="39">
        <f t="shared" si="61"/>
        <v>0</v>
      </c>
      <c r="AC141" s="39">
        <v>0</v>
      </c>
      <c r="AD141" s="151">
        <f t="shared" si="62"/>
        <v>0</v>
      </c>
      <c r="AE141" s="39">
        <v>0</v>
      </c>
      <c r="AF141" s="151">
        <f t="shared" si="63"/>
        <v>0</v>
      </c>
      <c r="AG141" s="39">
        <v>0</v>
      </c>
      <c r="AH141" s="151">
        <f t="shared" si="64"/>
        <v>0</v>
      </c>
      <c r="AI141" s="39">
        <v>0</v>
      </c>
      <c r="AJ141" s="39">
        <v>0</v>
      </c>
      <c r="AK141" s="39"/>
      <c r="AL141" s="178">
        <v>0</v>
      </c>
      <c r="AM141" s="39">
        <v>0</v>
      </c>
      <c r="AN141" s="39">
        <v>0</v>
      </c>
      <c r="AO141" s="39">
        <v>0</v>
      </c>
      <c r="AP141" s="39">
        <v>0</v>
      </c>
      <c r="AQ141" s="39">
        <v>0</v>
      </c>
      <c r="AR141" s="39">
        <v>0</v>
      </c>
    </row>
    <row r="142" spans="1:44" x14ac:dyDescent="0.2">
      <c r="A142" s="113">
        <v>89</v>
      </c>
      <c r="B142" s="113"/>
      <c r="C142" s="113" t="s">
        <v>214</v>
      </c>
      <c r="D142" s="47">
        <v>58128265</v>
      </c>
      <c r="E142" s="143">
        <f t="shared" si="49"/>
        <v>1507.0067665664212</v>
      </c>
      <c r="F142" s="160"/>
      <c r="G142" s="143">
        <f t="shared" si="50"/>
        <v>70.913959509453676</v>
      </c>
      <c r="H142" s="47">
        <v>9755887</v>
      </c>
      <c r="I142" s="143">
        <f t="shared" si="51"/>
        <v>252.92665664212382</v>
      </c>
      <c r="J142" s="160"/>
      <c r="K142" s="143">
        <f t="shared" si="52"/>
        <v>164.61045685263355</v>
      </c>
      <c r="L142" s="47">
        <v>5782694</v>
      </c>
      <c r="M142" s="143">
        <f t="shared" si="53"/>
        <v>149.91947526703308</v>
      </c>
      <c r="N142" s="160"/>
      <c r="O142" s="143">
        <f t="shared" si="54"/>
        <v>95.626455361382483</v>
      </c>
      <c r="P142" s="47">
        <v>15826045</v>
      </c>
      <c r="Q142" s="143">
        <f t="shared" si="55"/>
        <v>410.29879186975006</v>
      </c>
      <c r="R142" s="160"/>
      <c r="S142" s="143">
        <f t="shared" si="56"/>
        <v>141.13377382155701</v>
      </c>
      <c r="T142" s="47">
        <v>4359115</v>
      </c>
      <c r="U142" s="143">
        <f t="shared" si="57"/>
        <v>113.0124183345432</v>
      </c>
      <c r="V142" s="160"/>
      <c r="W142" s="143">
        <f t="shared" si="58"/>
        <v>87.511360756077977</v>
      </c>
      <c r="X142" s="47">
        <v>131482</v>
      </c>
      <c r="Y142" s="143">
        <f t="shared" si="59"/>
        <v>3.4087420927097378</v>
      </c>
      <c r="Z142" s="160"/>
      <c r="AA142" s="143">
        <f t="shared" si="60"/>
        <v>200.92772886788862</v>
      </c>
      <c r="AB142" s="47">
        <f t="shared" si="61"/>
        <v>93983488</v>
      </c>
      <c r="AC142" s="47">
        <v>59250177</v>
      </c>
      <c r="AD142" s="149">
        <f t="shared" si="62"/>
        <v>63.043177329192126</v>
      </c>
      <c r="AE142" s="47">
        <v>9003917</v>
      </c>
      <c r="AF142" s="149">
        <f t="shared" si="63"/>
        <v>9.5803179809627839</v>
      </c>
      <c r="AG142" s="47">
        <v>92749</v>
      </c>
      <c r="AH142" s="149">
        <f t="shared" si="64"/>
        <v>9.8686484161983862E-2</v>
      </c>
      <c r="AI142" s="47">
        <v>1703134</v>
      </c>
      <c r="AJ142" s="47">
        <v>6264</v>
      </c>
      <c r="AK142" s="47"/>
      <c r="AL142" s="179">
        <v>38572</v>
      </c>
      <c r="AM142" s="47">
        <v>38572</v>
      </c>
      <c r="AN142" s="47">
        <v>38572</v>
      </c>
      <c r="AO142" s="47">
        <v>38572</v>
      </c>
      <c r="AP142" s="47">
        <v>38572</v>
      </c>
      <c r="AQ142" s="47">
        <v>38572</v>
      </c>
      <c r="AR142" s="47">
        <v>38572</v>
      </c>
    </row>
    <row r="143" spans="1:44" x14ac:dyDescent="0.2">
      <c r="A143" s="110">
        <v>90</v>
      </c>
      <c r="B143" s="110"/>
      <c r="C143" s="110" t="s">
        <v>216</v>
      </c>
      <c r="D143" s="106">
        <v>0</v>
      </c>
      <c r="E143" s="142">
        <f t="shared" si="49"/>
        <v>0</v>
      </c>
      <c r="G143" s="142">
        <f t="shared" si="50"/>
        <v>0</v>
      </c>
      <c r="H143" s="106">
        <v>0</v>
      </c>
      <c r="I143" s="142">
        <f t="shared" si="51"/>
        <v>0</v>
      </c>
      <c r="K143" s="142">
        <f t="shared" si="52"/>
        <v>0</v>
      </c>
      <c r="L143" s="106">
        <v>0</v>
      </c>
      <c r="M143" s="142">
        <f t="shared" si="53"/>
        <v>0</v>
      </c>
      <c r="O143" s="142">
        <f t="shared" si="54"/>
        <v>0</v>
      </c>
      <c r="P143" s="106">
        <v>0</v>
      </c>
      <c r="Q143" s="142">
        <f t="shared" si="55"/>
        <v>0</v>
      </c>
      <c r="S143" s="142">
        <f t="shared" si="56"/>
        <v>0</v>
      </c>
      <c r="T143" s="106">
        <v>0</v>
      </c>
      <c r="U143" s="142">
        <f t="shared" si="57"/>
        <v>0</v>
      </c>
      <c r="W143" s="142">
        <f t="shared" si="58"/>
        <v>0</v>
      </c>
      <c r="X143" s="106">
        <v>0</v>
      </c>
      <c r="Y143" s="142">
        <f t="shared" si="59"/>
        <v>0</v>
      </c>
      <c r="AA143" s="142">
        <f t="shared" si="60"/>
        <v>0</v>
      </c>
      <c r="AB143" s="106">
        <f t="shared" si="61"/>
        <v>0</v>
      </c>
      <c r="AC143" s="106">
        <v>0</v>
      </c>
      <c r="AD143" s="151">
        <f t="shared" si="62"/>
        <v>0</v>
      </c>
      <c r="AE143" s="106">
        <v>0</v>
      </c>
      <c r="AF143" s="151">
        <f t="shared" si="63"/>
        <v>0</v>
      </c>
      <c r="AG143" s="106">
        <v>0</v>
      </c>
      <c r="AH143" s="151">
        <f t="shared" si="64"/>
        <v>0</v>
      </c>
      <c r="AI143" s="106">
        <v>0</v>
      </c>
      <c r="AJ143" s="39">
        <v>0</v>
      </c>
      <c r="AK143" s="39"/>
      <c r="AL143" s="178">
        <v>0</v>
      </c>
      <c r="AM143" s="39">
        <v>0</v>
      </c>
      <c r="AN143" s="39">
        <v>0</v>
      </c>
      <c r="AO143" s="39">
        <v>0</v>
      </c>
      <c r="AP143" s="39">
        <v>0</v>
      </c>
      <c r="AQ143" s="39">
        <v>0</v>
      </c>
      <c r="AR143" s="39">
        <v>0</v>
      </c>
    </row>
    <row r="144" spans="1:44" x14ac:dyDescent="0.2">
      <c r="A144" s="113">
        <v>91</v>
      </c>
      <c r="B144" s="113"/>
      <c r="C144" s="113" t="s">
        <v>218</v>
      </c>
      <c r="D144" s="47">
        <v>88659832</v>
      </c>
      <c r="E144" s="143">
        <f t="shared" si="49"/>
        <v>1661.2608817853061</v>
      </c>
      <c r="F144" s="160"/>
      <c r="G144" s="143">
        <f t="shared" si="50"/>
        <v>78.172566652752437</v>
      </c>
      <c r="H144" s="47">
        <v>6305540</v>
      </c>
      <c r="I144" s="143">
        <f t="shared" si="51"/>
        <v>118.14986227960051</v>
      </c>
      <c r="J144" s="160"/>
      <c r="K144" s="143">
        <f t="shared" si="52"/>
        <v>76.894634456974345</v>
      </c>
      <c r="L144" s="47">
        <v>6510973</v>
      </c>
      <c r="M144" s="143">
        <f t="shared" si="53"/>
        <v>121.99915681388072</v>
      </c>
      <c r="N144" s="160"/>
      <c r="O144" s="143">
        <f t="shared" si="54"/>
        <v>77.817421001567936</v>
      </c>
      <c r="P144" s="47">
        <v>9145312</v>
      </c>
      <c r="Q144" s="143">
        <f t="shared" si="55"/>
        <v>171.36000299799508</v>
      </c>
      <c r="R144" s="160"/>
      <c r="S144" s="143">
        <f t="shared" si="56"/>
        <v>58.944077790162808</v>
      </c>
      <c r="T144" s="47">
        <v>10176976</v>
      </c>
      <c r="U144" s="143">
        <f t="shared" si="57"/>
        <v>190.69077554385504</v>
      </c>
      <c r="V144" s="160"/>
      <c r="W144" s="143">
        <f t="shared" si="58"/>
        <v>147.66173043103424</v>
      </c>
      <c r="X144" s="47">
        <v>107414</v>
      </c>
      <c r="Y144" s="143">
        <f t="shared" si="59"/>
        <v>2.0126665292585582</v>
      </c>
      <c r="Z144" s="160"/>
      <c r="AA144" s="143">
        <f t="shared" si="60"/>
        <v>118.63628977892687</v>
      </c>
      <c r="AB144" s="47">
        <f t="shared" si="61"/>
        <v>120906047</v>
      </c>
      <c r="AC144" s="47">
        <v>70970295</v>
      </c>
      <c r="AD144" s="149">
        <f t="shared" si="62"/>
        <v>58.698714217329432</v>
      </c>
      <c r="AE144" s="47">
        <v>11393864</v>
      </c>
      <c r="AF144" s="149">
        <f t="shared" si="63"/>
        <v>9.4237337856228152</v>
      </c>
      <c r="AG144" s="47">
        <v>0</v>
      </c>
      <c r="AH144" s="149">
        <f t="shared" si="64"/>
        <v>0</v>
      </c>
      <c r="AI144" s="47">
        <v>5212954</v>
      </c>
      <c r="AJ144" s="47">
        <v>350</v>
      </c>
      <c r="AK144" s="47"/>
      <c r="AL144" s="179">
        <v>53369</v>
      </c>
      <c r="AM144" s="47">
        <v>53369</v>
      </c>
      <c r="AN144" s="47">
        <v>53369</v>
      </c>
      <c r="AO144" s="47">
        <v>53369</v>
      </c>
      <c r="AP144" s="47">
        <v>53369</v>
      </c>
      <c r="AQ144" s="47">
        <v>53369</v>
      </c>
      <c r="AR144" s="47">
        <v>53369</v>
      </c>
    </row>
    <row r="145" spans="1:44" x14ac:dyDescent="0.2">
      <c r="A145" s="110">
        <v>92</v>
      </c>
      <c r="B145" s="110"/>
      <c r="C145" s="110" t="s">
        <v>220</v>
      </c>
      <c r="D145" s="39">
        <v>21496408</v>
      </c>
      <c r="E145" s="142">
        <f t="shared" si="49"/>
        <v>1103.1153076409914</v>
      </c>
      <c r="G145" s="142">
        <f t="shared" si="50"/>
        <v>51.90837625669279</v>
      </c>
      <c r="H145" s="39">
        <v>1698783</v>
      </c>
      <c r="I145" s="142">
        <f t="shared" si="51"/>
        <v>87.175193718889517</v>
      </c>
      <c r="K145" s="142">
        <f t="shared" si="52"/>
        <v>56.735611243173764</v>
      </c>
      <c r="L145" s="39">
        <v>2654479</v>
      </c>
      <c r="M145" s="142">
        <f t="shared" si="53"/>
        <v>136.21794016523836</v>
      </c>
      <c r="O145" s="142">
        <f t="shared" si="54"/>
        <v>86.886902128152187</v>
      </c>
      <c r="P145" s="39">
        <v>4669533</v>
      </c>
      <c r="Q145" s="142">
        <f t="shared" si="55"/>
        <v>239.6229794221789</v>
      </c>
      <c r="S145" s="142">
        <f t="shared" si="56"/>
        <v>82.425042555214873</v>
      </c>
      <c r="T145" s="39">
        <v>1893503</v>
      </c>
      <c r="U145" s="142">
        <f t="shared" si="57"/>
        <v>97.167496279570997</v>
      </c>
      <c r="W145" s="142">
        <f t="shared" si="58"/>
        <v>75.241818076264536</v>
      </c>
      <c r="X145" s="39">
        <v>12098</v>
      </c>
      <c r="Y145" s="142">
        <f t="shared" si="59"/>
        <v>0.62082413916970292</v>
      </c>
      <c r="AA145" s="142">
        <f t="shared" si="60"/>
        <v>36.594374381245501</v>
      </c>
      <c r="AB145" s="39">
        <f t="shared" si="61"/>
        <v>32424804</v>
      </c>
      <c r="AC145" s="39">
        <v>17421375</v>
      </c>
      <c r="AD145" s="151">
        <f t="shared" si="62"/>
        <v>53.728543740773269</v>
      </c>
      <c r="AE145" s="39">
        <v>3175033</v>
      </c>
      <c r="AF145" s="151">
        <f t="shared" si="63"/>
        <v>9.7919882568912353</v>
      </c>
      <c r="AG145" s="39">
        <v>0</v>
      </c>
      <c r="AH145" s="151">
        <f t="shared" si="64"/>
        <v>0</v>
      </c>
      <c r="AI145" s="39">
        <v>73893</v>
      </c>
      <c r="AJ145" s="39">
        <v>0</v>
      </c>
      <c r="AK145" s="39"/>
      <c r="AL145" s="178">
        <v>19487</v>
      </c>
      <c r="AM145" s="39">
        <v>19487</v>
      </c>
      <c r="AN145" s="39">
        <v>19487</v>
      </c>
      <c r="AO145" s="39">
        <v>19487</v>
      </c>
      <c r="AP145" s="39">
        <v>19487</v>
      </c>
      <c r="AQ145" s="39">
        <v>19487</v>
      </c>
      <c r="AR145" s="39">
        <v>19487</v>
      </c>
    </row>
    <row r="146" spans="1:44" x14ac:dyDescent="0.2">
      <c r="A146" s="113">
        <v>93</v>
      </c>
      <c r="B146" s="113"/>
      <c r="C146" s="113" t="s">
        <v>222</v>
      </c>
      <c r="D146" s="47">
        <v>65496447</v>
      </c>
      <c r="E146" s="143">
        <f t="shared" si="49"/>
        <v>1881.0007754164274</v>
      </c>
      <c r="F146" s="160"/>
      <c r="G146" s="143">
        <f t="shared" si="50"/>
        <v>88.512683409542191</v>
      </c>
      <c r="H146" s="47">
        <v>2875540</v>
      </c>
      <c r="I146" s="143">
        <f t="shared" si="51"/>
        <v>82.582998276852379</v>
      </c>
      <c r="J146" s="160"/>
      <c r="K146" s="143">
        <f t="shared" si="52"/>
        <v>53.746905348326543</v>
      </c>
      <c r="L146" s="47">
        <v>4759883</v>
      </c>
      <c r="M146" s="143">
        <f t="shared" si="53"/>
        <v>136.69968408960366</v>
      </c>
      <c r="N146" s="160"/>
      <c r="O146" s="143">
        <f t="shared" si="54"/>
        <v>87.194183512354485</v>
      </c>
      <c r="P146" s="47">
        <v>10058689</v>
      </c>
      <c r="Q146" s="143">
        <f t="shared" si="55"/>
        <v>288.8767662263067</v>
      </c>
      <c r="R146" s="160"/>
      <c r="S146" s="143">
        <f t="shared" si="56"/>
        <v>99.367263552238157</v>
      </c>
      <c r="T146" s="47">
        <v>3836232</v>
      </c>
      <c r="U146" s="143">
        <f t="shared" si="57"/>
        <v>110.17323377369328</v>
      </c>
      <c r="V146" s="160"/>
      <c r="W146" s="143">
        <f t="shared" si="58"/>
        <v>85.312833302023122</v>
      </c>
      <c r="X146" s="47">
        <v>51916</v>
      </c>
      <c r="Y146" s="143">
        <f t="shared" si="59"/>
        <v>1.4909821941412982</v>
      </c>
      <c r="Z146" s="160"/>
      <c r="AA146" s="143">
        <f t="shared" si="60"/>
        <v>87.885694459543359</v>
      </c>
      <c r="AB146" s="47">
        <f t="shared" si="61"/>
        <v>87078707</v>
      </c>
      <c r="AC146" s="47">
        <v>64900187</v>
      </c>
      <c r="AD146" s="149">
        <f t="shared" si="62"/>
        <v>74.530489985341646</v>
      </c>
      <c r="AE146" s="47">
        <v>11321857</v>
      </c>
      <c r="AF146" s="149">
        <f t="shared" si="63"/>
        <v>13.001866231201619</v>
      </c>
      <c r="AG146" s="47">
        <v>0</v>
      </c>
      <c r="AH146" s="149">
        <f t="shared" si="64"/>
        <v>0</v>
      </c>
      <c r="AI146" s="47">
        <v>3375516</v>
      </c>
      <c r="AJ146" s="47">
        <v>494</v>
      </c>
      <c r="AK146" s="47"/>
      <c r="AL146" s="179">
        <v>34820</v>
      </c>
      <c r="AM146" s="47">
        <v>34820</v>
      </c>
      <c r="AN146" s="47">
        <v>34820</v>
      </c>
      <c r="AO146" s="47">
        <v>34820</v>
      </c>
      <c r="AP146" s="47">
        <v>34820</v>
      </c>
      <c r="AQ146" s="47">
        <v>34820</v>
      </c>
      <c r="AR146" s="47">
        <v>34820</v>
      </c>
    </row>
    <row r="147" spans="1:44" x14ac:dyDescent="0.2">
      <c r="A147" s="110">
        <v>94</v>
      </c>
      <c r="B147" s="110"/>
      <c r="C147" s="110" t="s">
        <v>224</v>
      </c>
      <c r="D147" s="39">
        <v>46209512</v>
      </c>
      <c r="E147" s="142">
        <f t="shared" si="49"/>
        <v>1655.3649292495074</v>
      </c>
      <c r="G147" s="142">
        <f t="shared" si="50"/>
        <v>77.895125735651646</v>
      </c>
      <c r="H147" s="39">
        <v>1809443</v>
      </c>
      <c r="I147" s="142">
        <f t="shared" si="51"/>
        <v>64.819738491850259</v>
      </c>
      <c r="K147" s="142">
        <f t="shared" si="52"/>
        <v>42.186169334097237</v>
      </c>
      <c r="L147" s="39">
        <v>3626983</v>
      </c>
      <c r="M147" s="142">
        <f t="shared" si="53"/>
        <v>129.92953609170698</v>
      </c>
      <c r="O147" s="142">
        <f t="shared" si="54"/>
        <v>82.875830248659582</v>
      </c>
      <c r="P147" s="39">
        <v>6616057</v>
      </c>
      <c r="Q147" s="142">
        <f t="shared" si="55"/>
        <v>237.00723625291062</v>
      </c>
      <c r="S147" s="142">
        <f t="shared" si="56"/>
        <v>81.525284349385245</v>
      </c>
      <c r="T147" s="39">
        <v>3037495</v>
      </c>
      <c r="U147" s="142">
        <f t="shared" si="57"/>
        <v>108.81228730073437</v>
      </c>
      <c r="W147" s="142">
        <f t="shared" si="58"/>
        <v>84.258982057001006</v>
      </c>
      <c r="X147" s="39">
        <v>45977</v>
      </c>
      <c r="Y147" s="142">
        <f t="shared" si="59"/>
        <v>1.6470356439190399</v>
      </c>
      <c r="AA147" s="142">
        <f t="shared" si="60"/>
        <v>97.08423878852048</v>
      </c>
      <c r="AB147" s="39">
        <f t="shared" si="61"/>
        <v>61345467</v>
      </c>
      <c r="AC147" s="39">
        <v>39342449</v>
      </c>
      <c r="AD147" s="151">
        <f t="shared" si="62"/>
        <v>64.132609830812754</v>
      </c>
      <c r="AE147" s="39">
        <v>6079895</v>
      </c>
      <c r="AF147" s="151">
        <f t="shared" si="63"/>
        <v>9.9109115918866504</v>
      </c>
      <c r="AG147" s="39">
        <v>0</v>
      </c>
      <c r="AH147" s="151">
        <f t="shared" si="64"/>
        <v>0</v>
      </c>
      <c r="AI147" s="39">
        <v>2713412</v>
      </c>
      <c r="AJ147" s="39">
        <v>45</v>
      </c>
      <c r="AK147" s="39"/>
      <c r="AL147" s="178">
        <v>27915</v>
      </c>
      <c r="AM147" s="39">
        <v>27915</v>
      </c>
      <c r="AN147" s="39">
        <v>27915</v>
      </c>
      <c r="AO147" s="39">
        <v>27915</v>
      </c>
      <c r="AP147" s="39">
        <v>27915</v>
      </c>
      <c r="AQ147" s="39">
        <v>27915</v>
      </c>
      <c r="AR147" s="39">
        <v>27915</v>
      </c>
    </row>
    <row r="148" spans="1:44" x14ac:dyDescent="0.2">
      <c r="A148" s="113">
        <v>95</v>
      </c>
      <c r="B148" s="113"/>
      <c r="C148" s="113" t="s">
        <v>226</v>
      </c>
      <c r="D148" s="107">
        <v>155224563</v>
      </c>
      <c r="E148" s="143">
        <f t="shared" si="49"/>
        <v>2132.5277583151301</v>
      </c>
      <c r="F148" s="160"/>
      <c r="G148" s="143">
        <f t="shared" si="50"/>
        <v>100.34857869317992</v>
      </c>
      <c r="H148" s="107">
        <v>12860919</v>
      </c>
      <c r="I148" s="143">
        <f t="shared" si="51"/>
        <v>176.68767258789103</v>
      </c>
      <c r="J148" s="160"/>
      <c r="K148" s="143">
        <f t="shared" si="52"/>
        <v>114.9923811552782</v>
      </c>
      <c r="L148" s="107">
        <v>11720814</v>
      </c>
      <c r="M148" s="143">
        <f t="shared" si="53"/>
        <v>161.02452293615792</v>
      </c>
      <c r="N148" s="160"/>
      <c r="O148" s="143">
        <f t="shared" si="54"/>
        <v>102.70983357709524</v>
      </c>
      <c r="P148" s="107">
        <v>18976139</v>
      </c>
      <c r="Q148" s="143">
        <f t="shared" si="55"/>
        <v>260.70064158045858</v>
      </c>
      <c r="R148" s="160"/>
      <c r="S148" s="143">
        <f t="shared" si="56"/>
        <v>89.675295450617469</v>
      </c>
      <c r="T148" s="107">
        <v>12433268</v>
      </c>
      <c r="U148" s="143">
        <f t="shared" si="57"/>
        <v>170.81245792633501</v>
      </c>
      <c r="V148" s="160"/>
      <c r="W148" s="143">
        <f t="shared" si="58"/>
        <v>132.26892095144999</v>
      </c>
      <c r="X148" s="107">
        <v>0</v>
      </c>
      <c r="Y148" s="143">
        <f t="shared" si="59"/>
        <v>0</v>
      </c>
      <c r="Z148" s="160"/>
      <c r="AA148" s="143">
        <f t="shared" si="60"/>
        <v>0</v>
      </c>
      <c r="AB148" s="107">
        <f t="shared" si="61"/>
        <v>211215703</v>
      </c>
      <c r="AC148" s="107">
        <v>110199640</v>
      </c>
      <c r="AD148" s="149">
        <f t="shared" si="62"/>
        <v>52.173980643853923</v>
      </c>
      <c r="AE148" s="107">
        <v>8259293</v>
      </c>
      <c r="AF148" s="149">
        <f t="shared" si="63"/>
        <v>3.9103593542947892</v>
      </c>
      <c r="AG148" s="107">
        <v>14854797</v>
      </c>
      <c r="AH148" s="149">
        <f t="shared" si="64"/>
        <v>7.0329983940635321</v>
      </c>
      <c r="AI148" s="107">
        <v>4187702</v>
      </c>
      <c r="AJ148" s="107">
        <v>16551</v>
      </c>
      <c r="AK148" s="107"/>
      <c r="AL148" s="179">
        <v>72789</v>
      </c>
      <c r="AM148" s="107">
        <v>72789</v>
      </c>
      <c r="AN148" s="107">
        <v>72789</v>
      </c>
      <c r="AO148" s="107">
        <v>72789</v>
      </c>
      <c r="AP148" s="107">
        <v>72789</v>
      </c>
      <c r="AQ148" s="107">
        <v>72789</v>
      </c>
      <c r="AR148" s="107">
        <v>0</v>
      </c>
    </row>
    <row r="149" spans="1:44" ht="13.5" thickBot="1" x14ac:dyDescent="0.25">
      <c r="A149" s="120">
        <f>A148</f>
        <v>95</v>
      </c>
      <c r="B149" s="120"/>
      <c r="C149" s="201" t="s">
        <v>245</v>
      </c>
      <c r="D149" s="152">
        <f>SUM(D54:D148)</f>
        <v>12383331628</v>
      </c>
      <c r="E149" s="153">
        <f>IFERROR(IF(D149=0,0,IF(ISNONTEXT(F149),D149/$AL149,D149/AM149)),0)</f>
        <v>2125.1200426419841</v>
      </c>
      <c r="F149" s="163"/>
      <c r="G149" s="154">
        <f t="shared" si="50"/>
        <v>100</v>
      </c>
      <c r="H149" s="152">
        <f>SUM(H54:H148)</f>
        <v>895346663</v>
      </c>
      <c r="I149" s="153">
        <f>IFERROR(IF(H149=0,0,IF(ISNONTEXT(J149),H149/$AL149,H149/AN149)),0)</f>
        <v>153.65163397156161</v>
      </c>
      <c r="J149" s="163"/>
      <c r="K149" s="154">
        <f t="shared" si="52"/>
        <v>100</v>
      </c>
      <c r="L149" s="152">
        <f>SUM(L54:L148)</f>
        <v>913553597</v>
      </c>
      <c r="M149" s="153">
        <f>IFERROR(IF(L149=0,0,IF(ISNONTEXT(N149),L149/$AL149,L149/AO149)),0)</f>
        <v>156.77615017776361</v>
      </c>
      <c r="N149" s="163"/>
      <c r="O149" s="154">
        <f t="shared" si="54"/>
        <v>100</v>
      </c>
      <c r="P149" s="152">
        <f>SUM(P54:P148)</f>
        <v>1694038671</v>
      </c>
      <c r="Q149" s="153">
        <f>IFERROR(IF(P149=0,0,IF(ISNONTEXT(R149),P149/$AL149,P149/AP149)),0)</f>
        <v>290.71623379710149</v>
      </c>
      <c r="R149" s="163"/>
      <c r="S149" s="154">
        <f t="shared" si="56"/>
        <v>100</v>
      </c>
      <c r="T149" s="152">
        <f>SUM(T54:T148)</f>
        <v>752516051</v>
      </c>
      <c r="U149" s="153">
        <f>IFERROR(IF(T149=0,0,IF(ISNONTEXT(V149),T149/$AL149,T149/AQ149)),0)</f>
        <v>129.1402823109388</v>
      </c>
      <c r="V149" s="163"/>
      <c r="W149" s="154">
        <f t="shared" si="58"/>
        <v>100</v>
      </c>
      <c r="X149" s="152">
        <f>SUM(X54:X148)</f>
        <v>4305967</v>
      </c>
      <c r="Y149" s="153">
        <f>IF(X149=0,0,IF(ISNONTEXT(Z149),X149/$AL149,X149/AR149))</f>
        <v>1.6965015789090063</v>
      </c>
      <c r="Z149" s="163" t="s">
        <v>341</v>
      </c>
      <c r="AA149" s="154">
        <f t="shared" si="60"/>
        <v>100</v>
      </c>
      <c r="AB149" s="152">
        <f>SUM(AB54:AB148)</f>
        <v>16643092577</v>
      </c>
      <c r="AC149" s="152">
        <f>SUM(AC54:AC148)</f>
        <v>7023685425</v>
      </c>
      <c r="AD149" s="154">
        <f t="shared" si="62"/>
        <v>42.201804697682299</v>
      </c>
      <c r="AE149" s="152">
        <f>SUM(AE54:AE148)</f>
        <v>900202542</v>
      </c>
      <c r="AF149" s="154">
        <f t="shared" si="63"/>
        <v>5.4088657972379428</v>
      </c>
      <c r="AG149" s="152">
        <f>SUM(AG54:AG148)</f>
        <v>84066709</v>
      </c>
      <c r="AH149" s="154">
        <f t="shared" si="64"/>
        <v>0.50511471116958384</v>
      </c>
      <c r="AI149" s="152">
        <f>SUM(AI54:AI148)</f>
        <v>269829482</v>
      </c>
      <c r="AJ149" s="152">
        <f>SUM(AJ54:AJ148)</f>
        <v>465824</v>
      </c>
      <c r="AK149" s="183"/>
      <c r="AL149" s="184">
        <f t="shared" ref="AL149:AR149" si="65">SUM(AL54:AL148)</f>
        <v>5827121</v>
      </c>
      <c r="AM149" s="185">
        <f t="shared" si="65"/>
        <v>5827121</v>
      </c>
      <c r="AN149" s="185">
        <f t="shared" si="65"/>
        <v>5827121</v>
      </c>
      <c r="AO149" s="185">
        <f t="shared" si="65"/>
        <v>5827121</v>
      </c>
      <c r="AP149" s="185">
        <f t="shared" si="65"/>
        <v>5827121</v>
      </c>
      <c r="AQ149" s="185">
        <f t="shared" si="65"/>
        <v>5827121</v>
      </c>
      <c r="AR149" s="185">
        <f t="shared" si="65"/>
        <v>2538145</v>
      </c>
    </row>
    <row r="153" spans="1:44" s="300" customFormat="1" ht="15.75" x14ac:dyDescent="0.25">
      <c r="A153" s="325" t="str">
        <f>A1</f>
        <v>COMPARATIVE REPORT</v>
      </c>
      <c r="B153" s="271"/>
      <c r="C153" s="271"/>
      <c r="D153" s="271"/>
      <c r="E153" s="271"/>
      <c r="F153" s="271"/>
      <c r="G153" s="271"/>
      <c r="H153" s="271"/>
      <c r="I153" s="271"/>
      <c r="J153" s="271"/>
      <c r="K153" s="271"/>
      <c r="L153" s="271"/>
      <c r="M153" s="271"/>
      <c r="N153" s="271"/>
      <c r="O153" s="271"/>
      <c r="P153" s="271"/>
      <c r="Q153" s="271"/>
      <c r="R153" s="271"/>
      <c r="S153" s="271"/>
      <c r="T153" s="271"/>
      <c r="U153" s="271"/>
      <c r="V153" s="271"/>
      <c r="W153" s="271"/>
      <c r="X153" s="271"/>
      <c r="Y153" s="271"/>
      <c r="Z153" s="271"/>
      <c r="AA153" s="271"/>
      <c r="AB153" s="271"/>
      <c r="AC153" s="271"/>
      <c r="AD153" s="271"/>
      <c r="AE153" s="271"/>
      <c r="AF153" s="271"/>
      <c r="AG153" s="271"/>
      <c r="AH153" s="271"/>
      <c r="AI153" s="271"/>
    </row>
    <row r="154" spans="1:44" s="300" customFormat="1" ht="15.75" x14ac:dyDescent="0.25">
      <c r="A154" s="323" t="str">
        <f>A2</f>
        <v>EXHIBIT C6: EDUCATION EXPENDITURES BY ACTIVITY</v>
      </c>
      <c r="B154" s="273"/>
      <c r="C154" s="273"/>
      <c r="D154" s="273"/>
      <c r="E154" s="273"/>
      <c r="F154" s="273"/>
      <c r="G154" s="273"/>
      <c r="H154" s="273"/>
      <c r="I154" s="273"/>
      <c r="J154" s="273"/>
      <c r="K154" s="273"/>
      <c r="L154" s="273"/>
      <c r="M154" s="273"/>
      <c r="N154" s="273"/>
      <c r="O154" s="273"/>
      <c r="P154" s="273"/>
      <c r="Q154" s="273"/>
      <c r="R154" s="273"/>
      <c r="S154" s="273"/>
      <c r="T154" s="273"/>
      <c r="U154" s="273"/>
      <c r="V154" s="273"/>
      <c r="W154" s="273"/>
      <c r="X154" s="273"/>
      <c r="Y154" s="273"/>
      <c r="Z154" s="273"/>
      <c r="AA154" s="273"/>
      <c r="AB154" s="273"/>
      <c r="AC154" s="273"/>
      <c r="AD154" s="273"/>
      <c r="AE154" s="273"/>
      <c r="AF154" s="273"/>
      <c r="AG154" s="273"/>
      <c r="AH154" s="273"/>
      <c r="AI154" s="273"/>
    </row>
    <row r="155" spans="1:44" s="300" customFormat="1" ht="15.75" x14ac:dyDescent="0.25">
      <c r="A155" s="323" t="str">
        <f>A3</f>
        <v>FOR THE YEAR ENDED JUNE 30, 2025</v>
      </c>
      <c r="B155" s="273"/>
      <c r="C155" s="273"/>
      <c r="D155" s="273"/>
      <c r="E155" s="273"/>
      <c r="F155" s="273"/>
      <c r="G155" s="273"/>
      <c r="H155" s="273"/>
      <c r="I155" s="273"/>
      <c r="J155" s="273"/>
      <c r="K155" s="273"/>
      <c r="L155" s="273"/>
      <c r="M155" s="273"/>
      <c r="N155" s="273"/>
      <c r="O155" s="273"/>
      <c r="P155" s="273"/>
      <c r="Q155" s="273"/>
      <c r="R155" s="273"/>
      <c r="S155" s="273"/>
      <c r="T155" s="273"/>
      <c r="U155" s="273"/>
      <c r="V155" s="273"/>
      <c r="W155" s="273"/>
      <c r="X155" s="273"/>
      <c r="Y155" s="273"/>
      <c r="Z155" s="273"/>
      <c r="AA155" s="273"/>
      <c r="AB155" s="273"/>
      <c r="AC155" s="273"/>
      <c r="AD155" s="273"/>
      <c r="AE155" s="273"/>
      <c r="AF155" s="273"/>
      <c r="AG155" s="273"/>
      <c r="AH155" s="273"/>
      <c r="AI155" s="273"/>
    </row>
    <row r="156" spans="1:44" ht="13.5" thickBot="1" x14ac:dyDescent="0.25"/>
    <row r="157" spans="1:44" ht="15" x14ac:dyDescent="0.2">
      <c r="G157" s="71"/>
      <c r="K157" s="71"/>
      <c r="O157" s="71"/>
      <c r="S157" s="71"/>
      <c r="W157" s="71"/>
      <c r="AA157" s="71"/>
      <c r="AB157" s="71"/>
      <c r="AC157" s="408" t="s">
        <v>335</v>
      </c>
      <c r="AD157" s="409"/>
      <c r="AE157" s="409"/>
      <c r="AF157" s="409"/>
      <c r="AG157" s="409"/>
      <c r="AH157" s="409"/>
      <c r="AI157" s="410"/>
      <c r="AJ157" s="176" t="s">
        <v>361</v>
      </c>
    </row>
    <row r="158" spans="1:44" ht="75.75" thickBot="1" x14ac:dyDescent="0.3">
      <c r="A158" s="346" t="s">
        <v>1</v>
      </c>
      <c r="B158" s="347"/>
      <c r="C158" s="324" t="s">
        <v>331</v>
      </c>
      <c r="D158" s="320" t="s">
        <v>362</v>
      </c>
      <c r="E158" s="320" t="s">
        <v>346</v>
      </c>
      <c r="F158" s="348"/>
      <c r="G158" s="320" t="s">
        <v>347</v>
      </c>
      <c r="H158" s="320" t="s">
        <v>363</v>
      </c>
      <c r="I158" s="320" t="s">
        <v>346</v>
      </c>
      <c r="J158" s="348"/>
      <c r="K158" s="320" t="s">
        <v>347</v>
      </c>
      <c r="L158" s="320" t="s">
        <v>364</v>
      </c>
      <c r="M158" s="320" t="s">
        <v>346</v>
      </c>
      <c r="N158" s="348"/>
      <c r="O158" s="320" t="s">
        <v>347</v>
      </c>
      <c r="P158" s="320" t="s">
        <v>365</v>
      </c>
      <c r="Q158" s="320" t="s">
        <v>346</v>
      </c>
      <c r="R158" s="348"/>
      <c r="S158" s="320" t="s">
        <v>347</v>
      </c>
      <c r="T158" s="320" t="s">
        <v>368</v>
      </c>
      <c r="U158" s="320" t="s">
        <v>346</v>
      </c>
      <c r="V158" s="348"/>
      <c r="W158" s="320" t="s">
        <v>347</v>
      </c>
      <c r="X158" s="320" t="s">
        <v>369</v>
      </c>
      <c r="Y158" s="320" t="s">
        <v>346</v>
      </c>
      <c r="Z158" s="348"/>
      <c r="AA158" s="320" t="s">
        <v>347</v>
      </c>
      <c r="AB158" s="320" t="s">
        <v>245</v>
      </c>
      <c r="AC158" s="320" t="s">
        <v>338</v>
      </c>
      <c r="AD158" s="320" t="s">
        <v>348</v>
      </c>
      <c r="AE158" s="320" t="s">
        <v>352</v>
      </c>
      <c r="AF158" s="320" t="s">
        <v>348</v>
      </c>
      <c r="AG158" s="320" t="s">
        <v>353</v>
      </c>
      <c r="AH158" s="320" t="s">
        <v>348</v>
      </c>
      <c r="AI158" s="320" t="s">
        <v>342</v>
      </c>
      <c r="AJ158" s="320" t="s">
        <v>367</v>
      </c>
      <c r="AK158" s="349"/>
      <c r="AL158" s="350" t="s">
        <v>343</v>
      </c>
      <c r="AM158" s="351" t="s">
        <v>343</v>
      </c>
      <c r="AN158" s="351" t="s">
        <v>343</v>
      </c>
      <c r="AO158" s="351" t="s">
        <v>343</v>
      </c>
      <c r="AP158" s="351" t="s">
        <v>343</v>
      </c>
      <c r="AQ158" s="351" t="s">
        <v>343</v>
      </c>
      <c r="AR158" s="351" t="s">
        <v>343</v>
      </c>
    </row>
    <row r="159" spans="1:44" x14ac:dyDescent="0.2">
      <c r="A159" s="134">
        <v>1</v>
      </c>
      <c r="B159" s="187"/>
      <c r="C159" s="134" t="s">
        <v>252</v>
      </c>
      <c r="D159" s="139">
        <v>0</v>
      </c>
      <c r="E159" s="150">
        <f t="shared" ref="E159:E195" si="66">IFERROR((D159/$AL159),0)</f>
        <v>0</v>
      </c>
      <c r="F159" s="162"/>
      <c r="G159" s="140">
        <f t="shared" ref="G159:G196" si="67">IF(E$196,E159/E$196*100,0)</f>
        <v>0</v>
      </c>
      <c r="H159" s="139">
        <v>0</v>
      </c>
      <c r="I159" s="150">
        <f t="shared" ref="I159:I195" si="68">IFERROR((H159/$AL159),0)</f>
        <v>0</v>
      </c>
      <c r="J159" s="162"/>
      <c r="K159" s="140">
        <f t="shared" ref="K159:K196" si="69">IF(I$196,I159/I$196*100,0)</f>
        <v>0</v>
      </c>
      <c r="L159" s="139">
        <v>0</v>
      </c>
      <c r="M159" s="150">
        <f t="shared" ref="M159:M195" si="70">IFERROR((L159/$AL159),0)</f>
        <v>0</v>
      </c>
      <c r="N159" s="162"/>
      <c r="O159" s="140">
        <f t="shared" ref="O159:O196" si="71">IF(M$196,M159/M$196*100,0)</f>
        <v>0</v>
      </c>
      <c r="P159" s="139">
        <v>0</v>
      </c>
      <c r="Q159" s="150">
        <f t="shared" ref="Q159:Q195" si="72">IFERROR((P159/$AL159),0)</f>
        <v>0</v>
      </c>
      <c r="R159" s="162"/>
      <c r="S159" s="140">
        <f t="shared" ref="S159:S196" si="73">IF(Q$196,Q159/Q$196*100,0)</f>
        <v>0</v>
      </c>
      <c r="T159" s="139">
        <v>0</v>
      </c>
      <c r="U159" s="150">
        <f t="shared" ref="U159:U195" si="74">IFERROR((T159/$AL159),0)</f>
        <v>0</v>
      </c>
      <c r="V159" s="162"/>
      <c r="W159" s="140">
        <f t="shared" ref="W159:W196" si="75">IF(U$196,U159/U$196*100,0)</f>
        <v>0</v>
      </c>
      <c r="X159" s="139">
        <v>0</v>
      </c>
      <c r="Y159" s="150">
        <f t="shared" ref="Y159:Y195" si="76">IFERROR((X159/$AL159),0)</f>
        <v>0</v>
      </c>
      <c r="Z159" s="162"/>
      <c r="AA159" s="140">
        <f t="shared" ref="AA159:AA196" si="77">IF(Y$196,Y159/Y$196*100,0)</f>
        <v>0</v>
      </c>
      <c r="AB159" s="139">
        <f t="shared" ref="AB159:AB195" si="78">(D159+H159+L159+P159+T159+X159)</f>
        <v>0</v>
      </c>
      <c r="AC159" s="139">
        <v>0</v>
      </c>
      <c r="AD159" s="140">
        <f t="shared" ref="AD159:AD198" si="79">IF($AB159,AC159/$AB159*100,0)</f>
        <v>0</v>
      </c>
      <c r="AE159" s="139">
        <v>0</v>
      </c>
      <c r="AF159" s="140">
        <f t="shared" ref="AF159:AF198" si="80">IF($AB159,AE159/$AB159*100,0)</f>
        <v>0</v>
      </c>
      <c r="AG159" s="139">
        <v>0</v>
      </c>
      <c r="AH159" s="140">
        <f t="shared" ref="AH159:AH198" si="81">IF($AB159,AG159/$AB159*100,0)</f>
        <v>0</v>
      </c>
      <c r="AI159" s="139">
        <v>0</v>
      </c>
      <c r="AJ159" s="139">
        <v>0</v>
      </c>
      <c r="AK159" s="139"/>
      <c r="AL159" s="177">
        <v>8376</v>
      </c>
      <c r="AM159" s="141">
        <v>0</v>
      </c>
      <c r="AN159" s="141">
        <v>0</v>
      </c>
      <c r="AO159" s="141">
        <v>0</v>
      </c>
      <c r="AP159" s="141">
        <v>0</v>
      </c>
      <c r="AQ159" s="141">
        <v>0</v>
      </c>
      <c r="AR159" s="141">
        <v>0</v>
      </c>
    </row>
    <row r="160" spans="1:44" x14ac:dyDescent="0.2">
      <c r="A160" s="110">
        <v>2</v>
      </c>
      <c r="B160" s="156"/>
      <c r="C160" s="110" t="s">
        <v>253</v>
      </c>
      <c r="D160" s="39">
        <v>0</v>
      </c>
      <c r="E160" s="142">
        <f t="shared" si="66"/>
        <v>0</v>
      </c>
      <c r="G160" s="142">
        <f t="shared" si="67"/>
        <v>0</v>
      </c>
      <c r="H160" s="39">
        <v>0</v>
      </c>
      <c r="I160" s="142">
        <f t="shared" si="68"/>
        <v>0</v>
      </c>
      <c r="K160" s="142">
        <f t="shared" si="69"/>
        <v>0</v>
      </c>
      <c r="L160" s="39">
        <v>0</v>
      </c>
      <c r="M160" s="142">
        <f t="shared" si="70"/>
        <v>0</v>
      </c>
      <c r="O160" s="142">
        <f t="shared" si="71"/>
        <v>0</v>
      </c>
      <c r="P160" s="39">
        <v>0</v>
      </c>
      <c r="Q160" s="142">
        <f t="shared" si="72"/>
        <v>0</v>
      </c>
      <c r="S160" s="142">
        <f t="shared" si="73"/>
        <v>0</v>
      </c>
      <c r="T160" s="39">
        <v>0</v>
      </c>
      <c r="U160" s="142">
        <f t="shared" si="74"/>
        <v>0</v>
      </c>
      <c r="W160" s="142">
        <f t="shared" si="75"/>
        <v>0</v>
      </c>
      <c r="X160" s="39">
        <v>0</v>
      </c>
      <c r="Y160" s="142">
        <f t="shared" si="76"/>
        <v>0</v>
      </c>
      <c r="AA160" s="142">
        <f t="shared" si="77"/>
        <v>0</v>
      </c>
      <c r="AB160" s="39">
        <f t="shared" si="78"/>
        <v>0</v>
      </c>
      <c r="AC160" s="39">
        <v>0</v>
      </c>
      <c r="AD160" s="142">
        <f t="shared" si="79"/>
        <v>0</v>
      </c>
      <c r="AE160" s="39">
        <v>0</v>
      </c>
      <c r="AF160" s="142">
        <f t="shared" si="80"/>
        <v>0</v>
      </c>
      <c r="AG160" s="39">
        <v>0</v>
      </c>
      <c r="AH160" s="142">
        <f t="shared" si="81"/>
        <v>0</v>
      </c>
      <c r="AI160" s="39">
        <v>0</v>
      </c>
      <c r="AJ160" s="39">
        <v>0</v>
      </c>
      <c r="AK160" s="39"/>
      <c r="AL160" s="178">
        <v>7565</v>
      </c>
      <c r="AM160" s="39">
        <v>0</v>
      </c>
      <c r="AN160" s="39">
        <v>0</v>
      </c>
      <c r="AO160" s="39">
        <v>0</v>
      </c>
      <c r="AP160" s="39">
        <v>0</v>
      </c>
      <c r="AQ160" s="39">
        <v>0</v>
      </c>
      <c r="AR160" s="39">
        <v>0</v>
      </c>
    </row>
    <row r="161" spans="1:44" x14ac:dyDescent="0.2">
      <c r="A161" s="113">
        <v>3</v>
      </c>
      <c r="B161" s="188"/>
      <c r="C161" s="113" t="s">
        <v>88</v>
      </c>
      <c r="D161" s="47">
        <v>0</v>
      </c>
      <c r="E161" s="143">
        <f t="shared" si="66"/>
        <v>0</v>
      </c>
      <c r="F161" s="160"/>
      <c r="G161" s="143">
        <f t="shared" si="67"/>
        <v>0</v>
      </c>
      <c r="H161" s="47">
        <v>0</v>
      </c>
      <c r="I161" s="143">
        <f t="shared" si="68"/>
        <v>0</v>
      </c>
      <c r="J161" s="160"/>
      <c r="K161" s="143">
        <f t="shared" si="69"/>
        <v>0</v>
      </c>
      <c r="L161" s="47">
        <v>0</v>
      </c>
      <c r="M161" s="143">
        <f t="shared" si="70"/>
        <v>0</v>
      </c>
      <c r="N161" s="160"/>
      <c r="O161" s="143">
        <f t="shared" si="71"/>
        <v>0</v>
      </c>
      <c r="P161" s="47">
        <v>0</v>
      </c>
      <c r="Q161" s="143">
        <f t="shared" si="72"/>
        <v>0</v>
      </c>
      <c r="R161" s="160"/>
      <c r="S161" s="143">
        <f t="shared" si="73"/>
        <v>0</v>
      </c>
      <c r="T161" s="47">
        <v>0</v>
      </c>
      <c r="U161" s="143">
        <f t="shared" si="74"/>
        <v>0</v>
      </c>
      <c r="V161" s="160"/>
      <c r="W161" s="143">
        <f t="shared" si="75"/>
        <v>0</v>
      </c>
      <c r="X161" s="47">
        <v>0</v>
      </c>
      <c r="Y161" s="143">
        <f t="shared" si="76"/>
        <v>0</v>
      </c>
      <c r="Z161" s="160"/>
      <c r="AA161" s="143">
        <f t="shared" si="77"/>
        <v>0</v>
      </c>
      <c r="AB161" s="47">
        <f t="shared" si="78"/>
        <v>0</v>
      </c>
      <c r="AC161" s="47">
        <v>0</v>
      </c>
      <c r="AD161" s="143">
        <f t="shared" si="79"/>
        <v>0</v>
      </c>
      <c r="AE161" s="47">
        <v>0</v>
      </c>
      <c r="AF161" s="143">
        <f t="shared" si="80"/>
        <v>0</v>
      </c>
      <c r="AG161" s="47">
        <v>0</v>
      </c>
      <c r="AH161" s="143">
        <f t="shared" si="81"/>
        <v>0</v>
      </c>
      <c r="AI161" s="47">
        <v>0</v>
      </c>
      <c r="AJ161" s="47">
        <v>0</v>
      </c>
      <c r="AK161" s="47"/>
      <c r="AL161" s="179">
        <v>6657</v>
      </c>
      <c r="AM161" s="47">
        <v>0</v>
      </c>
      <c r="AN161" s="47">
        <v>0</v>
      </c>
      <c r="AO161" s="47">
        <v>0</v>
      </c>
      <c r="AP161" s="47">
        <v>0</v>
      </c>
      <c r="AQ161" s="47">
        <v>0</v>
      </c>
      <c r="AR161" s="47">
        <v>0</v>
      </c>
    </row>
    <row r="162" spans="1:44" x14ac:dyDescent="0.2">
      <c r="A162" s="110">
        <v>4</v>
      </c>
      <c r="B162" s="156"/>
      <c r="C162" s="110" t="s">
        <v>254</v>
      </c>
      <c r="D162" s="39">
        <v>0</v>
      </c>
      <c r="E162" s="142">
        <f t="shared" si="66"/>
        <v>0</v>
      </c>
      <c r="G162" s="142">
        <f t="shared" si="67"/>
        <v>0</v>
      </c>
      <c r="H162" s="39">
        <v>0</v>
      </c>
      <c r="I162" s="142">
        <f t="shared" si="68"/>
        <v>0</v>
      </c>
      <c r="K162" s="142">
        <f t="shared" si="69"/>
        <v>0</v>
      </c>
      <c r="L162" s="39">
        <v>0</v>
      </c>
      <c r="M162" s="142">
        <f t="shared" si="70"/>
        <v>0</v>
      </c>
      <c r="O162" s="142">
        <f t="shared" si="71"/>
        <v>0</v>
      </c>
      <c r="P162" s="39">
        <v>0</v>
      </c>
      <c r="Q162" s="142">
        <f t="shared" si="72"/>
        <v>0</v>
      </c>
      <c r="S162" s="142">
        <f t="shared" si="73"/>
        <v>0</v>
      </c>
      <c r="T162" s="39">
        <v>0</v>
      </c>
      <c r="U162" s="142">
        <f t="shared" si="74"/>
        <v>0</v>
      </c>
      <c r="W162" s="142">
        <f t="shared" si="75"/>
        <v>0</v>
      </c>
      <c r="X162" s="39">
        <v>0</v>
      </c>
      <c r="Y162" s="142">
        <f t="shared" si="76"/>
        <v>0</v>
      </c>
      <c r="AA162" s="142">
        <f t="shared" si="77"/>
        <v>0</v>
      </c>
      <c r="AB162" s="39">
        <f t="shared" si="78"/>
        <v>0</v>
      </c>
      <c r="AC162" s="39">
        <v>0</v>
      </c>
      <c r="AD162" s="142">
        <f t="shared" si="79"/>
        <v>0</v>
      </c>
      <c r="AE162" s="39">
        <v>0</v>
      </c>
      <c r="AF162" s="142">
        <f t="shared" si="80"/>
        <v>0</v>
      </c>
      <c r="AG162" s="39">
        <v>0</v>
      </c>
      <c r="AH162" s="142">
        <f t="shared" si="81"/>
        <v>0</v>
      </c>
      <c r="AI162" s="39">
        <v>0</v>
      </c>
      <c r="AJ162" s="39">
        <v>0</v>
      </c>
      <c r="AK162" s="39"/>
      <c r="AL162" s="178">
        <v>4574</v>
      </c>
      <c r="AM162" s="39">
        <v>0</v>
      </c>
      <c r="AN162" s="39">
        <v>0</v>
      </c>
      <c r="AO162" s="39">
        <v>0</v>
      </c>
      <c r="AP162" s="39">
        <v>0</v>
      </c>
      <c r="AQ162" s="39">
        <v>0</v>
      </c>
      <c r="AR162" s="39">
        <v>0</v>
      </c>
    </row>
    <row r="163" spans="1:44" x14ac:dyDescent="0.2">
      <c r="A163" s="113">
        <v>5</v>
      </c>
      <c r="B163" s="188"/>
      <c r="C163" s="113" t="s">
        <v>255</v>
      </c>
      <c r="D163" s="47">
        <v>0</v>
      </c>
      <c r="E163" s="149">
        <f t="shared" si="66"/>
        <v>0</v>
      </c>
      <c r="F163" s="160"/>
      <c r="G163" s="149">
        <f t="shared" si="67"/>
        <v>0</v>
      </c>
      <c r="H163" s="47">
        <v>0</v>
      </c>
      <c r="I163" s="149">
        <f t="shared" si="68"/>
        <v>0</v>
      </c>
      <c r="J163" s="160"/>
      <c r="K163" s="149">
        <f t="shared" si="69"/>
        <v>0</v>
      </c>
      <c r="L163" s="47">
        <v>0</v>
      </c>
      <c r="M163" s="149">
        <f t="shared" si="70"/>
        <v>0</v>
      </c>
      <c r="N163" s="160"/>
      <c r="O163" s="149">
        <f t="shared" si="71"/>
        <v>0</v>
      </c>
      <c r="P163" s="47">
        <v>0</v>
      </c>
      <c r="Q163" s="149">
        <f t="shared" si="72"/>
        <v>0</v>
      </c>
      <c r="R163" s="160"/>
      <c r="S163" s="149">
        <f t="shared" si="73"/>
        <v>0</v>
      </c>
      <c r="T163" s="47">
        <v>0</v>
      </c>
      <c r="U163" s="149">
        <f t="shared" si="74"/>
        <v>0</v>
      </c>
      <c r="V163" s="160"/>
      <c r="W163" s="149">
        <f t="shared" si="75"/>
        <v>0</v>
      </c>
      <c r="X163" s="47">
        <v>0</v>
      </c>
      <c r="Y163" s="149">
        <f t="shared" si="76"/>
        <v>0</v>
      </c>
      <c r="Z163" s="160"/>
      <c r="AA163" s="149">
        <f t="shared" si="77"/>
        <v>0</v>
      </c>
      <c r="AB163" s="47">
        <f t="shared" si="78"/>
        <v>0</v>
      </c>
      <c r="AC163" s="47">
        <v>0</v>
      </c>
      <c r="AD163" s="149">
        <f t="shared" si="79"/>
        <v>0</v>
      </c>
      <c r="AE163" s="47">
        <v>0</v>
      </c>
      <c r="AF163" s="149">
        <f t="shared" si="80"/>
        <v>0</v>
      </c>
      <c r="AG163" s="47">
        <v>0</v>
      </c>
      <c r="AH163" s="149">
        <f t="shared" si="81"/>
        <v>0</v>
      </c>
      <c r="AI163" s="47">
        <v>0</v>
      </c>
      <c r="AJ163" s="47">
        <v>0</v>
      </c>
      <c r="AK163" s="47"/>
      <c r="AL163" s="179">
        <v>0</v>
      </c>
      <c r="AM163" s="47">
        <v>0</v>
      </c>
      <c r="AN163" s="47">
        <v>0</v>
      </c>
      <c r="AO163" s="47">
        <v>0</v>
      </c>
      <c r="AP163" s="47">
        <v>0</v>
      </c>
      <c r="AQ163" s="47">
        <v>0</v>
      </c>
      <c r="AR163" s="47">
        <v>0</v>
      </c>
    </row>
    <row r="164" spans="1:44" x14ac:dyDescent="0.2">
      <c r="A164" s="110">
        <v>6</v>
      </c>
      <c r="B164" s="156"/>
      <c r="C164" s="110" t="s">
        <v>256</v>
      </c>
      <c r="D164" s="39">
        <v>0</v>
      </c>
      <c r="E164" s="151">
        <f t="shared" si="66"/>
        <v>0</v>
      </c>
      <c r="G164" s="151">
        <f t="shared" si="67"/>
        <v>0</v>
      </c>
      <c r="H164" s="39">
        <v>0</v>
      </c>
      <c r="I164" s="151">
        <f t="shared" si="68"/>
        <v>0</v>
      </c>
      <c r="K164" s="151">
        <f t="shared" si="69"/>
        <v>0</v>
      </c>
      <c r="L164" s="39">
        <v>0</v>
      </c>
      <c r="M164" s="151">
        <f t="shared" si="70"/>
        <v>0</v>
      </c>
      <c r="O164" s="151">
        <f t="shared" si="71"/>
        <v>0</v>
      </c>
      <c r="P164" s="39">
        <v>0</v>
      </c>
      <c r="Q164" s="151">
        <f t="shared" si="72"/>
        <v>0</v>
      </c>
      <c r="S164" s="151">
        <f t="shared" si="73"/>
        <v>0</v>
      </c>
      <c r="T164" s="39">
        <v>0</v>
      </c>
      <c r="U164" s="151">
        <f t="shared" si="74"/>
        <v>0</v>
      </c>
      <c r="W164" s="151">
        <f t="shared" si="75"/>
        <v>0</v>
      </c>
      <c r="X164" s="39">
        <v>0</v>
      </c>
      <c r="Y164" s="151">
        <f t="shared" si="76"/>
        <v>0</v>
      </c>
      <c r="AA164" s="151">
        <f t="shared" si="77"/>
        <v>0</v>
      </c>
      <c r="AB164" s="39">
        <f t="shared" si="78"/>
        <v>0</v>
      </c>
      <c r="AC164" s="39">
        <v>0</v>
      </c>
      <c r="AD164" s="151">
        <f t="shared" si="79"/>
        <v>0</v>
      </c>
      <c r="AE164" s="39">
        <v>0</v>
      </c>
      <c r="AF164" s="151">
        <f t="shared" si="80"/>
        <v>0</v>
      </c>
      <c r="AG164" s="39">
        <v>0</v>
      </c>
      <c r="AH164" s="151">
        <f t="shared" si="81"/>
        <v>0</v>
      </c>
      <c r="AI164" s="39">
        <v>0</v>
      </c>
      <c r="AJ164" s="39">
        <v>0</v>
      </c>
      <c r="AK164" s="39"/>
      <c r="AL164" s="178">
        <v>0</v>
      </c>
      <c r="AM164" s="39">
        <v>0</v>
      </c>
      <c r="AN164" s="39">
        <v>0</v>
      </c>
      <c r="AO164" s="39">
        <v>0</v>
      </c>
      <c r="AP164" s="39">
        <v>0</v>
      </c>
      <c r="AQ164" s="39">
        <v>0</v>
      </c>
      <c r="AR164" s="39">
        <v>0</v>
      </c>
    </row>
    <row r="165" spans="1:44" x14ac:dyDescent="0.2">
      <c r="A165" s="113">
        <v>7</v>
      </c>
      <c r="B165" s="188"/>
      <c r="C165" s="113" t="s">
        <v>257</v>
      </c>
      <c r="D165" s="47">
        <v>0</v>
      </c>
      <c r="E165" s="149">
        <f t="shared" si="66"/>
        <v>0</v>
      </c>
      <c r="F165" s="160"/>
      <c r="G165" s="149">
        <f t="shared" si="67"/>
        <v>0</v>
      </c>
      <c r="H165" s="47">
        <v>0</v>
      </c>
      <c r="I165" s="149">
        <f t="shared" si="68"/>
        <v>0</v>
      </c>
      <c r="J165" s="160"/>
      <c r="K165" s="149">
        <f t="shared" si="69"/>
        <v>0</v>
      </c>
      <c r="L165" s="47">
        <v>0</v>
      </c>
      <c r="M165" s="149">
        <f t="shared" si="70"/>
        <v>0</v>
      </c>
      <c r="N165" s="160"/>
      <c r="O165" s="149">
        <f t="shared" si="71"/>
        <v>0</v>
      </c>
      <c r="P165" s="47">
        <v>0</v>
      </c>
      <c r="Q165" s="149">
        <f t="shared" si="72"/>
        <v>0</v>
      </c>
      <c r="R165" s="160"/>
      <c r="S165" s="149">
        <f t="shared" si="73"/>
        <v>0</v>
      </c>
      <c r="T165" s="47">
        <v>0</v>
      </c>
      <c r="U165" s="149">
        <f t="shared" si="74"/>
        <v>0</v>
      </c>
      <c r="V165" s="160"/>
      <c r="W165" s="149">
        <f t="shared" si="75"/>
        <v>0</v>
      </c>
      <c r="X165" s="47">
        <v>0</v>
      </c>
      <c r="Y165" s="149">
        <f t="shared" si="76"/>
        <v>0</v>
      </c>
      <c r="Z165" s="160"/>
      <c r="AA165" s="149">
        <f t="shared" si="77"/>
        <v>0</v>
      </c>
      <c r="AB165" s="47">
        <f t="shared" si="78"/>
        <v>0</v>
      </c>
      <c r="AC165" s="47">
        <v>0</v>
      </c>
      <c r="AD165" s="149">
        <f t="shared" si="79"/>
        <v>0</v>
      </c>
      <c r="AE165" s="47">
        <v>0</v>
      </c>
      <c r="AF165" s="149">
        <f t="shared" si="80"/>
        <v>0</v>
      </c>
      <c r="AG165" s="47">
        <v>0</v>
      </c>
      <c r="AH165" s="149">
        <f t="shared" si="81"/>
        <v>0</v>
      </c>
      <c r="AI165" s="47">
        <v>0</v>
      </c>
      <c r="AJ165" s="47">
        <v>0</v>
      </c>
      <c r="AK165" s="47"/>
      <c r="AL165" s="179">
        <v>5096</v>
      </c>
      <c r="AM165" s="47">
        <v>0</v>
      </c>
      <c r="AN165" s="47">
        <v>0</v>
      </c>
      <c r="AO165" s="47">
        <v>0</v>
      </c>
      <c r="AP165" s="47">
        <v>0</v>
      </c>
      <c r="AQ165" s="47">
        <v>0</v>
      </c>
      <c r="AR165" s="47">
        <v>0</v>
      </c>
    </row>
    <row r="166" spans="1:44" x14ac:dyDescent="0.2">
      <c r="A166" s="110">
        <v>8</v>
      </c>
      <c r="B166" s="156"/>
      <c r="C166" s="110" t="s">
        <v>258</v>
      </c>
      <c r="D166" s="39">
        <v>0</v>
      </c>
      <c r="E166" s="151">
        <f t="shared" si="66"/>
        <v>0</v>
      </c>
      <c r="G166" s="151">
        <f t="shared" si="67"/>
        <v>0</v>
      </c>
      <c r="H166" s="39">
        <v>0</v>
      </c>
      <c r="I166" s="151">
        <f t="shared" si="68"/>
        <v>0</v>
      </c>
      <c r="K166" s="151">
        <f t="shared" si="69"/>
        <v>0</v>
      </c>
      <c r="L166" s="39">
        <v>0</v>
      </c>
      <c r="M166" s="151">
        <f t="shared" si="70"/>
        <v>0</v>
      </c>
      <c r="O166" s="151">
        <f t="shared" si="71"/>
        <v>0</v>
      </c>
      <c r="P166" s="39">
        <v>0</v>
      </c>
      <c r="Q166" s="151">
        <f t="shared" si="72"/>
        <v>0</v>
      </c>
      <c r="S166" s="151">
        <f t="shared" si="73"/>
        <v>0</v>
      </c>
      <c r="T166" s="39">
        <v>0</v>
      </c>
      <c r="U166" s="151">
        <f t="shared" si="74"/>
        <v>0</v>
      </c>
      <c r="W166" s="151">
        <f t="shared" si="75"/>
        <v>0</v>
      </c>
      <c r="X166" s="39">
        <v>0</v>
      </c>
      <c r="Y166" s="151">
        <f t="shared" si="76"/>
        <v>0</v>
      </c>
      <c r="AA166" s="151">
        <f t="shared" si="77"/>
        <v>0</v>
      </c>
      <c r="AB166" s="39">
        <f t="shared" si="78"/>
        <v>0</v>
      </c>
      <c r="AC166" s="39">
        <v>0</v>
      </c>
      <c r="AD166" s="151">
        <f t="shared" si="79"/>
        <v>0</v>
      </c>
      <c r="AE166" s="39">
        <v>0</v>
      </c>
      <c r="AF166" s="151">
        <f t="shared" si="80"/>
        <v>0</v>
      </c>
      <c r="AG166" s="39">
        <v>0</v>
      </c>
      <c r="AH166" s="151">
        <f t="shared" si="81"/>
        <v>0</v>
      </c>
      <c r="AI166" s="39">
        <v>0</v>
      </c>
      <c r="AJ166" s="39">
        <v>0</v>
      </c>
      <c r="AK166" s="39"/>
      <c r="AL166" s="178">
        <v>6596</v>
      </c>
      <c r="AM166" s="39">
        <v>0</v>
      </c>
      <c r="AN166" s="39">
        <v>0</v>
      </c>
      <c r="AO166" s="39">
        <v>0</v>
      </c>
      <c r="AP166" s="39">
        <v>0</v>
      </c>
      <c r="AQ166" s="39">
        <v>0</v>
      </c>
      <c r="AR166" s="39">
        <v>0</v>
      </c>
    </row>
    <row r="167" spans="1:44" x14ac:dyDescent="0.2">
      <c r="A167" s="113">
        <v>9</v>
      </c>
      <c r="B167" s="188"/>
      <c r="C167" s="113" t="s">
        <v>259</v>
      </c>
      <c r="D167" s="47">
        <v>0</v>
      </c>
      <c r="E167" s="149">
        <f t="shared" si="66"/>
        <v>0</v>
      </c>
      <c r="F167" s="160"/>
      <c r="G167" s="149">
        <f t="shared" si="67"/>
        <v>0</v>
      </c>
      <c r="H167" s="47">
        <v>0</v>
      </c>
      <c r="I167" s="149">
        <f t="shared" si="68"/>
        <v>0</v>
      </c>
      <c r="J167" s="160"/>
      <c r="K167" s="149">
        <f t="shared" si="69"/>
        <v>0</v>
      </c>
      <c r="L167" s="47">
        <v>0</v>
      </c>
      <c r="M167" s="149">
        <f t="shared" si="70"/>
        <v>0</v>
      </c>
      <c r="N167" s="160"/>
      <c r="O167" s="149">
        <f t="shared" si="71"/>
        <v>0</v>
      </c>
      <c r="P167" s="47">
        <v>0</v>
      </c>
      <c r="Q167" s="149">
        <f t="shared" si="72"/>
        <v>0</v>
      </c>
      <c r="R167" s="160"/>
      <c r="S167" s="149">
        <f t="shared" si="73"/>
        <v>0</v>
      </c>
      <c r="T167" s="47">
        <v>0</v>
      </c>
      <c r="U167" s="149">
        <f t="shared" si="74"/>
        <v>0</v>
      </c>
      <c r="V167" s="160"/>
      <c r="W167" s="149">
        <f t="shared" si="75"/>
        <v>0</v>
      </c>
      <c r="X167" s="47">
        <v>0</v>
      </c>
      <c r="Y167" s="149">
        <f t="shared" si="76"/>
        <v>0</v>
      </c>
      <c r="Z167" s="160"/>
      <c r="AA167" s="149">
        <f t="shared" si="77"/>
        <v>0</v>
      </c>
      <c r="AB167" s="47">
        <f t="shared" si="78"/>
        <v>0</v>
      </c>
      <c r="AC167" s="47">
        <v>0</v>
      </c>
      <c r="AD167" s="149">
        <f t="shared" si="79"/>
        <v>0</v>
      </c>
      <c r="AE167" s="47">
        <v>0</v>
      </c>
      <c r="AF167" s="149">
        <f t="shared" si="80"/>
        <v>0</v>
      </c>
      <c r="AG167" s="47">
        <v>0</v>
      </c>
      <c r="AH167" s="149">
        <f t="shared" si="81"/>
        <v>0</v>
      </c>
      <c r="AI167" s="47">
        <v>0</v>
      </c>
      <c r="AJ167" s="47">
        <v>0</v>
      </c>
      <c r="AK167" s="47"/>
      <c r="AL167" s="179">
        <v>0</v>
      </c>
      <c r="AM167" s="47">
        <v>0</v>
      </c>
      <c r="AN167" s="47">
        <v>0</v>
      </c>
      <c r="AO167" s="47">
        <v>0</v>
      </c>
      <c r="AP167" s="47">
        <v>0</v>
      </c>
      <c r="AQ167" s="47">
        <v>0</v>
      </c>
      <c r="AR167" s="47">
        <v>0</v>
      </c>
    </row>
    <row r="168" spans="1:44" x14ac:dyDescent="0.2">
      <c r="A168" s="110">
        <v>10</v>
      </c>
      <c r="B168" s="156"/>
      <c r="C168" s="110" t="s">
        <v>260</v>
      </c>
      <c r="D168" s="39">
        <v>0</v>
      </c>
      <c r="E168" s="151">
        <f t="shared" si="66"/>
        <v>0</v>
      </c>
      <c r="G168" s="151">
        <f t="shared" si="67"/>
        <v>0</v>
      </c>
      <c r="H168" s="39">
        <v>0</v>
      </c>
      <c r="I168" s="151">
        <f t="shared" si="68"/>
        <v>0</v>
      </c>
      <c r="K168" s="151">
        <f t="shared" si="69"/>
        <v>0</v>
      </c>
      <c r="L168" s="39">
        <v>0</v>
      </c>
      <c r="M168" s="151">
        <f t="shared" si="70"/>
        <v>0</v>
      </c>
      <c r="O168" s="151">
        <f t="shared" si="71"/>
        <v>0</v>
      </c>
      <c r="P168" s="39">
        <v>0</v>
      </c>
      <c r="Q168" s="151">
        <f t="shared" si="72"/>
        <v>0</v>
      </c>
      <c r="S168" s="151">
        <f t="shared" si="73"/>
        <v>0</v>
      </c>
      <c r="T168" s="39">
        <v>0</v>
      </c>
      <c r="U168" s="151">
        <f t="shared" si="74"/>
        <v>0</v>
      </c>
      <c r="W168" s="151">
        <f t="shared" si="75"/>
        <v>0</v>
      </c>
      <c r="X168" s="39">
        <v>0</v>
      </c>
      <c r="Y168" s="151">
        <f t="shared" si="76"/>
        <v>0</v>
      </c>
      <c r="AA168" s="151">
        <f t="shared" si="77"/>
        <v>0</v>
      </c>
      <c r="AB168" s="39">
        <f t="shared" si="78"/>
        <v>0</v>
      </c>
      <c r="AC168" s="39">
        <v>0</v>
      </c>
      <c r="AD168" s="151">
        <f t="shared" si="79"/>
        <v>0</v>
      </c>
      <c r="AE168" s="39">
        <v>0</v>
      </c>
      <c r="AF168" s="151">
        <f t="shared" si="80"/>
        <v>0</v>
      </c>
      <c r="AG168" s="39">
        <v>0</v>
      </c>
      <c r="AH168" s="151">
        <f t="shared" si="81"/>
        <v>0</v>
      </c>
      <c r="AI168" s="39">
        <v>0</v>
      </c>
      <c r="AJ168" s="39">
        <v>0</v>
      </c>
      <c r="AK168" s="39"/>
      <c r="AL168" s="178">
        <v>23348</v>
      </c>
      <c r="AM168" s="39">
        <v>0</v>
      </c>
      <c r="AN168" s="39">
        <v>0</v>
      </c>
      <c r="AO168" s="39">
        <v>0</v>
      </c>
      <c r="AP168" s="39">
        <v>0</v>
      </c>
      <c r="AQ168" s="39">
        <v>0</v>
      </c>
      <c r="AR168" s="39">
        <v>0</v>
      </c>
    </row>
    <row r="169" spans="1:44" x14ac:dyDescent="0.2">
      <c r="A169" s="113">
        <v>11</v>
      </c>
      <c r="B169" s="188"/>
      <c r="C169" s="113" t="s">
        <v>261</v>
      </c>
      <c r="D169" s="47">
        <v>0</v>
      </c>
      <c r="E169" s="149">
        <f t="shared" si="66"/>
        <v>0</v>
      </c>
      <c r="F169" s="160"/>
      <c r="G169" s="149">
        <f t="shared" si="67"/>
        <v>0</v>
      </c>
      <c r="H169" s="47">
        <v>0</v>
      </c>
      <c r="I169" s="149">
        <f t="shared" si="68"/>
        <v>0</v>
      </c>
      <c r="J169" s="160"/>
      <c r="K169" s="149">
        <f t="shared" si="69"/>
        <v>0</v>
      </c>
      <c r="L169" s="47">
        <v>0</v>
      </c>
      <c r="M169" s="149">
        <f t="shared" si="70"/>
        <v>0</v>
      </c>
      <c r="N169" s="160"/>
      <c r="O169" s="149">
        <f t="shared" si="71"/>
        <v>0</v>
      </c>
      <c r="P169" s="47">
        <v>0</v>
      </c>
      <c r="Q169" s="149">
        <f t="shared" si="72"/>
        <v>0</v>
      </c>
      <c r="R169" s="160"/>
      <c r="S169" s="149">
        <f t="shared" si="73"/>
        <v>0</v>
      </c>
      <c r="T169" s="47">
        <v>0</v>
      </c>
      <c r="U169" s="149">
        <f t="shared" si="74"/>
        <v>0</v>
      </c>
      <c r="V169" s="160"/>
      <c r="W169" s="149">
        <f t="shared" si="75"/>
        <v>0</v>
      </c>
      <c r="X169" s="47">
        <v>0</v>
      </c>
      <c r="Y169" s="149">
        <f t="shared" si="76"/>
        <v>0</v>
      </c>
      <c r="Z169" s="160"/>
      <c r="AA169" s="149">
        <f t="shared" si="77"/>
        <v>0</v>
      </c>
      <c r="AB169" s="47">
        <f t="shared" si="78"/>
        <v>0</v>
      </c>
      <c r="AC169" s="47">
        <v>0</v>
      </c>
      <c r="AD169" s="149">
        <f t="shared" si="79"/>
        <v>0</v>
      </c>
      <c r="AE169" s="47">
        <v>0</v>
      </c>
      <c r="AF169" s="149">
        <f t="shared" si="80"/>
        <v>0</v>
      </c>
      <c r="AG169" s="47">
        <v>0</v>
      </c>
      <c r="AH169" s="149">
        <f t="shared" si="81"/>
        <v>0</v>
      </c>
      <c r="AI169" s="47">
        <v>0</v>
      </c>
      <c r="AJ169" s="47">
        <v>0</v>
      </c>
      <c r="AK169" s="47"/>
      <c r="AL169" s="179">
        <v>0</v>
      </c>
      <c r="AM169" s="47">
        <v>0</v>
      </c>
      <c r="AN169" s="47">
        <v>0</v>
      </c>
      <c r="AO169" s="47">
        <v>0</v>
      </c>
      <c r="AP169" s="47">
        <v>0</v>
      </c>
      <c r="AQ169" s="47">
        <v>0</v>
      </c>
      <c r="AR169" s="47">
        <v>0</v>
      </c>
    </row>
    <row r="170" spans="1:44" x14ac:dyDescent="0.2">
      <c r="A170" s="110">
        <v>12</v>
      </c>
      <c r="B170" s="156"/>
      <c r="C170" s="110" t="s">
        <v>262</v>
      </c>
      <c r="D170" s="39">
        <v>7650900</v>
      </c>
      <c r="E170" s="151">
        <f t="shared" si="66"/>
        <v>1957.7533265097236</v>
      </c>
      <c r="G170" s="151">
        <f t="shared" si="67"/>
        <v>69.876615366434621</v>
      </c>
      <c r="H170" s="39">
        <v>1498818</v>
      </c>
      <c r="I170" s="151">
        <f t="shared" si="68"/>
        <v>383.5255885363357</v>
      </c>
      <c r="K170" s="151">
        <f t="shared" si="69"/>
        <v>165.11359140704442</v>
      </c>
      <c r="L170" s="39">
        <v>538120</v>
      </c>
      <c r="M170" s="151">
        <f t="shared" si="70"/>
        <v>137.69703172978507</v>
      </c>
      <c r="O170" s="151">
        <f t="shared" si="71"/>
        <v>149.89364997360869</v>
      </c>
      <c r="P170" s="39">
        <v>1393410</v>
      </c>
      <c r="Q170" s="151">
        <f t="shared" si="72"/>
        <v>356.55322415557828</v>
      </c>
      <c r="S170" s="151">
        <f t="shared" si="73"/>
        <v>101.81140673070961</v>
      </c>
      <c r="T170" s="39">
        <v>721412</v>
      </c>
      <c r="U170" s="151">
        <f t="shared" si="74"/>
        <v>184.59877175025588</v>
      </c>
      <c r="W170" s="151">
        <f t="shared" si="75"/>
        <v>99.440144341873903</v>
      </c>
      <c r="X170" s="39">
        <v>0</v>
      </c>
      <c r="Y170" s="151">
        <f t="shared" si="76"/>
        <v>0</v>
      </c>
      <c r="AA170" s="151">
        <f t="shared" si="77"/>
        <v>0</v>
      </c>
      <c r="AB170" s="39">
        <f t="shared" si="78"/>
        <v>11802660</v>
      </c>
      <c r="AC170" s="39">
        <v>6640063</v>
      </c>
      <c r="AD170" s="151">
        <f t="shared" si="79"/>
        <v>56.259038216808754</v>
      </c>
      <c r="AE170" s="39">
        <v>1965452</v>
      </c>
      <c r="AF170" s="151">
        <f t="shared" si="80"/>
        <v>16.652618985889621</v>
      </c>
      <c r="AG170" s="39">
        <v>807</v>
      </c>
      <c r="AH170" s="151">
        <f t="shared" si="81"/>
        <v>6.8374417292373082E-3</v>
      </c>
      <c r="AI170" s="39">
        <v>40269</v>
      </c>
      <c r="AJ170" s="39">
        <v>691</v>
      </c>
      <c r="AK170" s="39"/>
      <c r="AL170" s="178">
        <v>3908</v>
      </c>
      <c r="AM170" s="39">
        <v>3908</v>
      </c>
      <c r="AN170" s="39">
        <v>3908</v>
      </c>
      <c r="AO170" s="39">
        <v>3908</v>
      </c>
      <c r="AP170" s="39">
        <v>3908</v>
      </c>
      <c r="AQ170" s="39">
        <v>3908</v>
      </c>
      <c r="AR170" s="39">
        <v>0</v>
      </c>
    </row>
    <row r="171" spans="1:44" x14ac:dyDescent="0.2">
      <c r="A171" s="113">
        <v>13</v>
      </c>
      <c r="B171" s="188"/>
      <c r="C171" s="113" t="s">
        <v>102</v>
      </c>
      <c r="D171" s="47">
        <v>0</v>
      </c>
      <c r="E171" s="149">
        <f t="shared" si="66"/>
        <v>0</v>
      </c>
      <c r="F171" s="160"/>
      <c r="G171" s="149">
        <f t="shared" si="67"/>
        <v>0</v>
      </c>
      <c r="H171" s="47">
        <v>0</v>
      </c>
      <c r="I171" s="149">
        <f t="shared" si="68"/>
        <v>0</v>
      </c>
      <c r="J171" s="160"/>
      <c r="K171" s="149">
        <f t="shared" si="69"/>
        <v>0</v>
      </c>
      <c r="L171" s="47">
        <v>0</v>
      </c>
      <c r="M171" s="149">
        <f t="shared" si="70"/>
        <v>0</v>
      </c>
      <c r="N171" s="160"/>
      <c r="O171" s="149">
        <f t="shared" si="71"/>
        <v>0</v>
      </c>
      <c r="P171" s="47">
        <v>0</v>
      </c>
      <c r="Q171" s="149">
        <f t="shared" si="72"/>
        <v>0</v>
      </c>
      <c r="R171" s="160"/>
      <c r="S171" s="149">
        <f t="shared" si="73"/>
        <v>0</v>
      </c>
      <c r="T171" s="47">
        <v>0</v>
      </c>
      <c r="U171" s="149">
        <f t="shared" si="74"/>
        <v>0</v>
      </c>
      <c r="V171" s="160"/>
      <c r="W171" s="149">
        <f t="shared" si="75"/>
        <v>0</v>
      </c>
      <c r="X171" s="47">
        <v>0</v>
      </c>
      <c r="Y171" s="149">
        <f t="shared" si="76"/>
        <v>0</v>
      </c>
      <c r="Z171" s="160"/>
      <c r="AA171" s="149">
        <f t="shared" si="77"/>
        <v>0</v>
      </c>
      <c r="AB171" s="47">
        <f t="shared" si="78"/>
        <v>0</v>
      </c>
      <c r="AC171" s="47">
        <v>0</v>
      </c>
      <c r="AD171" s="149">
        <f t="shared" si="79"/>
        <v>0</v>
      </c>
      <c r="AE171" s="47">
        <v>0</v>
      </c>
      <c r="AF171" s="149">
        <f t="shared" si="80"/>
        <v>0</v>
      </c>
      <c r="AG171" s="47">
        <v>0</v>
      </c>
      <c r="AH171" s="149">
        <f t="shared" si="81"/>
        <v>0</v>
      </c>
      <c r="AI171" s="47">
        <v>0</v>
      </c>
      <c r="AJ171" s="47">
        <v>0</v>
      </c>
      <c r="AK171" s="47"/>
      <c r="AL171" s="179">
        <v>20062</v>
      </c>
      <c r="AM171" s="47">
        <v>0</v>
      </c>
      <c r="AN171" s="47">
        <v>0</v>
      </c>
      <c r="AO171" s="47">
        <v>0</v>
      </c>
      <c r="AP171" s="47">
        <v>0</v>
      </c>
      <c r="AQ171" s="47">
        <v>0</v>
      </c>
      <c r="AR171" s="47">
        <v>0</v>
      </c>
    </row>
    <row r="172" spans="1:44" x14ac:dyDescent="0.2">
      <c r="A172" s="110">
        <v>14</v>
      </c>
      <c r="B172" s="156"/>
      <c r="C172" s="110" t="s">
        <v>263</v>
      </c>
      <c r="D172" s="39">
        <v>0</v>
      </c>
      <c r="E172" s="151">
        <f t="shared" si="66"/>
        <v>0</v>
      </c>
      <c r="G172" s="151">
        <f t="shared" si="67"/>
        <v>0</v>
      </c>
      <c r="H172" s="39">
        <v>0</v>
      </c>
      <c r="I172" s="151">
        <f t="shared" si="68"/>
        <v>0</v>
      </c>
      <c r="K172" s="151">
        <f t="shared" si="69"/>
        <v>0</v>
      </c>
      <c r="L172" s="39">
        <v>0</v>
      </c>
      <c r="M172" s="151">
        <f t="shared" si="70"/>
        <v>0</v>
      </c>
      <c r="O172" s="151">
        <f t="shared" si="71"/>
        <v>0</v>
      </c>
      <c r="P172" s="39">
        <v>0</v>
      </c>
      <c r="Q172" s="151">
        <f t="shared" si="72"/>
        <v>0</v>
      </c>
      <c r="S172" s="151">
        <f t="shared" si="73"/>
        <v>0</v>
      </c>
      <c r="T172" s="39">
        <v>0</v>
      </c>
      <c r="U172" s="151">
        <f t="shared" si="74"/>
        <v>0</v>
      </c>
      <c r="W172" s="151">
        <f t="shared" si="75"/>
        <v>0</v>
      </c>
      <c r="X172" s="39">
        <v>0</v>
      </c>
      <c r="Y172" s="151">
        <f t="shared" si="76"/>
        <v>0</v>
      </c>
      <c r="AA172" s="151">
        <f t="shared" si="77"/>
        <v>0</v>
      </c>
      <c r="AB172" s="39">
        <f t="shared" si="78"/>
        <v>0</v>
      </c>
      <c r="AC172" s="39">
        <v>0</v>
      </c>
      <c r="AD172" s="151">
        <f t="shared" si="79"/>
        <v>0</v>
      </c>
      <c r="AE172" s="39">
        <v>0</v>
      </c>
      <c r="AF172" s="151">
        <f t="shared" si="80"/>
        <v>0</v>
      </c>
      <c r="AG172" s="39">
        <v>0</v>
      </c>
      <c r="AH172" s="151">
        <f t="shared" si="81"/>
        <v>0</v>
      </c>
      <c r="AI172" s="39">
        <v>0</v>
      </c>
      <c r="AJ172" s="39">
        <v>0</v>
      </c>
      <c r="AK172" s="39"/>
      <c r="AL172" s="178">
        <v>5679</v>
      </c>
      <c r="AM172" s="39">
        <v>0</v>
      </c>
      <c r="AN172" s="39">
        <v>0</v>
      </c>
      <c r="AO172" s="39">
        <v>0</v>
      </c>
      <c r="AP172" s="39">
        <v>0</v>
      </c>
      <c r="AQ172" s="39">
        <v>0</v>
      </c>
      <c r="AR172" s="39">
        <v>0</v>
      </c>
    </row>
    <row r="173" spans="1:44" x14ac:dyDescent="0.2">
      <c r="A173" s="113">
        <v>15</v>
      </c>
      <c r="B173" s="188"/>
      <c r="C173" s="113" t="s">
        <v>264</v>
      </c>
      <c r="D173" s="47">
        <v>0</v>
      </c>
      <c r="E173" s="149">
        <f t="shared" si="66"/>
        <v>0</v>
      </c>
      <c r="F173" s="160"/>
      <c r="G173" s="149">
        <f t="shared" si="67"/>
        <v>0</v>
      </c>
      <c r="H173" s="47">
        <v>0</v>
      </c>
      <c r="I173" s="149">
        <f t="shared" si="68"/>
        <v>0</v>
      </c>
      <c r="J173" s="160"/>
      <c r="K173" s="149">
        <f t="shared" si="69"/>
        <v>0</v>
      </c>
      <c r="L173" s="47">
        <v>0</v>
      </c>
      <c r="M173" s="149">
        <f t="shared" si="70"/>
        <v>0</v>
      </c>
      <c r="N173" s="160"/>
      <c r="O173" s="149">
        <f t="shared" si="71"/>
        <v>0</v>
      </c>
      <c r="P173" s="47">
        <v>0</v>
      </c>
      <c r="Q173" s="149">
        <f t="shared" si="72"/>
        <v>0</v>
      </c>
      <c r="R173" s="160"/>
      <c r="S173" s="149">
        <f t="shared" si="73"/>
        <v>0</v>
      </c>
      <c r="T173" s="47">
        <v>0</v>
      </c>
      <c r="U173" s="149">
        <f t="shared" si="74"/>
        <v>0</v>
      </c>
      <c r="V173" s="160"/>
      <c r="W173" s="149">
        <f t="shared" si="75"/>
        <v>0</v>
      </c>
      <c r="X173" s="47">
        <v>0</v>
      </c>
      <c r="Y173" s="149">
        <f t="shared" si="76"/>
        <v>0</v>
      </c>
      <c r="Z173" s="160"/>
      <c r="AA173" s="149">
        <f t="shared" si="77"/>
        <v>0</v>
      </c>
      <c r="AB173" s="47">
        <f t="shared" si="78"/>
        <v>0</v>
      </c>
      <c r="AC173" s="47">
        <v>0</v>
      </c>
      <c r="AD173" s="149">
        <f t="shared" si="79"/>
        <v>0</v>
      </c>
      <c r="AE173" s="47">
        <v>0</v>
      </c>
      <c r="AF173" s="149">
        <f t="shared" si="80"/>
        <v>0</v>
      </c>
      <c r="AG173" s="47">
        <v>0</v>
      </c>
      <c r="AH173" s="149">
        <f t="shared" si="81"/>
        <v>0</v>
      </c>
      <c r="AI173" s="47">
        <v>0</v>
      </c>
      <c r="AJ173" s="47">
        <v>0</v>
      </c>
      <c r="AK173" s="47"/>
      <c r="AL173" s="179">
        <v>7473</v>
      </c>
      <c r="AM173" s="47">
        <v>0</v>
      </c>
      <c r="AN173" s="47">
        <v>0</v>
      </c>
      <c r="AO173" s="47">
        <v>0</v>
      </c>
      <c r="AP173" s="47">
        <v>0</v>
      </c>
      <c r="AQ173" s="47">
        <v>0</v>
      </c>
      <c r="AR173" s="47">
        <v>0</v>
      </c>
    </row>
    <row r="174" spans="1:44" x14ac:dyDescent="0.2">
      <c r="A174" s="110">
        <v>16</v>
      </c>
      <c r="B174" s="156"/>
      <c r="C174" s="110" t="s">
        <v>265</v>
      </c>
      <c r="D174" s="39">
        <v>0</v>
      </c>
      <c r="E174" s="151">
        <f t="shared" si="66"/>
        <v>0</v>
      </c>
      <c r="G174" s="151">
        <f t="shared" si="67"/>
        <v>0</v>
      </c>
      <c r="H174" s="39">
        <v>0</v>
      </c>
      <c r="I174" s="151">
        <f t="shared" si="68"/>
        <v>0</v>
      </c>
      <c r="K174" s="151">
        <f t="shared" si="69"/>
        <v>0</v>
      </c>
      <c r="L174" s="39">
        <v>0</v>
      </c>
      <c r="M174" s="151">
        <f t="shared" si="70"/>
        <v>0</v>
      </c>
      <c r="O174" s="151">
        <f t="shared" si="71"/>
        <v>0</v>
      </c>
      <c r="P174" s="39">
        <v>0</v>
      </c>
      <c r="Q174" s="151">
        <f t="shared" si="72"/>
        <v>0</v>
      </c>
      <c r="S174" s="151">
        <f t="shared" si="73"/>
        <v>0</v>
      </c>
      <c r="T174" s="39">
        <v>0</v>
      </c>
      <c r="U174" s="151">
        <f t="shared" si="74"/>
        <v>0</v>
      </c>
      <c r="W174" s="151">
        <f t="shared" si="75"/>
        <v>0</v>
      </c>
      <c r="X174" s="39">
        <v>0</v>
      </c>
      <c r="Y174" s="151">
        <f t="shared" si="76"/>
        <v>0</v>
      </c>
      <c r="AA174" s="151">
        <f t="shared" si="77"/>
        <v>0</v>
      </c>
      <c r="AB174" s="39">
        <f t="shared" si="78"/>
        <v>0</v>
      </c>
      <c r="AC174" s="39">
        <v>0</v>
      </c>
      <c r="AD174" s="151">
        <f t="shared" si="79"/>
        <v>0</v>
      </c>
      <c r="AE174" s="39">
        <v>0</v>
      </c>
      <c r="AF174" s="151">
        <f t="shared" si="80"/>
        <v>0</v>
      </c>
      <c r="AG174" s="39">
        <v>0</v>
      </c>
      <c r="AH174" s="151">
        <f t="shared" si="81"/>
        <v>0</v>
      </c>
      <c r="AI174" s="39">
        <v>0</v>
      </c>
      <c r="AJ174" s="39">
        <v>0</v>
      </c>
      <c r="AK174" s="39"/>
      <c r="AL174" s="178">
        <v>15011</v>
      </c>
      <c r="AM174" s="39">
        <v>0</v>
      </c>
      <c r="AN174" s="39">
        <v>0</v>
      </c>
      <c r="AO174" s="39">
        <v>0</v>
      </c>
      <c r="AP174" s="39">
        <v>0</v>
      </c>
      <c r="AQ174" s="39">
        <v>0</v>
      </c>
      <c r="AR174" s="39">
        <v>0</v>
      </c>
    </row>
    <row r="175" spans="1:44" x14ac:dyDescent="0.2">
      <c r="A175" s="113">
        <v>17</v>
      </c>
      <c r="B175" s="188"/>
      <c r="C175" s="113" t="s">
        <v>266</v>
      </c>
      <c r="D175" s="47">
        <v>0</v>
      </c>
      <c r="E175" s="149">
        <f t="shared" si="66"/>
        <v>0</v>
      </c>
      <c r="F175" s="160"/>
      <c r="G175" s="149">
        <f t="shared" si="67"/>
        <v>0</v>
      </c>
      <c r="H175" s="47">
        <v>0</v>
      </c>
      <c r="I175" s="149">
        <f t="shared" si="68"/>
        <v>0</v>
      </c>
      <c r="J175" s="160"/>
      <c r="K175" s="149">
        <f t="shared" si="69"/>
        <v>0</v>
      </c>
      <c r="L175" s="47">
        <v>0</v>
      </c>
      <c r="M175" s="149">
        <f t="shared" si="70"/>
        <v>0</v>
      </c>
      <c r="N175" s="160"/>
      <c r="O175" s="149">
        <f t="shared" si="71"/>
        <v>0</v>
      </c>
      <c r="P175" s="47">
        <v>0</v>
      </c>
      <c r="Q175" s="149">
        <f t="shared" si="72"/>
        <v>0</v>
      </c>
      <c r="R175" s="160"/>
      <c r="S175" s="149">
        <f t="shared" si="73"/>
        <v>0</v>
      </c>
      <c r="T175" s="47">
        <v>0</v>
      </c>
      <c r="U175" s="149">
        <f t="shared" si="74"/>
        <v>0</v>
      </c>
      <c r="V175" s="160"/>
      <c r="W175" s="149">
        <f t="shared" si="75"/>
        <v>0</v>
      </c>
      <c r="X175" s="47">
        <v>0</v>
      </c>
      <c r="Y175" s="149">
        <f t="shared" si="76"/>
        <v>0</v>
      </c>
      <c r="Z175" s="160"/>
      <c r="AA175" s="149">
        <f t="shared" si="77"/>
        <v>0</v>
      </c>
      <c r="AB175" s="47">
        <f t="shared" si="78"/>
        <v>0</v>
      </c>
      <c r="AC175" s="47">
        <v>0</v>
      </c>
      <c r="AD175" s="149">
        <f t="shared" si="79"/>
        <v>0</v>
      </c>
      <c r="AE175" s="47">
        <v>0</v>
      </c>
      <c r="AF175" s="149">
        <f t="shared" si="80"/>
        <v>0</v>
      </c>
      <c r="AG175" s="47">
        <v>0</v>
      </c>
      <c r="AH175" s="149">
        <f t="shared" si="81"/>
        <v>0</v>
      </c>
      <c r="AI175" s="47">
        <v>0</v>
      </c>
      <c r="AJ175" s="47">
        <v>0</v>
      </c>
      <c r="AK175" s="47"/>
      <c r="AL175" s="179">
        <v>24655</v>
      </c>
      <c r="AM175" s="47">
        <v>0</v>
      </c>
      <c r="AN175" s="47">
        <v>0</v>
      </c>
      <c r="AO175" s="47">
        <v>0</v>
      </c>
      <c r="AP175" s="47">
        <v>0</v>
      </c>
      <c r="AQ175" s="47">
        <v>0</v>
      </c>
      <c r="AR175" s="47">
        <v>0</v>
      </c>
    </row>
    <row r="176" spans="1:44" x14ac:dyDescent="0.2">
      <c r="A176" s="110">
        <v>18</v>
      </c>
      <c r="B176" s="156"/>
      <c r="C176" s="110" t="s">
        <v>267</v>
      </c>
      <c r="D176" s="39">
        <v>0</v>
      </c>
      <c r="E176" s="151">
        <f t="shared" si="66"/>
        <v>0</v>
      </c>
      <c r="G176" s="151">
        <f t="shared" si="67"/>
        <v>0</v>
      </c>
      <c r="H176" s="39">
        <v>0</v>
      </c>
      <c r="I176" s="151">
        <f t="shared" si="68"/>
        <v>0</v>
      </c>
      <c r="K176" s="151">
        <f t="shared" si="69"/>
        <v>0</v>
      </c>
      <c r="L176" s="39">
        <v>0</v>
      </c>
      <c r="M176" s="151">
        <f t="shared" si="70"/>
        <v>0</v>
      </c>
      <c r="O176" s="151">
        <f t="shared" si="71"/>
        <v>0</v>
      </c>
      <c r="P176" s="39">
        <v>0</v>
      </c>
      <c r="Q176" s="151">
        <f t="shared" si="72"/>
        <v>0</v>
      </c>
      <c r="S176" s="151">
        <f t="shared" si="73"/>
        <v>0</v>
      </c>
      <c r="T176" s="39">
        <v>0</v>
      </c>
      <c r="U176" s="151">
        <f t="shared" si="74"/>
        <v>0</v>
      </c>
      <c r="W176" s="151">
        <f t="shared" si="75"/>
        <v>0</v>
      </c>
      <c r="X176" s="39">
        <v>0</v>
      </c>
      <c r="Y176" s="151">
        <f t="shared" si="76"/>
        <v>0</v>
      </c>
      <c r="AA176" s="151">
        <f t="shared" si="77"/>
        <v>0</v>
      </c>
      <c r="AB176" s="39">
        <f t="shared" si="78"/>
        <v>0</v>
      </c>
      <c r="AC176" s="39">
        <v>0</v>
      </c>
      <c r="AD176" s="151">
        <f t="shared" si="79"/>
        <v>0</v>
      </c>
      <c r="AE176" s="39">
        <v>0</v>
      </c>
      <c r="AF176" s="151">
        <f t="shared" si="80"/>
        <v>0</v>
      </c>
      <c r="AG176" s="39">
        <v>0</v>
      </c>
      <c r="AH176" s="151">
        <f t="shared" si="81"/>
        <v>0</v>
      </c>
      <c r="AI176" s="39">
        <v>0</v>
      </c>
      <c r="AJ176" s="39">
        <v>0</v>
      </c>
      <c r="AK176" s="39"/>
      <c r="AL176" s="178">
        <v>48250</v>
      </c>
      <c r="AM176" s="39">
        <v>0</v>
      </c>
      <c r="AN176" s="39">
        <v>0</v>
      </c>
      <c r="AO176" s="39">
        <v>0</v>
      </c>
      <c r="AP176" s="39">
        <v>0</v>
      </c>
      <c r="AQ176" s="39">
        <v>0</v>
      </c>
      <c r="AR176" s="39">
        <v>0</v>
      </c>
    </row>
    <row r="177" spans="1:44" x14ac:dyDescent="0.2">
      <c r="A177" s="113">
        <v>19</v>
      </c>
      <c r="B177" s="188"/>
      <c r="C177" s="113" t="s">
        <v>268</v>
      </c>
      <c r="D177" s="47">
        <v>0</v>
      </c>
      <c r="E177" s="149">
        <f t="shared" si="66"/>
        <v>0</v>
      </c>
      <c r="F177" s="160"/>
      <c r="G177" s="149">
        <f t="shared" si="67"/>
        <v>0</v>
      </c>
      <c r="H177" s="47">
        <v>0</v>
      </c>
      <c r="I177" s="149">
        <f t="shared" si="68"/>
        <v>0</v>
      </c>
      <c r="J177" s="160"/>
      <c r="K177" s="149">
        <f t="shared" si="69"/>
        <v>0</v>
      </c>
      <c r="L177" s="47">
        <v>0</v>
      </c>
      <c r="M177" s="149">
        <f t="shared" si="70"/>
        <v>0</v>
      </c>
      <c r="N177" s="160"/>
      <c r="O177" s="149">
        <f t="shared" si="71"/>
        <v>0</v>
      </c>
      <c r="P177" s="47">
        <v>0</v>
      </c>
      <c r="Q177" s="149">
        <f t="shared" si="72"/>
        <v>0</v>
      </c>
      <c r="R177" s="160"/>
      <c r="S177" s="149">
        <f t="shared" si="73"/>
        <v>0</v>
      </c>
      <c r="T177" s="47">
        <v>0</v>
      </c>
      <c r="U177" s="149">
        <f t="shared" si="74"/>
        <v>0</v>
      </c>
      <c r="V177" s="160"/>
      <c r="W177" s="149">
        <f t="shared" si="75"/>
        <v>0</v>
      </c>
      <c r="X177" s="47">
        <v>0</v>
      </c>
      <c r="Y177" s="149">
        <f t="shared" si="76"/>
        <v>0</v>
      </c>
      <c r="Z177" s="160"/>
      <c r="AA177" s="149">
        <f t="shared" si="77"/>
        <v>0</v>
      </c>
      <c r="AB177" s="47">
        <f t="shared" si="78"/>
        <v>0</v>
      </c>
      <c r="AC177" s="47">
        <v>0</v>
      </c>
      <c r="AD177" s="149">
        <f t="shared" si="79"/>
        <v>0</v>
      </c>
      <c r="AE177" s="47">
        <v>0</v>
      </c>
      <c r="AF177" s="149">
        <f t="shared" si="80"/>
        <v>0</v>
      </c>
      <c r="AG177" s="47">
        <v>0</v>
      </c>
      <c r="AH177" s="149">
        <f t="shared" si="81"/>
        <v>0</v>
      </c>
      <c r="AI177" s="47">
        <v>0</v>
      </c>
      <c r="AJ177" s="47">
        <v>0</v>
      </c>
      <c r="AK177" s="47"/>
      <c r="AL177" s="179">
        <v>4831</v>
      </c>
      <c r="AM177" s="47">
        <v>0</v>
      </c>
      <c r="AN177" s="47">
        <v>0</v>
      </c>
      <c r="AO177" s="47">
        <v>0</v>
      </c>
      <c r="AP177" s="47">
        <v>0</v>
      </c>
      <c r="AQ177" s="47">
        <v>0</v>
      </c>
      <c r="AR177" s="47">
        <v>0</v>
      </c>
    </row>
    <row r="178" spans="1:44" x14ac:dyDescent="0.2">
      <c r="A178" s="110">
        <v>20</v>
      </c>
      <c r="B178" s="156"/>
      <c r="C178" s="110" t="s">
        <v>269</v>
      </c>
      <c r="D178" s="39">
        <v>0</v>
      </c>
      <c r="E178" s="151">
        <f t="shared" si="66"/>
        <v>0</v>
      </c>
      <c r="G178" s="151">
        <f t="shared" si="67"/>
        <v>0</v>
      </c>
      <c r="H178" s="39">
        <v>0</v>
      </c>
      <c r="I178" s="151">
        <f t="shared" si="68"/>
        <v>0</v>
      </c>
      <c r="K178" s="151">
        <f t="shared" si="69"/>
        <v>0</v>
      </c>
      <c r="L178" s="39">
        <v>0</v>
      </c>
      <c r="M178" s="151">
        <f t="shared" si="70"/>
        <v>0</v>
      </c>
      <c r="O178" s="151">
        <f t="shared" si="71"/>
        <v>0</v>
      </c>
      <c r="P178" s="39">
        <v>0</v>
      </c>
      <c r="Q178" s="151">
        <f t="shared" si="72"/>
        <v>0</v>
      </c>
      <c r="S178" s="151">
        <f t="shared" si="73"/>
        <v>0</v>
      </c>
      <c r="T178" s="39">
        <v>0</v>
      </c>
      <c r="U178" s="151">
        <f t="shared" si="74"/>
        <v>0</v>
      </c>
      <c r="W178" s="151">
        <f t="shared" si="75"/>
        <v>0</v>
      </c>
      <c r="X178" s="39">
        <v>0</v>
      </c>
      <c r="Y178" s="151">
        <f t="shared" si="76"/>
        <v>0</v>
      </c>
      <c r="AA178" s="151">
        <f t="shared" si="77"/>
        <v>0</v>
      </c>
      <c r="AB178" s="39">
        <f t="shared" si="78"/>
        <v>0</v>
      </c>
      <c r="AC178" s="39">
        <v>0</v>
      </c>
      <c r="AD178" s="151">
        <f t="shared" si="79"/>
        <v>0</v>
      </c>
      <c r="AE178" s="39">
        <v>0</v>
      </c>
      <c r="AF178" s="151">
        <f t="shared" si="80"/>
        <v>0</v>
      </c>
      <c r="AG178" s="39">
        <v>0</v>
      </c>
      <c r="AH178" s="151">
        <f t="shared" si="81"/>
        <v>0</v>
      </c>
      <c r="AI178" s="39">
        <v>0</v>
      </c>
      <c r="AJ178" s="39">
        <v>0</v>
      </c>
      <c r="AK178" s="39"/>
      <c r="AL178" s="178">
        <v>5751</v>
      </c>
      <c r="AM178" s="39">
        <v>0</v>
      </c>
      <c r="AN178" s="39">
        <v>0</v>
      </c>
      <c r="AO178" s="39">
        <v>0</v>
      </c>
      <c r="AP178" s="39">
        <v>0</v>
      </c>
      <c r="AQ178" s="39">
        <v>0</v>
      </c>
      <c r="AR178" s="39">
        <v>0</v>
      </c>
    </row>
    <row r="179" spans="1:44" x14ac:dyDescent="0.2">
      <c r="A179" s="113">
        <v>21</v>
      </c>
      <c r="B179" s="188"/>
      <c r="C179" s="113" t="s">
        <v>170</v>
      </c>
      <c r="D179" s="47">
        <v>0</v>
      </c>
      <c r="E179" s="149">
        <f t="shared" si="66"/>
        <v>0</v>
      </c>
      <c r="F179" s="160"/>
      <c r="G179" s="149">
        <f t="shared" si="67"/>
        <v>0</v>
      </c>
      <c r="H179" s="47">
        <v>0</v>
      </c>
      <c r="I179" s="149">
        <f t="shared" si="68"/>
        <v>0</v>
      </c>
      <c r="J179" s="160"/>
      <c r="K179" s="149">
        <f t="shared" si="69"/>
        <v>0</v>
      </c>
      <c r="L179" s="47">
        <v>0</v>
      </c>
      <c r="M179" s="149">
        <f t="shared" si="70"/>
        <v>0</v>
      </c>
      <c r="N179" s="160"/>
      <c r="O179" s="149">
        <f t="shared" si="71"/>
        <v>0</v>
      </c>
      <c r="P179" s="47">
        <v>0</v>
      </c>
      <c r="Q179" s="149">
        <f t="shared" si="72"/>
        <v>0</v>
      </c>
      <c r="R179" s="160"/>
      <c r="S179" s="149">
        <f t="shared" si="73"/>
        <v>0</v>
      </c>
      <c r="T179" s="47">
        <v>0</v>
      </c>
      <c r="U179" s="149">
        <f t="shared" si="74"/>
        <v>0</v>
      </c>
      <c r="V179" s="160"/>
      <c r="W179" s="149">
        <f t="shared" si="75"/>
        <v>0</v>
      </c>
      <c r="X179" s="47">
        <v>0</v>
      </c>
      <c r="Y179" s="149">
        <f t="shared" si="76"/>
        <v>0</v>
      </c>
      <c r="Z179" s="160"/>
      <c r="AA179" s="149">
        <f t="shared" si="77"/>
        <v>0</v>
      </c>
      <c r="AB179" s="47">
        <f t="shared" si="78"/>
        <v>0</v>
      </c>
      <c r="AC179" s="47">
        <v>0</v>
      </c>
      <c r="AD179" s="149">
        <f t="shared" si="79"/>
        <v>0</v>
      </c>
      <c r="AE179" s="47">
        <v>0</v>
      </c>
      <c r="AF179" s="149">
        <f t="shared" si="80"/>
        <v>0</v>
      </c>
      <c r="AG179" s="47">
        <v>0</v>
      </c>
      <c r="AH179" s="149">
        <f t="shared" si="81"/>
        <v>0</v>
      </c>
      <c r="AI179" s="47">
        <v>0</v>
      </c>
      <c r="AJ179" s="47">
        <v>0</v>
      </c>
      <c r="AK179" s="47"/>
      <c r="AL179" s="179">
        <v>4880</v>
      </c>
      <c r="AM179" s="47">
        <v>0</v>
      </c>
      <c r="AN179" s="47">
        <v>0</v>
      </c>
      <c r="AO179" s="47">
        <v>0</v>
      </c>
      <c r="AP179" s="47">
        <v>0</v>
      </c>
      <c r="AQ179" s="47">
        <v>0</v>
      </c>
      <c r="AR179" s="47">
        <v>0</v>
      </c>
    </row>
    <row r="180" spans="1:44" x14ac:dyDescent="0.2">
      <c r="A180" s="110">
        <v>22</v>
      </c>
      <c r="B180" s="156"/>
      <c r="C180" s="110" t="s">
        <v>186</v>
      </c>
      <c r="D180" s="39">
        <v>0</v>
      </c>
      <c r="E180" s="151">
        <f t="shared" si="66"/>
        <v>0</v>
      </c>
      <c r="G180" s="151">
        <f t="shared" si="67"/>
        <v>0</v>
      </c>
      <c r="H180" s="39">
        <v>0</v>
      </c>
      <c r="I180" s="151">
        <f t="shared" si="68"/>
        <v>0</v>
      </c>
      <c r="K180" s="151">
        <f t="shared" si="69"/>
        <v>0</v>
      </c>
      <c r="L180" s="39">
        <v>0</v>
      </c>
      <c r="M180" s="151">
        <f t="shared" si="70"/>
        <v>0</v>
      </c>
      <c r="O180" s="151">
        <f t="shared" si="71"/>
        <v>0</v>
      </c>
      <c r="P180" s="39">
        <v>0</v>
      </c>
      <c r="Q180" s="151">
        <f t="shared" si="72"/>
        <v>0</v>
      </c>
      <c r="S180" s="151">
        <f t="shared" si="73"/>
        <v>0</v>
      </c>
      <c r="T180" s="39">
        <v>0</v>
      </c>
      <c r="U180" s="151">
        <f t="shared" si="74"/>
        <v>0</v>
      </c>
      <c r="W180" s="151">
        <f t="shared" si="75"/>
        <v>0</v>
      </c>
      <c r="X180" s="39">
        <v>0</v>
      </c>
      <c r="Y180" s="151">
        <f t="shared" si="76"/>
        <v>0</v>
      </c>
      <c r="AA180" s="151">
        <f t="shared" si="77"/>
        <v>0</v>
      </c>
      <c r="AB180" s="39">
        <f t="shared" si="78"/>
        <v>0</v>
      </c>
      <c r="AC180" s="39">
        <v>0</v>
      </c>
      <c r="AD180" s="151">
        <f t="shared" si="79"/>
        <v>0</v>
      </c>
      <c r="AE180" s="39">
        <v>0</v>
      </c>
      <c r="AF180" s="151">
        <f t="shared" si="80"/>
        <v>0</v>
      </c>
      <c r="AG180" s="39">
        <v>0</v>
      </c>
      <c r="AH180" s="151">
        <f t="shared" si="81"/>
        <v>0</v>
      </c>
      <c r="AI180" s="39">
        <v>0</v>
      </c>
      <c r="AJ180" s="39">
        <v>0</v>
      </c>
      <c r="AK180" s="39"/>
      <c r="AL180" s="178">
        <v>8985</v>
      </c>
      <c r="AM180" s="39">
        <v>0</v>
      </c>
      <c r="AN180" s="39">
        <v>0</v>
      </c>
      <c r="AO180" s="39">
        <v>0</v>
      </c>
      <c r="AP180" s="39">
        <v>0</v>
      </c>
      <c r="AQ180" s="39">
        <v>0</v>
      </c>
      <c r="AR180" s="39">
        <v>0</v>
      </c>
    </row>
    <row r="181" spans="1:44" x14ac:dyDescent="0.2">
      <c r="A181" s="113">
        <v>23</v>
      </c>
      <c r="B181" s="188"/>
      <c r="C181" s="129" t="s">
        <v>270</v>
      </c>
      <c r="D181" s="47">
        <v>0</v>
      </c>
      <c r="E181" s="149">
        <f t="shared" si="66"/>
        <v>0</v>
      </c>
      <c r="F181" s="160"/>
      <c r="G181" s="149">
        <f t="shared" si="67"/>
        <v>0</v>
      </c>
      <c r="H181" s="47">
        <v>0</v>
      </c>
      <c r="I181" s="149">
        <f t="shared" si="68"/>
        <v>0</v>
      </c>
      <c r="J181" s="160"/>
      <c r="K181" s="149">
        <f t="shared" si="69"/>
        <v>0</v>
      </c>
      <c r="L181" s="47">
        <v>0</v>
      </c>
      <c r="M181" s="149">
        <f t="shared" si="70"/>
        <v>0</v>
      </c>
      <c r="N181" s="160"/>
      <c r="O181" s="149">
        <f t="shared" si="71"/>
        <v>0</v>
      </c>
      <c r="P181" s="47">
        <v>0</v>
      </c>
      <c r="Q181" s="149">
        <f t="shared" si="72"/>
        <v>0</v>
      </c>
      <c r="R181" s="160"/>
      <c r="S181" s="149">
        <f t="shared" si="73"/>
        <v>0</v>
      </c>
      <c r="T181" s="47">
        <v>0</v>
      </c>
      <c r="U181" s="149">
        <f t="shared" si="74"/>
        <v>0</v>
      </c>
      <c r="V181" s="160"/>
      <c r="W181" s="149">
        <f t="shared" si="75"/>
        <v>0</v>
      </c>
      <c r="X181" s="47">
        <v>0</v>
      </c>
      <c r="Y181" s="149">
        <f t="shared" si="76"/>
        <v>0</v>
      </c>
      <c r="Z181" s="160"/>
      <c r="AA181" s="149">
        <f t="shared" si="77"/>
        <v>0</v>
      </c>
      <c r="AB181" s="47">
        <f t="shared" si="78"/>
        <v>0</v>
      </c>
      <c r="AC181" s="47">
        <v>0</v>
      </c>
      <c r="AD181" s="149">
        <f t="shared" si="79"/>
        <v>0</v>
      </c>
      <c r="AE181" s="47">
        <v>0</v>
      </c>
      <c r="AF181" s="149">
        <f t="shared" si="80"/>
        <v>0</v>
      </c>
      <c r="AG181" s="47">
        <v>0</v>
      </c>
      <c r="AH181" s="149">
        <f t="shared" si="81"/>
        <v>0</v>
      </c>
      <c r="AI181" s="47">
        <v>0</v>
      </c>
      <c r="AJ181" s="47">
        <v>0</v>
      </c>
      <c r="AK181" s="47"/>
      <c r="AL181" s="179">
        <v>8929</v>
      </c>
      <c r="AM181" s="47">
        <v>0</v>
      </c>
      <c r="AN181" s="47">
        <v>0</v>
      </c>
      <c r="AO181" s="47">
        <v>0</v>
      </c>
      <c r="AP181" s="47">
        <v>0</v>
      </c>
      <c r="AQ181" s="47">
        <v>0</v>
      </c>
      <c r="AR181" s="47">
        <v>0</v>
      </c>
    </row>
    <row r="182" spans="1:44" x14ac:dyDescent="0.2">
      <c r="A182" s="110">
        <v>24</v>
      </c>
      <c r="B182" s="156"/>
      <c r="C182" s="110" t="s">
        <v>271</v>
      </c>
      <c r="D182" s="39">
        <v>0</v>
      </c>
      <c r="E182" s="151">
        <f t="shared" si="66"/>
        <v>0</v>
      </c>
      <c r="G182" s="151">
        <f t="shared" si="67"/>
        <v>0</v>
      </c>
      <c r="H182" s="39">
        <v>0</v>
      </c>
      <c r="I182" s="151">
        <f t="shared" si="68"/>
        <v>0</v>
      </c>
      <c r="K182" s="151">
        <f t="shared" si="69"/>
        <v>0</v>
      </c>
      <c r="L182" s="39">
        <v>0</v>
      </c>
      <c r="M182" s="151">
        <f t="shared" si="70"/>
        <v>0</v>
      </c>
      <c r="O182" s="151">
        <f t="shared" si="71"/>
        <v>0</v>
      </c>
      <c r="P182" s="39">
        <v>0</v>
      </c>
      <c r="Q182" s="151">
        <f t="shared" si="72"/>
        <v>0</v>
      </c>
      <c r="S182" s="151">
        <f t="shared" si="73"/>
        <v>0</v>
      </c>
      <c r="T182" s="39">
        <v>0</v>
      </c>
      <c r="U182" s="151">
        <f t="shared" si="74"/>
        <v>0</v>
      </c>
      <c r="W182" s="151">
        <f t="shared" si="75"/>
        <v>0</v>
      </c>
      <c r="X182" s="39">
        <v>0</v>
      </c>
      <c r="Y182" s="151">
        <f t="shared" si="76"/>
        <v>0</v>
      </c>
      <c r="AA182" s="151">
        <f t="shared" si="77"/>
        <v>0</v>
      </c>
      <c r="AB182" s="39">
        <f t="shared" si="78"/>
        <v>0</v>
      </c>
      <c r="AC182" s="39">
        <v>0</v>
      </c>
      <c r="AD182" s="151">
        <f t="shared" si="79"/>
        <v>0</v>
      </c>
      <c r="AE182" s="39">
        <v>0</v>
      </c>
      <c r="AF182" s="151">
        <f t="shared" si="80"/>
        <v>0</v>
      </c>
      <c r="AG182" s="39">
        <v>0</v>
      </c>
      <c r="AH182" s="151">
        <f t="shared" si="81"/>
        <v>0</v>
      </c>
      <c r="AI182" s="39">
        <v>0</v>
      </c>
      <c r="AJ182" s="39">
        <v>0</v>
      </c>
      <c r="AK182" s="39"/>
      <c r="AL182" s="178">
        <v>0</v>
      </c>
      <c r="AM182" s="39">
        <v>0</v>
      </c>
      <c r="AN182" s="39">
        <v>0</v>
      </c>
      <c r="AO182" s="39">
        <v>0</v>
      </c>
      <c r="AP182" s="39">
        <v>0</v>
      </c>
      <c r="AQ182" s="39">
        <v>0</v>
      </c>
      <c r="AR182" s="39">
        <v>0</v>
      </c>
    </row>
    <row r="183" spans="1:44" x14ac:dyDescent="0.2">
      <c r="A183" s="113">
        <v>25</v>
      </c>
      <c r="B183" s="188"/>
      <c r="C183" s="113" t="s">
        <v>272</v>
      </c>
      <c r="D183" s="47">
        <v>0</v>
      </c>
      <c r="E183" s="149">
        <f t="shared" si="66"/>
        <v>0</v>
      </c>
      <c r="F183" s="160"/>
      <c r="G183" s="149">
        <f t="shared" si="67"/>
        <v>0</v>
      </c>
      <c r="H183" s="47">
        <v>0</v>
      </c>
      <c r="I183" s="149">
        <f t="shared" si="68"/>
        <v>0</v>
      </c>
      <c r="J183" s="160"/>
      <c r="K183" s="149">
        <f t="shared" si="69"/>
        <v>0</v>
      </c>
      <c r="L183" s="47">
        <v>0</v>
      </c>
      <c r="M183" s="149">
        <f t="shared" si="70"/>
        <v>0</v>
      </c>
      <c r="N183" s="160"/>
      <c r="O183" s="149">
        <f t="shared" si="71"/>
        <v>0</v>
      </c>
      <c r="P183" s="47">
        <v>0</v>
      </c>
      <c r="Q183" s="149">
        <f t="shared" si="72"/>
        <v>0</v>
      </c>
      <c r="R183" s="160"/>
      <c r="S183" s="149">
        <f t="shared" si="73"/>
        <v>0</v>
      </c>
      <c r="T183" s="47">
        <v>0</v>
      </c>
      <c r="U183" s="149">
        <f t="shared" si="74"/>
        <v>0</v>
      </c>
      <c r="V183" s="160"/>
      <c r="W183" s="149">
        <f t="shared" si="75"/>
        <v>0</v>
      </c>
      <c r="X183" s="47">
        <v>0</v>
      </c>
      <c r="Y183" s="149">
        <f t="shared" si="76"/>
        <v>0</v>
      </c>
      <c r="Z183" s="160"/>
      <c r="AA183" s="149">
        <f t="shared" si="77"/>
        <v>0</v>
      </c>
      <c r="AB183" s="47">
        <f t="shared" si="78"/>
        <v>0</v>
      </c>
      <c r="AC183" s="47">
        <v>0</v>
      </c>
      <c r="AD183" s="149">
        <f t="shared" si="79"/>
        <v>0</v>
      </c>
      <c r="AE183" s="47">
        <v>0</v>
      </c>
      <c r="AF183" s="149">
        <f t="shared" si="80"/>
        <v>0</v>
      </c>
      <c r="AG183" s="47">
        <v>0</v>
      </c>
      <c r="AH183" s="149">
        <f t="shared" si="81"/>
        <v>0</v>
      </c>
      <c r="AI183" s="47">
        <v>0</v>
      </c>
      <c r="AJ183" s="47">
        <v>0</v>
      </c>
      <c r="AK183" s="47"/>
      <c r="AL183" s="179">
        <v>4903</v>
      </c>
      <c r="AM183" s="47">
        <v>0</v>
      </c>
      <c r="AN183" s="47">
        <v>0</v>
      </c>
      <c r="AO183" s="47">
        <v>0</v>
      </c>
      <c r="AP183" s="47">
        <v>0</v>
      </c>
      <c r="AQ183" s="47">
        <v>0</v>
      </c>
      <c r="AR183" s="47">
        <v>0</v>
      </c>
    </row>
    <row r="184" spans="1:44" x14ac:dyDescent="0.2">
      <c r="A184" s="110">
        <v>26</v>
      </c>
      <c r="B184" s="156"/>
      <c r="C184" s="110" t="s">
        <v>273</v>
      </c>
      <c r="D184" s="39">
        <v>0</v>
      </c>
      <c r="E184" s="151">
        <f t="shared" si="66"/>
        <v>0</v>
      </c>
      <c r="G184" s="151">
        <f t="shared" si="67"/>
        <v>0</v>
      </c>
      <c r="H184" s="39">
        <v>0</v>
      </c>
      <c r="I184" s="151">
        <f t="shared" si="68"/>
        <v>0</v>
      </c>
      <c r="K184" s="151">
        <f t="shared" si="69"/>
        <v>0</v>
      </c>
      <c r="L184" s="39">
        <v>0</v>
      </c>
      <c r="M184" s="151">
        <f t="shared" si="70"/>
        <v>0</v>
      </c>
      <c r="O184" s="151">
        <f t="shared" si="71"/>
        <v>0</v>
      </c>
      <c r="P184" s="39">
        <v>0</v>
      </c>
      <c r="Q184" s="151">
        <f t="shared" si="72"/>
        <v>0</v>
      </c>
      <c r="S184" s="151">
        <f t="shared" si="73"/>
        <v>0</v>
      </c>
      <c r="T184" s="39">
        <v>0</v>
      </c>
      <c r="U184" s="151">
        <f t="shared" si="74"/>
        <v>0</v>
      </c>
      <c r="W184" s="151">
        <f t="shared" si="75"/>
        <v>0</v>
      </c>
      <c r="X184" s="39">
        <v>0</v>
      </c>
      <c r="Y184" s="151">
        <f t="shared" si="76"/>
        <v>0</v>
      </c>
      <c r="AA184" s="151">
        <f t="shared" si="77"/>
        <v>0</v>
      </c>
      <c r="AB184" s="39">
        <f t="shared" si="78"/>
        <v>0</v>
      </c>
      <c r="AC184" s="39">
        <v>0</v>
      </c>
      <c r="AD184" s="151">
        <f t="shared" si="79"/>
        <v>0</v>
      </c>
      <c r="AE184" s="39">
        <v>0</v>
      </c>
      <c r="AF184" s="151">
        <f t="shared" si="80"/>
        <v>0</v>
      </c>
      <c r="AG184" s="39">
        <v>0</v>
      </c>
      <c r="AH184" s="151">
        <f t="shared" si="81"/>
        <v>0</v>
      </c>
      <c r="AI184" s="39">
        <v>0</v>
      </c>
      <c r="AJ184" s="39">
        <v>0</v>
      </c>
      <c r="AK184" s="39"/>
      <c r="AL184" s="178">
        <v>8533</v>
      </c>
      <c r="AM184" s="39">
        <v>0</v>
      </c>
      <c r="AN184" s="39">
        <v>0</v>
      </c>
      <c r="AO184" s="39">
        <v>0</v>
      </c>
      <c r="AP184" s="39">
        <v>0</v>
      </c>
      <c r="AQ184" s="39">
        <v>0</v>
      </c>
      <c r="AR184" s="39">
        <v>0</v>
      </c>
    </row>
    <row r="185" spans="1:44" x14ac:dyDescent="0.2">
      <c r="A185" s="113">
        <v>27</v>
      </c>
      <c r="B185" s="188"/>
      <c r="C185" s="113" t="s">
        <v>274</v>
      </c>
      <c r="D185" s="47">
        <v>0</v>
      </c>
      <c r="E185" s="149">
        <f t="shared" si="66"/>
        <v>0</v>
      </c>
      <c r="F185" s="160"/>
      <c r="G185" s="149">
        <f t="shared" si="67"/>
        <v>0</v>
      </c>
      <c r="H185" s="47">
        <v>0</v>
      </c>
      <c r="I185" s="149">
        <f t="shared" si="68"/>
        <v>0</v>
      </c>
      <c r="J185" s="160"/>
      <c r="K185" s="149">
        <f t="shared" si="69"/>
        <v>0</v>
      </c>
      <c r="L185" s="47">
        <v>0</v>
      </c>
      <c r="M185" s="149">
        <f t="shared" si="70"/>
        <v>0</v>
      </c>
      <c r="N185" s="160"/>
      <c r="O185" s="149">
        <f t="shared" si="71"/>
        <v>0</v>
      </c>
      <c r="P185" s="47">
        <v>0</v>
      </c>
      <c r="Q185" s="149">
        <f t="shared" si="72"/>
        <v>0</v>
      </c>
      <c r="R185" s="160"/>
      <c r="S185" s="149">
        <f t="shared" si="73"/>
        <v>0</v>
      </c>
      <c r="T185" s="47">
        <v>0</v>
      </c>
      <c r="U185" s="149">
        <f t="shared" si="74"/>
        <v>0</v>
      </c>
      <c r="V185" s="160"/>
      <c r="W185" s="149">
        <f t="shared" si="75"/>
        <v>0</v>
      </c>
      <c r="X185" s="47">
        <v>0</v>
      </c>
      <c r="Y185" s="149">
        <f t="shared" si="76"/>
        <v>0</v>
      </c>
      <c r="Z185" s="160"/>
      <c r="AA185" s="149">
        <f t="shared" si="77"/>
        <v>0</v>
      </c>
      <c r="AB185" s="47">
        <f t="shared" si="78"/>
        <v>0</v>
      </c>
      <c r="AC185" s="47">
        <v>0</v>
      </c>
      <c r="AD185" s="149">
        <f t="shared" si="79"/>
        <v>0</v>
      </c>
      <c r="AE185" s="47">
        <v>0</v>
      </c>
      <c r="AF185" s="149">
        <f t="shared" si="80"/>
        <v>0</v>
      </c>
      <c r="AG185" s="47">
        <v>0</v>
      </c>
      <c r="AH185" s="149">
        <f t="shared" si="81"/>
        <v>0</v>
      </c>
      <c r="AI185" s="47">
        <v>0</v>
      </c>
      <c r="AJ185" s="47">
        <v>0</v>
      </c>
      <c r="AK185" s="47"/>
      <c r="AL185" s="179">
        <v>7966</v>
      </c>
      <c r="AM185" s="47">
        <v>0</v>
      </c>
      <c r="AN185" s="47">
        <v>0</v>
      </c>
      <c r="AO185" s="47">
        <v>0</v>
      </c>
      <c r="AP185" s="47">
        <v>0</v>
      </c>
      <c r="AQ185" s="47">
        <v>0</v>
      </c>
      <c r="AR185" s="47">
        <v>0</v>
      </c>
    </row>
    <row r="186" spans="1:44" x14ac:dyDescent="0.2">
      <c r="A186" s="110">
        <v>28</v>
      </c>
      <c r="B186" s="156"/>
      <c r="C186" s="110" t="s">
        <v>275</v>
      </c>
      <c r="D186" s="39">
        <v>0</v>
      </c>
      <c r="E186" s="151">
        <f t="shared" si="66"/>
        <v>0</v>
      </c>
      <c r="G186" s="151">
        <f t="shared" si="67"/>
        <v>0</v>
      </c>
      <c r="H186" s="39">
        <v>0</v>
      </c>
      <c r="I186" s="151">
        <f t="shared" si="68"/>
        <v>0</v>
      </c>
      <c r="K186" s="151">
        <f t="shared" si="69"/>
        <v>0</v>
      </c>
      <c r="L186" s="39">
        <v>0</v>
      </c>
      <c r="M186" s="151">
        <f t="shared" si="70"/>
        <v>0</v>
      </c>
      <c r="O186" s="151">
        <f t="shared" si="71"/>
        <v>0</v>
      </c>
      <c r="P186" s="39">
        <v>0</v>
      </c>
      <c r="Q186" s="151">
        <f t="shared" si="72"/>
        <v>0</v>
      </c>
      <c r="S186" s="151">
        <f t="shared" si="73"/>
        <v>0</v>
      </c>
      <c r="T186" s="39">
        <v>0</v>
      </c>
      <c r="U186" s="151">
        <f t="shared" si="74"/>
        <v>0</v>
      </c>
      <c r="W186" s="151">
        <f t="shared" si="75"/>
        <v>0</v>
      </c>
      <c r="X186" s="39">
        <v>0</v>
      </c>
      <c r="Y186" s="151">
        <f t="shared" si="76"/>
        <v>0</v>
      </c>
      <c r="AA186" s="151">
        <f t="shared" si="77"/>
        <v>0</v>
      </c>
      <c r="AB186" s="39">
        <f t="shared" si="78"/>
        <v>0</v>
      </c>
      <c r="AC186" s="39">
        <v>0</v>
      </c>
      <c r="AD186" s="151">
        <f t="shared" si="79"/>
        <v>0</v>
      </c>
      <c r="AE186" s="39">
        <v>0</v>
      </c>
      <c r="AF186" s="151">
        <f t="shared" si="80"/>
        <v>0</v>
      </c>
      <c r="AG186" s="39">
        <v>0</v>
      </c>
      <c r="AH186" s="151">
        <f t="shared" si="81"/>
        <v>0</v>
      </c>
      <c r="AI186" s="39">
        <v>0</v>
      </c>
      <c r="AJ186" s="39">
        <v>0</v>
      </c>
      <c r="AK186" s="39"/>
      <c r="AL186" s="178">
        <v>4690</v>
      </c>
      <c r="AM186" s="39">
        <v>0</v>
      </c>
      <c r="AN186" s="39">
        <v>0</v>
      </c>
      <c r="AO186" s="39">
        <v>0</v>
      </c>
      <c r="AP186" s="39">
        <v>0</v>
      </c>
      <c r="AQ186" s="39">
        <v>0</v>
      </c>
      <c r="AR186" s="39">
        <v>0</v>
      </c>
    </row>
    <row r="187" spans="1:44" x14ac:dyDescent="0.2">
      <c r="A187" s="113">
        <v>29</v>
      </c>
      <c r="B187" s="188"/>
      <c r="C187" s="113" t="s">
        <v>276</v>
      </c>
      <c r="D187" s="47">
        <v>0</v>
      </c>
      <c r="E187" s="149">
        <f t="shared" si="66"/>
        <v>0</v>
      </c>
      <c r="F187" s="160"/>
      <c r="G187" s="149">
        <f t="shared" si="67"/>
        <v>0</v>
      </c>
      <c r="H187" s="47">
        <v>0</v>
      </c>
      <c r="I187" s="149">
        <f t="shared" si="68"/>
        <v>0</v>
      </c>
      <c r="J187" s="160"/>
      <c r="K187" s="149">
        <f t="shared" si="69"/>
        <v>0</v>
      </c>
      <c r="L187" s="47">
        <v>0</v>
      </c>
      <c r="M187" s="149">
        <f t="shared" si="70"/>
        <v>0</v>
      </c>
      <c r="N187" s="160"/>
      <c r="O187" s="149">
        <f t="shared" si="71"/>
        <v>0</v>
      </c>
      <c r="P187" s="47">
        <v>0</v>
      </c>
      <c r="Q187" s="149">
        <f t="shared" si="72"/>
        <v>0</v>
      </c>
      <c r="R187" s="160"/>
      <c r="S187" s="149">
        <f t="shared" si="73"/>
        <v>0</v>
      </c>
      <c r="T187" s="47">
        <v>0</v>
      </c>
      <c r="U187" s="149">
        <f t="shared" si="74"/>
        <v>0</v>
      </c>
      <c r="V187" s="160"/>
      <c r="W187" s="149">
        <f t="shared" si="75"/>
        <v>0</v>
      </c>
      <c r="X187" s="47">
        <v>0</v>
      </c>
      <c r="Y187" s="149">
        <f t="shared" si="76"/>
        <v>0</v>
      </c>
      <c r="Z187" s="160"/>
      <c r="AA187" s="149">
        <f t="shared" si="77"/>
        <v>0</v>
      </c>
      <c r="AB187" s="47">
        <f t="shared" si="78"/>
        <v>0</v>
      </c>
      <c r="AC187" s="47">
        <v>0</v>
      </c>
      <c r="AD187" s="149">
        <f t="shared" si="79"/>
        <v>0</v>
      </c>
      <c r="AE187" s="47">
        <v>0</v>
      </c>
      <c r="AF187" s="149">
        <f t="shared" si="80"/>
        <v>0</v>
      </c>
      <c r="AG187" s="47">
        <v>0</v>
      </c>
      <c r="AH187" s="149">
        <f t="shared" si="81"/>
        <v>0</v>
      </c>
      <c r="AI187" s="47">
        <v>0</v>
      </c>
      <c r="AJ187" s="47">
        <v>0</v>
      </c>
      <c r="AK187" s="47"/>
      <c r="AL187" s="179">
        <v>7083</v>
      </c>
      <c r="AM187" s="47">
        <v>0</v>
      </c>
      <c r="AN187" s="47">
        <v>0</v>
      </c>
      <c r="AO187" s="47">
        <v>0</v>
      </c>
      <c r="AP187" s="47">
        <v>0</v>
      </c>
      <c r="AQ187" s="47">
        <v>0</v>
      </c>
      <c r="AR187" s="47">
        <v>0</v>
      </c>
    </row>
    <row r="188" spans="1:44" x14ac:dyDescent="0.2">
      <c r="A188" s="110">
        <v>30</v>
      </c>
      <c r="B188" s="156"/>
      <c r="C188" s="110" t="s">
        <v>214</v>
      </c>
      <c r="D188" s="39">
        <v>0</v>
      </c>
      <c r="E188" s="151">
        <f t="shared" si="66"/>
        <v>0</v>
      </c>
      <c r="G188" s="151">
        <f t="shared" si="67"/>
        <v>0</v>
      </c>
      <c r="H188" s="39">
        <v>0</v>
      </c>
      <c r="I188" s="151">
        <f t="shared" si="68"/>
        <v>0</v>
      </c>
      <c r="K188" s="151">
        <f t="shared" si="69"/>
        <v>0</v>
      </c>
      <c r="L188" s="39">
        <v>0</v>
      </c>
      <c r="M188" s="151">
        <f t="shared" si="70"/>
        <v>0</v>
      </c>
      <c r="O188" s="151">
        <f t="shared" si="71"/>
        <v>0</v>
      </c>
      <c r="P188" s="39">
        <v>0</v>
      </c>
      <c r="Q188" s="151">
        <f t="shared" si="72"/>
        <v>0</v>
      </c>
      <c r="S188" s="151">
        <f t="shared" si="73"/>
        <v>0</v>
      </c>
      <c r="T188" s="39">
        <v>0</v>
      </c>
      <c r="U188" s="151">
        <f t="shared" si="74"/>
        <v>0</v>
      </c>
      <c r="W188" s="151">
        <f t="shared" si="75"/>
        <v>0</v>
      </c>
      <c r="X188" s="39">
        <v>0</v>
      </c>
      <c r="Y188" s="151">
        <f t="shared" si="76"/>
        <v>0</v>
      </c>
      <c r="AA188" s="151">
        <f t="shared" si="77"/>
        <v>0</v>
      </c>
      <c r="AB188" s="39">
        <f t="shared" si="78"/>
        <v>0</v>
      </c>
      <c r="AC188" s="39">
        <v>0</v>
      </c>
      <c r="AD188" s="151">
        <f t="shared" si="79"/>
        <v>0</v>
      </c>
      <c r="AE188" s="39">
        <v>0</v>
      </c>
      <c r="AF188" s="151">
        <f t="shared" si="80"/>
        <v>0</v>
      </c>
      <c r="AG188" s="39">
        <v>0</v>
      </c>
      <c r="AH188" s="151">
        <f t="shared" si="81"/>
        <v>0</v>
      </c>
      <c r="AI188" s="39">
        <v>0</v>
      </c>
      <c r="AJ188" s="39">
        <v>0</v>
      </c>
      <c r="AK188" s="39"/>
      <c r="AL188" s="178">
        <v>4486</v>
      </c>
      <c r="AM188" s="39">
        <v>0</v>
      </c>
      <c r="AN188" s="39">
        <v>0</v>
      </c>
      <c r="AO188" s="39">
        <v>0</v>
      </c>
      <c r="AP188" s="39">
        <v>0</v>
      </c>
      <c r="AQ188" s="39">
        <v>0</v>
      </c>
      <c r="AR188" s="39">
        <v>0</v>
      </c>
    </row>
    <row r="189" spans="1:44" x14ac:dyDescent="0.2">
      <c r="A189" s="113">
        <v>31</v>
      </c>
      <c r="B189" s="188"/>
      <c r="C189" s="113" t="s">
        <v>277</v>
      </c>
      <c r="D189" s="47">
        <v>0</v>
      </c>
      <c r="E189" s="149">
        <f t="shared" si="66"/>
        <v>0</v>
      </c>
      <c r="F189" s="160"/>
      <c r="G189" s="149">
        <f t="shared" si="67"/>
        <v>0</v>
      </c>
      <c r="H189" s="47">
        <v>0</v>
      </c>
      <c r="I189" s="149">
        <f t="shared" si="68"/>
        <v>0</v>
      </c>
      <c r="J189" s="160"/>
      <c r="K189" s="149">
        <f t="shared" si="69"/>
        <v>0</v>
      </c>
      <c r="L189" s="47">
        <v>0</v>
      </c>
      <c r="M189" s="149">
        <f t="shared" si="70"/>
        <v>0</v>
      </c>
      <c r="N189" s="160"/>
      <c r="O189" s="149">
        <f t="shared" si="71"/>
        <v>0</v>
      </c>
      <c r="P189" s="47">
        <v>0</v>
      </c>
      <c r="Q189" s="149">
        <f t="shared" si="72"/>
        <v>0</v>
      </c>
      <c r="R189" s="160"/>
      <c r="S189" s="149">
        <f t="shared" si="73"/>
        <v>0</v>
      </c>
      <c r="T189" s="47">
        <v>0</v>
      </c>
      <c r="U189" s="149">
        <f t="shared" si="74"/>
        <v>0</v>
      </c>
      <c r="V189" s="160"/>
      <c r="W189" s="149">
        <f t="shared" si="75"/>
        <v>0</v>
      </c>
      <c r="X189" s="47">
        <v>0</v>
      </c>
      <c r="Y189" s="149">
        <f t="shared" si="76"/>
        <v>0</v>
      </c>
      <c r="Z189" s="160"/>
      <c r="AA189" s="149">
        <f t="shared" si="77"/>
        <v>0</v>
      </c>
      <c r="AB189" s="47">
        <f t="shared" si="78"/>
        <v>0</v>
      </c>
      <c r="AC189" s="47">
        <v>0</v>
      </c>
      <c r="AD189" s="149">
        <f t="shared" si="79"/>
        <v>0</v>
      </c>
      <c r="AE189" s="47">
        <v>0</v>
      </c>
      <c r="AF189" s="149">
        <f t="shared" si="80"/>
        <v>0</v>
      </c>
      <c r="AG189" s="47">
        <v>0</v>
      </c>
      <c r="AH189" s="149">
        <f t="shared" si="81"/>
        <v>0</v>
      </c>
      <c r="AI189" s="47">
        <v>0</v>
      </c>
      <c r="AJ189" s="47">
        <v>0</v>
      </c>
      <c r="AK189" s="47"/>
      <c r="AL189" s="179">
        <v>16473</v>
      </c>
      <c r="AM189" s="47">
        <v>0</v>
      </c>
      <c r="AN189" s="47">
        <v>0</v>
      </c>
      <c r="AO189" s="47">
        <v>0</v>
      </c>
      <c r="AP189" s="47">
        <v>0</v>
      </c>
      <c r="AQ189" s="47">
        <v>0</v>
      </c>
      <c r="AR189" s="47">
        <v>0</v>
      </c>
    </row>
    <row r="190" spans="1:44" x14ac:dyDescent="0.2">
      <c r="A190" s="110">
        <v>32</v>
      </c>
      <c r="B190" s="156"/>
      <c r="C190" s="110" t="s">
        <v>278</v>
      </c>
      <c r="D190" s="39">
        <v>0</v>
      </c>
      <c r="E190" s="151">
        <f t="shared" si="66"/>
        <v>0</v>
      </c>
      <c r="G190" s="151">
        <f t="shared" si="67"/>
        <v>0</v>
      </c>
      <c r="H190" s="39">
        <v>0</v>
      </c>
      <c r="I190" s="151">
        <f t="shared" si="68"/>
        <v>0</v>
      </c>
      <c r="K190" s="151">
        <f t="shared" si="69"/>
        <v>0</v>
      </c>
      <c r="L190" s="39">
        <v>0</v>
      </c>
      <c r="M190" s="151">
        <f t="shared" si="70"/>
        <v>0</v>
      </c>
      <c r="O190" s="151">
        <f t="shared" si="71"/>
        <v>0</v>
      </c>
      <c r="P190" s="39">
        <v>0</v>
      </c>
      <c r="Q190" s="151">
        <f t="shared" si="72"/>
        <v>0</v>
      </c>
      <c r="S190" s="151">
        <f t="shared" si="73"/>
        <v>0</v>
      </c>
      <c r="T190" s="39">
        <v>0</v>
      </c>
      <c r="U190" s="151">
        <f t="shared" si="74"/>
        <v>0</v>
      </c>
      <c r="W190" s="151">
        <f t="shared" si="75"/>
        <v>0</v>
      </c>
      <c r="X190" s="39">
        <v>0</v>
      </c>
      <c r="Y190" s="151">
        <f t="shared" si="76"/>
        <v>0</v>
      </c>
      <c r="AA190" s="151">
        <f t="shared" si="77"/>
        <v>0</v>
      </c>
      <c r="AB190" s="39">
        <f t="shared" si="78"/>
        <v>0</v>
      </c>
      <c r="AC190" s="39">
        <v>0</v>
      </c>
      <c r="AD190" s="151">
        <f t="shared" si="79"/>
        <v>0</v>
      </c>
      <c r="AE190" s="39">
        <v>0</v>
      </c>
      <c r="AF190" s="151">
        <f t="shared" si="80"/>
        <v>0</v>
      </c>
      <c r="AG190" s="39">
        <v>0</v>
      </c>
      <c r="AH190" s="151">
        <f t="shared" si="81"/>
        <v>0</v>
      </c>
      <c r="AI190" s="39">
        <v>0</v>
      </c>
      <c r="AJ190" s="39">
        <v>0</v>
      </c>
      <c r="AK190" s="39"/>
      <c r="AL190" s="178">
        <v>0</v>
      </c>
      <c r="AM190" s="39">
        <v>0</v>
      </c>
      <c r="AN190" s="39">
        <v>0</v>
      </c>
      <c r="AO190" s="39">
        <v>0</v>
      </c>
      <c r="AP190" s="39">
        <v>0</v>
      </c>
      <c r="AQ190" s="39">
        <v>0</v>
      </c>
      <c r="AR190" s="39">
        <v>0</v>
      </c>
    </row>
    <row r="191" spans="1:44" x14ac:dyDescent="0.2">
      <c r="A191" s="113">
        <v>33</v>
      </c>
      <c r="B191" s="188"/>
      <c r="C191" s="113" t="s">
        <v>279</v>
      </c>
      <c r="D191" s="47">
        <v>0</v>
      </c>
      <c r="E191" s="149">
        <f t="shared" si="66"/>
        <v>0</v>
      </c>
      <c r="F191" s="160"/>
      <c r="G191" s="149">
        <f t="shared" si="67"/>
        <v>0</v>
      </c>
      <c r="H191" s="47">
        <v>0</v>
      </c>
      <c r="I191" s="149">
        <f t="shared" si="68"/>
        <v>0</v>
      </c>
      <c r="J191" s="160"/>
      <c r="K191" s="149">
        <f t="shared" si="69"/>
        <v>0</v>
      </c>
      <c r="L191" s="47">
        <v>0</v>
      </c>
      <c r="M191" s="149">
        <f t="shared" si="70"/>
        <v>0</v>
      </c>
      <c r="N191" s="160"/>
      <c r="O191" s="149">
        <f t="shared" si="71"/>
        <v>0</v>
      </c>
      <c r="P191" s="47">
        <v>0</v>
      </c>
      <c r="Q191" s="149">
        <f t="shared" si="72"/>
        <v>0</v>
      </c>
      <c r="R191" s="160"/>
      <c r="S191" s="149">
        <f t="shared" si="73"/>
        <v>0</v>
      </c>
      <c r="T191" s="47">
        <v>0</v>
      </c>
      <c r="U191" s="149">
        <f t="shared" si="74"/>
        <v>0</v>
      </c>
      <c r="V191" s="160"/>
      <c r="W191" s="149">
        <f t="shared" si="75"/>
        <v>0</v>
      </c>
      <c r="X191" s="47">
        <v>0</v>
      </c>
      <c r="Y191" s="149">
        <f t="shared" si="76"/>
        <v>0</v>
      </c>
      <c r="Z191" s="160"/>
      <c r="AA191" s="149">
        <f t="shared" si="77"/>
        <v>0</v>
      </c>
      <c r="AB191" s="47">
        <f t="shared" si="78"/>
        <v>0</v>
      </c>
      <c r="AC191" s="47">
        <v>0</v>
      </c>
      <c r="AD191" s="149">
        <f t="shared" si="79"/>
        <v>0</v>
      </c>
      <c r="AE191" s="47">
        <v>0</v>
      </c>
      <c r="AF191" s="149">
        <f t="shared" si="80"/>
        <v>0</v>
      </c>
      <c r="AG191" s="47">
        <v>0</v>
      </c>
      <c r="AH191" s="149">
        <f t="shared" si="81"/>
        <v>0</v>
      </c>
      <c r="AI191" s="47">
        <v>0</v>
      </c>
      <c r="AJ191" s="47">
        <v>0</v>
      </c>
      <c r="AK191" s="47"/>
      <c r="AL191" s="179">
        <v>10057</v>
      </c>
      <c r="AM191" s="47">
        <v>0</v>
      </c>
      <c r="AN191" s="47">
        <v>0</v>
      </c>
      <c r="AO191" s="47">
        <v>0</v>
      </c>
      <c r="AP191" s="47">
        <v>0</v>
      </c>
      <c r="AQ191" s="47">
        <v>0</v>
      </c>
      <c r="AR191" s="47">
        <v>0</v>
      </c>
    </row>
    <row r="192" spans="1:44" x14ac:dyDescent="0.2">
      <c r="A192" s="110">
        <v>34</v>
      </c>
      <c r="B192" s="156"/>
      <c r="C192" s="110" t="s">
        <v>280</v>
      </c>
      <c r="D192" s="39">
        <v>12863359</v>
      </c>
      <c r="E192" s="151">
        <f t="shared" si="66"/>
        <v>3767.8263034563561</v>
      </c>
      <c r="G192" s="151">
        <f t="shared" si="67"/>
        <v>134.48218721381767</v>
      </c>
      <c r="H192" s="39">
        <v>201935</v>
      </c>
      <c r="I192" s="151">
        <f t="shared" si="68"/>
        <v>59.149091974223786</v>
      </c>
      <c r="K192" s="151">
        <f t="shared" si="69"/>
        <v>25.464582536986065</v>
      </c>
      <c r="L192" s="39">
        <v>134502</v>
      </c>
      <c r="M192" s="151">
        <f t="shared" si="70"/>
        <v>39.397188049209142</v>
      </c>
      <c r="O192" s="151">
        <f t="shared" si="71"/>
        <v>42.88682363888028</v>
      </c>
      <c r="P192" s="39">
        <v>1170824</v>
      </c>
      <c r="Q192" s="151">
        <f t="shared" si="72"/>
        <v>342.94786174575279</v>
      </c>
      <c r="S192" s="151">
        <f t="shared" si="73"/>
        <v>97.926485792731938</v>
      </c>
      <c r="T192" s="39">
        <v>637830</v>
      </c>
      <c r="U192" s="151">
        <f t="shared" si="74"/>
        <v>186.82776801405976</v>
      </c>
      <c r="W192" s="151">
        <f t="shared" si="75"/>
        <v>100.64086582072549</v>
      </c>
      <c r="X192" s="39">
        <v>0</v>
      </c>
      <c r="Y192" s="151">
        <f t="shared" si="76"/>
        <v>0</v>
      </c>
      <c r="AA192" s="151">
        <f t="shared" si="77"/>
        <v>0</v>
      </c>
      <c r="AB192" s="39">
        <f t="shared" si="78"/>
        <v>15008450</v>
      </c>
      <c r="AC192" s="39">
        <v>7969881</v>
      </c>
      <c r="AD192" s="151">
        <f t="shared" si="79"/>
        <v>53.102625520956522</v>
      </c>
      <c r="AE192" s="39">
        <v>662702</v>
      </c>
      <c r="AF192" s="151">
        <f t="shared" si="80"/>
        <v>4.415525920398176</v>
      </c>
      <c r="AG192" s="39">
        <v>0</v>
      </c>
      <c r="AH192" s="151">
        <f t="shared" si="81"/>
        <v>0</v>
      </c>
      <c r="AI192" s="39">
        <v>109729</v>
      </c>
      <c r="AJ192" s="39">
        <v>6050</v>
      </c>
      <c r="AK192" s="39"/>
      <c r="AL192" s="178">
        <v>3414</v>
      </c>
      <c r="AM192" s="39">
        <v>3414</v>
      </c>
      <c r="AN192" s="39">
        <v>3414</v>
      </c>
      <c r="AO192" s="39">
        <v>3414</v>
      </c>
      <c r="AP192" s="39">
        <v>3414</v>
      </c>
      <c r="AQ192" s="39">
        <v>3414</v>
      </c>
      <c r="AR192" s="39">
        <v>0</v>
      </c>
    </row>
    <row r="193" spans="1:44" x14ac:dyDescent="0.2">
      <c r="A193" s="113">
        <v>35</v>
      </c>
      <c r="B193" s="188"/>
      <c r="C193" s="113" t="s">
        <v>222</v>
      </c>
      <c r="D193" s="47">
        <v>0</v>
      </c>
      <c r="E193" s="149">
        <f t="shared" si="66"/>
        <v>0</v>
      </c>
      <c r="F193" s="160"/>
      <c r="G193" s="149">
        <f t="shared" si="67"/>
        <v>0</v>
      </c>
      <c r="H193" s="47">
        <v>0</v>
      </c>
      <c r="I193" s="149">
        <f t="shared" si="68"/>
        <v>0</v>
      </c>
      <c r="J193" s="160"/>
      <c r="K193" s="149">
        <f t="shared" si="69"/>
        <v>0</v>
      </c>
      <c r="L193" s="47">
        <v>0</v>
      </c>
      <c r="M193" s="149">
        <f t="shared" si="70"/>
        <v>0</v>
      </c>
      <c r="N193" s="160"/>
      <c r="O193" s="149">
        <f t="shared" si="71"/>
        <v>0</v>
      </c>
      <c r="P193" s="47">
        <v>0</v>
      </c>
      <c r="Q193" s="149">
        <f t="shared" si="72"/>
        <v>0</v>
      </c>
      <c r="R193" s="160"/>
      <c r="S193" s="149">
        <f t="shared" si="73"/>
        <v>0</v>
      </c>
      <c r="T193" s="47">
        <v>0</v>
      </c>
      <c r="U193" s="149">
        <f t="shared" si="74"/>
        <v>0</v>
      </c>
      <c r="V193" s="160"/>
      <c r="W193" s="149">
        <f t="shared" si="75"/>
        <v>0</v>
      </c>
      <c r="X193" s="47">
        <v>0</v>
      </c>
      <c r="Y193" s="149">
        <f t="shared" si="76"/>
        <v>0</v>
      </c>
      <c r="Z193" s="160"/>
      <c r="AA193" s="149">
        <f t="shared" si="77"/>
        <v>0</v>
      </c>
      <c r="AB193" s="47">
        <f t="shared" si="78"/>
        <v>0</v>
      </c>
      <c r="AC193" s="47">
        <v>0</v>
      </c>
      <c r="AD193" s="149">
        <f t="shared" si="79"/>
        <v>0</v>
      </c>
      <c r="AE193" s="47">
        <v>0</v>
      </c>
      <c r="AF193" s="149">
        <f t="shared" si="80"/>
        <v>0</v>
      </c>
      <c r="AG193" s="47">
        <v>0</v>
      </c>
      <c r="AH193" s="149">
        <f t="shared" si="81"/>
        <v>0</v>
      </c>
      <c r="AI193" s="47">
        <v>0</v>
      </c>
      <c r="AJ193" s="47">
        <v>0</v>
      </c>
      <c r="AK193" s="47"/>
      <c r="AL193" s="179">
        <v>2971</v>
      </c>
      <c r="AM193" s="47">
        <v>0</v>
      </c>
      <c r="AN193" s="47">
        <v>0</v>
      </c>
      <c r="AO193" s="47">
        <v>0</v>
      </c>
      <c r="AP193" s="47">
        <v>0</v>
      </c>
      <c r="AQ193" s="47">
        <v>0</v>
      </c>
      <c r="AR193" s="47">
        <v>0</v>
      </c>
    </row>
    <row r="194" spans="1:44" x14ac:dyDescent="0.2">
      <c r="A194" s="110">
        <v>36</v>
      </c>
      <c r="B194" s="156"/>
      <c r="C194" s="110" t="s">
        <v>281</v>
      </c>
      <c r="D194" s="39">
        <v>0</v>
      </c>
      <c r="E194" s="151">
        <f t="shared" si="66"/>
        <v>0</v>
      </c>
      <c r="G194" s="151">
        <f t="shared" si="67"/>
        <v>0</v>
      </c>
      <c r="H194" s="39">
        <v>0</v>
      </c>
      <c r="I194" s="151">
        <f t="shared" si="68"/>
        <v>0</v>
      </c>
      <c r="K194" s="151">
        <f t="shared" si="69"/>
        <v>0</v>
      </c>
      <c r="L194" s="39">
        <v>0</v>
      </c>
      <c r="M194" s="151">
        <f t="shared" si="70"/>
        <v>0</v>
      </c>
      <c r="O194" s="151">
        <f t="shared" si="71"/>
        <v>0</v>
      </c>
      <c r="P194" s="39">
        <v>0</v>
      </c>
      <c r="Q194" s="151">
        <f t="shared" si="72"/>
        <v>0</v>
      </c>
      <c r="S194" s="151">
        <f t="shared" si="73"/>
        <v>0</v>
      </c>
      <c r="T194" s="39">
        <v>0</v>
      </c>
      <c r="U194" s="151">
        <f t="shared" si="74"/>
        <v>0</v>
      </c>
      <c r="W194" s="151">
        <f t="shared" si="75"/>
        <v>0</v>
      </c>
      <c r="X194" s="39">
        <v>0</v>
      </c>
      <c r="Y194" s="151">
        <f t="shared" si="76"/>
        <v>0</v>
      </c>
      <c r="AA194" s="151">
        <f t="shared" si="77"/>
        <v>0</v>
      </c>
      <c r="AB194" s="39">
        <f t="shared" si="78"/>
        <v>0</v>
      </c>
      <c r="AC194" s="39">
        <v>0</v>
      </c>
      <c r="AD194" s="151">
        <f t="shared" si="79"/>
        <v>0</v>
      </c>
      <c r="AE194" s="39">
        <v>0</v>
      </c>
      <c r="AF194" s="151">
        <f t="shared" si="80"/>
        <v>0</v>
      </c>
      <c r="AG194" s="39">
        <v>0</v>
      </c>
      <c r="AH194" s="151">
        <f t="shared" si="81"/>
        <v>0</v>
      </c>
      <c r="AI194" s="39">
        <v>0</v>
      </c>
      <c r="AJ194" s="39">
        <v>0</v>
      </c>
      <c r="AK194" s="39"/>
      <c r="AL194" s="178">
        <v>5807</v>
      </c>
      <c r="AM194" s="39">
        <v>0</v>
      </c>
      <c r="AN194" s="39">
        <v>0</v>
      </c>
      <c r="AO194" s="39">
        <v>0</v>
      </c>
      <c r="AP194" s="39">
        <v>0</v>
      </c>
      <c r="AQ194" s="39">
        <v>0</v>
      </c>
      <c r="AR194" s="39">
        <v>0</v>
      </c>
    </row>
    <row r="195" spans="1:44" x14ac:dyDescent="0.2">
      <c r="A195" s="113">
        <v>37</v>
      </c>
      <c r="B195" s="188"/>
      <c r="C195" s="113" t="s">
        <v>282</v>
      </c>
      <c r="D195" s="107">
        <v>0</v>
      </c>
      <c r="E195" s="149">
        <f t="shared" si="66"/>
        <v>0</v>
      </c>
      <c r="F195" s="160"/>
      <c r="G195" s="149">
        <f t="shared" si="67"/>
        <v>0</v>
      </c>
      <c r="H195" s="107">
        <v>0</v>
      </c>
      <c r="I195" s="149">
        <f t="shared" si="68"/>
        <v>0</v>
      </c>
      <c r="J195" s="160"/>
      <c r="K195" s="149">
        <f t="shared" si="69"/>
        <v>0</v>
      </c>
      <c r="L195" s="107">
        <v>0</v>
      </c>
      <c r="M195" s="149">
        <f t="shared" si="70"/>
        <v>0</v>
      </c>
      <c r="N195" s="160"/>
      <c r="O195" s="149">
        <f t="shared" si="71"/>
        <v>0</v>
      </c>
      <c r="P195" s="107">
        <v>0</v>
      </c>
      <c r="Q195" s="149">
        <f t="shared" si="72"/>
        <v>0</v>
      </c>
      <c r="R195" s="160"/>
      <c r="S195" s="149">
        <f t="shared" si="73"/>
        <v>0</v>
      </c>
      <c r="T195" s="107">
        <v>0</v>
      </c>
      <c r="U195" s="149">
        <f t="shared" si="74"/>
        <v>0</v>
      </c>
      <c r="V195" s="160"/>
      <c r="W195" s="149">
        <f t="shared" si="75"/>
        <v>0</v>
      </c>
      <c r="X195" s="107">
        <v>0</v>
      </c>
      <c r="Y195" s="149">
        <f t="shared" si="76"/>
        <v>0</v>
      </c>
      <c r="Z195" s="160"/>
      <c r="AA195" s="149">
        <f t="shared" si="77"/>
        <v>0</v>
      </c>
      <c r="AB195" s="107">
        <f t="shared" si="78"/>
        <v>0</v>
      </c>
      <c r="AC195" s="107">
        <v>0</v>
      </c>
      <c r="AD195" s="149">
        <f t="shared" si="79"/>
        <v>0</v>
      </c>
      <c r="AE195" s="107">
        <v>0</v>
      </c>
      <c r="AF195" s="149">
        <f t="shared" si="80"/>
        <v>0</v>
      </c>
      <c r="AG195" s="107">
        <v>0</v>
      </c>
      <c r="AH195" s="149">
        <f t="shared" si="81"/>
        <v>0</v>
      </c>
      <c r="AI195" s="107">
        <v>0</v>
      </c>
      <c r="AJ195" s="107">
        <v>0</v>
      </c>
      <c r="AK195" s="107"/>
      <c r="AL195" s="179">
        <v>8265</v>
      </c>
      <c r="AM195" s="107">
        <v>0</v>
      </c>
      <c r="AN195" s="107">
        <v>0</v>
      </c>
      <c r="AO195" s="107">
        <v>0</v>
      </c>
      <c r="AP195" s="107">
        <v>0</v>
      </c>
      <c r="AQ195" s="107">
        <v>0</v>
      </c>
      <c r="AR195" s="107">
        <v>0</v>
      </c>
    </row>
    <row r="196" spans="1:44" ht="13.5" thickBot="1" x14ac:dyDescent="0.25">
      <c r="A196" s="120">
        <f>A195</f>
        <v>37</v>
      </c>
      <c r="B196" s="120"/>
      <c r="C196" s="201" t="s">
        <v>245</v>
      </c>
      <c r="D196" s="152">
        <f>SUM(D159:D195)</f>
        <v>20514259</v>
      </c>
      <c r="E196" s="153">
        <f>IF(D196=0,0,IF(ISNONTEXT(F196),D196/$AL196,D196/AM196))</f>
        <v>2801.7288992078666</v>
      </c>
      <c r="F196" s="525" t="s">
        <v>341</v>
      </c>
      <c r="G196" s="154">
        <f t="shared" si="67"/>
        <v>100</v>
      </c>
      <c r="H196" s="152">
        <f>SUM(H159:H195)</f>
        <v>1700753</v>
      </c>
      <c r="I196" s="153">
        <f>IF(H196=0,0,IF(ISNONTEXT(J196),H196/$AL196,H196/AN196))</f>
        <v>232.2798415733406</v>
      </c>
      <c r="J196" s="525" t="s">
        <v>341</v>
      </c>
      <c r="K196" s="154">
        <f t="shared" si="69"/>
        <v>100</v>
      </c>
      <c r="L196" s="152">
        <f>SUM(L159:L195)</f>
        <v>672622</v>
      </c>
      <c r="M196" s="153">
        <f>IF(L196=0,0,IF(ISNONTEXT(N196),L196/$AL196,L196/AO196))</f>
        <v>91.863152144222894</v>
      </c>
      <c r="N196" s="525" t="s">
        <v>341</v>
      </c>
      <c r="O196" s="154">
        <f t="shared" si="71"/>
        <v>100</v>
      </c>
      <c r="P196" s="152">
        <f>SUM(P159:P195)</f>
        <v>2564234</v>
      </c>
      <c r="Q196" s="153">
        <f>IF(P196=0,0,IF(ISNONTEXT(R196),P196/$AL196,P196/AP196))</f>
        <v>350.20950559956299</v>
      </c>
      <c r="R196" s="525" t="s">
        <v>341</v>
      </c>
      <c r="S196" s="154">
        <f t="shared" si="73"/>
        <v>100</v>
      </c>
      <c r="T196" s="152">
        <f>SUM(T159:T195)</f>
        <v>1359242</v>
      </c>
      <c r="U196" s="153">
        <f>IF(T196=0,0,IF(ISNONTEXT(V196),T196/$AL196,T196/AQ196))</f>
        <v>185.63807702813438</v>
      </c>
      <c r="V196" s="525" t="s">
        <v>341</v>
      </c>
      <c r="W196" s="154">
        <f t="shared" si="75"/>
        <v>100</v>
      </c>
      <c r="X196" s="152">
        <f>SUM(X159:X195)</f>
        <v>0</v>
      </c>
      <c r="Y196" s="153">
        <f>IF(X196=0,0,IF(ISNONTEXT(Z196),X196/$AL196,X196/AR196))</f>
        <v>0</v>
      </c>
      <c r="Z196" s="525" t="s">
        <v>341</v>
      </c>
      <c r="AA196" s="154">
        <f t="shared" si="77"/>
        <v>0</v>
      </c>
      <c r="AB196" s="152">
        <f>SUM(AB159:AB195)</f>
        <v>26811110</v>
      </c>
      <c r="AC196" s="152">
        <f>SUM(AC159:AC195)</f>
        <v>14609944</v>
      </c>
      <c r="AD196" s="154">
        <f t="shared" si="79"/>
        <v>54.492126584837408</v>
      </c>
      <c r="AE196" s="152">
        <f>SUM(AE159:AE195)</f>
        <v>2628154</v>
      </c>
      <c r="AF196" s="154">
        <f t="shared" si="80"/>
        <v>9.8024811356187787</v>
      </c>
      <c r="AG196" s="152">
        <f>SUM(AG159:AG195)</f>
        <v>807</v>
      </c>
      <c r="AH196" s="154">
        <f t="shared" si="81"/>
        <v>3.0099462498941669E-3</v>
      </c>
      <c r="AI196" s="152">
        <f>SUM(AI159:AI195)</f>
        <v>149998</v>
      </c>
      <c r="AJ196" s="152">
        <f>SUM(AJ159:AJ195)</f>
        <v>6741</v>
      </c>
      <c r="AK196" s="152"/>
      <c r="AL196" s="189">
        <f t="shared" ref="AL196:AR196" si="82">SUM(AL159:AL195)</f>
        <v>305274</v>
      </c>
      <c r="AM196" s="155">
        <f t="shared" si="82"/>
        <v>7322</v>
      </c>
      <c r="AN196" s="155">
        <f t="shared" si="82"/>
        <v>7322</v>
      </c>
      <c r="AO196" s="155">
        <f t="shared" si="82"/>
        <v>7322</v>
      </c>
      <c r="AP196" s="155">
        <f t="shared" si="82"/>
        <v>7322</v>
      </c>
      <c r="AQ196" s="155">
        <f t="shared" si="82"/>
        <v>7322</v>
      </c>
      <c r="AR196" s="155">
        <f t="shared" si="82"/>
        <v>0</v>
      </c>
    </row>
    <row r="197" spans="1:44" customFormat="1" x14ac:dyDescent="0.2"/>
    <row r="198" spans="1:44" s="79" customFormat="1" ht="13.5" thickBot="1" x14ac:dyDescent="0.25">
      <c r="A198" s="190">
        <f>A196+A149+A45</f>
        <v>170</v>
      </c>
      <c r="B198" s="190"/>
      <c r="C198" s="191" t="s">
        <v>283</v>
      </c>
      <c r="D198" s="192">
        <f>D196+D149+D45</f>
        <v>16602936705</v>
      </c>
      <c r="E198" s="298">
        <f>IF(D198=0,0,IF(ISNONTEXT(F198),D198/$AL198,D198/AM198))</f>
        <v>2036.2559563749232</v>
      </c>
      <c r="F198" s="526" t="s">
        <v>341</v>
      </c>
      <c r="G198" s="194"/>
      <c r="H198" s="192">
        <f>H196+H149+H45</f>
        <v>1245269105</v>
      </c>
      <c r="I198" s="298">
        <f t="shared" ref="I198" si="83">IF(H198=0,0,IF(ISNONTEXT(J198),H198/$AL198,H198/AN198))</f>
        <v>152.82874643445973</v>
      </c>
      <c r="J198" s="526" t="s">
        <v>341</v>
      </c>
      <c r="K198" s="194"/>
      <c r="L198" s="192">
        <f>L196+L149+L45</f>
        <v>1175256557</v>
      </c>
      <c r="M198" s="298">
        <f t="shared" ref="M198" si="84">IF(L198=0,0,IF(ISNONTEXT(N198),L198/$AL198,L198/AO198))</f>
        <v>144.36633048324279</v>
      </c>
      <c r="N198" s="526" t="s">
        <v>341</v>
      </c>
      <c r="O198" s="194"/>
      <c r="P198" s="192">
        <f>P196+P149+P45</f>
        <v>2315487250</v>
      </c>
      <c r="Q198" s="298">
        <f t="shared" ref="Q198" si="85">IF(P198=0,0,IF(ISNONTEXT(R198),P198/$AL198,P198/AP198))</f>
        <v>284.17392865654887</v>
      </c>
      <c r="R198" s="526" t="s">
        <v>341</v>
      </c>
      <c r="S198" s="194"/>
      <c r="T198" s="192">
        <f>T196+T149+T45</f>
        <v>1054318182</v>
      </c>
      <c r="U198" s="298">
        <f t="shared" ref="U198" si="86">IF(T198=0,0,IF(ISNONTEXT(V198),T198/$AL198,T198/AQ198))</f>
        <v>129.39381973835972</v>
      </c>
      <c r="V198" s="526" t="s">
        <v>341</v>
      </c>
      <c r="W198" s="194"/>
      <c r="X198" s="192">
        <f>X196+X149+X45</f>
        <v>6349661</v>
      </c>
      <c r="Y198" s="298">
        <f t="shared" ref="Y198" si="87">IF(X198=0,0,IF(ISNONTEXT(Z198),X198/$AL198,X198/AR198))</f>
        <v>1.8805552643254133</v>
      </c>
      <c r="Z198" s="526" t="s">
        <v>341</v>
      </c>
      <c r="AA198" s="194"/>
      <c r="AB198" s="192">
        <f>AB196+AB149+AB45</f>
        <v>22399617460</v>
      </c>
      <c r="AC198" s="192">
        <f>AC196+AC149+AC45</f>
        <v>9771016755</v>
      </c>
      <c r="AD198" s="299">
        <f t="shared" si="79"/>
        <v>43.621355464880338</v>
      </c>
      <c r="AE198" s="192">
        <f>AE196+AE149+AE45</f>
        <v>1438204629</v>
      </c>
      <c r="AF198" s="299">
        <f t="shared" si="80"/>
        <v>6.420666029534952</v>
      </c>
      <c r="AG198" s="192">
        <f>AG196+AG149+AG45</f>
        <v>135202569</v>
      </c>
      <c r="AH198" s="299">
        <f t="shared" si="81"/>
        <v>0.60359320529217642</v>
      </c>
      <c r="AI198" s="192">
        <f>AI196+AI149+AI45</f>
        <v>346585025</v>
      </c>
      <c r="AJ198" s="192">
        <f>AJ196+AJ149+AJ45</f>
        <v>802187</v>
      </c>
      <c r="AK198" s="192"/>
      <c r="AL198" s="195">
        <f>AL196+AL149+AL45</f>
        <v>8451611</v>
      </c>
      <c r="AM198" s="195">
        <f>AM196+AM149+AM45</f>
        <v>8153659</v>
      </c>
      <c r="AN198" s="195">
        <f>AN196+AN149+AN45</f>
        <v>8148134</v>
      </c>
      <c r="AO198" s="195">
        <f>AO196+AO149+AO45</f>
        <v>8140794</v>
      </c>
      <c r="AP198" s="195">
        <f>AP196+AP149+AP45</f>
        <v>8148134</v>
      </c>
      <c r="AQ198" s="195">
        <f>AQ196+AQ149+AQ45</f>
        <v>8148134</v>
      </c>
      <c r="AR198" s="195">
        <f>AR196+AR149+AR45</f>
        <v>3376482</v>
      </c>
    </row>
    <row r="199" spans="1:44" ht="13.5" thickTop="1" x14ac:dyDescent="0.2">
      <c r="C199" s="71"/>
      <c r="D199" s="186"/>
      <c r="E199" s="93"/>
      <c r="F199" s="164"/>
      <c r="G199" s="170"/>
      <c r="H199" s="186"/>
      <c r="I199" s="93"/>
      <c r="J199" s="164"/>
      <c r="K199" s="170"/>
      <c r="L199" s="186"/>
      <c r="M199" s="93"/>
      <c r="N199" s="164"/>
      <c r="O199" s="170"/>
      <c r="P199" s="186"/>
      <c r="Q199" s="93"/>
      <c r="R199" s="164"/>
      <c r="S199" s="170"/>
      <c r="T199" s="186"/>
      <c r="U199" s="93"/>
      <c r="V199" s="164"/>
      <c r="W199" s="170"/>
      <c r="X199" s="186"/>
      <c r="Y199" s="93"/>
      <c r="Z199" s="164"/>
      <c r="AA199" s="170"/>
      <c r="AB199" s="186"/>
      <c r="AC199" s="186"/>
      <c r="AD199" s="170"/>
      <c r="AE199" s="186"/>
      <c r="AF199" s="170"/>
      <c r="AG199" s="186"/>
      <c r="AH199" s="170"/>
      <c r="AI199" s="186"/>
      <c r="AJ199" s="186"/>
      <c r="AK199" s="186"/>
      <c r="AL199" s="92"/>
      <c r="AM199" s="174"/>
      <c r="AN199" s="174"/>
      <c r="AO199" s="174"/>
      <c r="AP199" s="174"/>
      <c r="AQ199" s="174"/>
      <c r="AR199" s="174"/>
    </row>
    <row r="200" spans="1:44" customFormat="1" x14ac:dyDescent="0.2"/>
    <row r="201" spans="1:44" x14ac:dyDescent="0.2">
      <c r="D201" s="449" t="s">
        <v>481</v>
      </c>
    </row>
    <row r="202" spans="1:44" x14ac:dyDescent="0.2">
      <c r="D202" s="480" t="s">
        <v>555</v>
      </c>
      <c r="E202" s="459"/>
      <c r="F202" s="484"/>
      <c r="G202" s="459"/>
      <c r="H202" s="459"/>
      <c r="I202" s="459"/>
      <c r="J202" s="484"/>
      <c r="K202" s="459"/>
      <c r="L202" s="459"/>
      <c r="M202" s="459"/>
      <c r="N202" s="484"/>
      <c r="O202" s="459"/>
      <c r="P202" s="459"/>
      <c r="Q202" s="459"/>
      <c r="R202" s="484"/>
      <c r="S202" s="459"/>
      <c r="T202" s="459"/>
      <c r="U202" s="459"/>
      <c r="V202" s="487"/>
    </row>
    <row r="203" spans="1:44" x14ac:dyDescent="0.2">
      <c r="D203" s="521" t="s">
        <v>556</v>
      </c>
      <c r="E203" s="466"/>
      <c r="F203" s="485"/>
      <c r="G203" s="466"/>
      <c r="H203" s="466"/>
      <c r="I203" s="466"/>
      <c r="J203" s="485"/>
      <c r="K203" s="466"/>
      <c r="L203" s="466"/>
      <c r="M203" s="466"/>
      <c r="N203" s="485"/>
      <c r="O203" s="466"/>
      <c r="P203" s="466"/>
      <c r="Q203" s="466"/>
      <c r="R203" s="485"/>
      <c r="S203" s="466"/>
      <c r="T203" s="466"/>
      <c r="U203" s="466"/>
      <c r="V203" s="486"/>
    </row>
    <row r="204" spans="1:44" x14ac:dyDescent="0.2">
      <c r="D204" s="479" t="s">
        <v>538</v>
      </c>
      <c r="E204" s="466"/>
      <c r="F204" s="485"/>
      <c r="G204" s="466"/>
      <c r="H204" s="466"/>
      <c r="I204" s="466"/>
      <c r="J204" s="485"/>
      <c r="K204" s="466"/>
      <c r="L204" s="466"/>
      <c r="M204" s="466"/>
      <c r="N204" s="485"/>
      <c r="O204" s="466"/>
      <c r="P204" s="466"/>
      <c r="Q204" s="466"/>
      <c r="R204" s="485"/>
      <c r="S204" s="466"/>
      <c r="T204" s="466"/>
      <c r="U204" s="466"/>
      <c r="V204" s="486"/>
    </row>
    <row r="216" spans="1:1" x14ac:dyDescent="0.2">
      <c r="A216" s="95"/>
    </row>
  </sheetData>
  <autoFilter ref="AJ1:AJ216" xr:uid="{C40C2995-A349-4F50-83A5-60D9EB698C75}"/>
  <mergeCells count="3">
    <mergeCell ref="AC52:AI52"/>
    <mergeCell ref="AC157:AI157"/>
    <mergeCell ref="AC5:AI5"/>
  </mergeCells>
  <printOptions gridLinesSet="0"/>
  <pageMargins left="3.75" right="0.25" top="0.5" bottom="0.25" header="0" footer="0"/>
  <pageSetup paperSize="17" pageOrder="overThenDown" orientation="landscape" r:id="rId1"/>
  <headerFooter alignWithMargins="0"/>
  <rowBreaks count="1" manualBreakCount="1">
    <brk id="156" max="5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CF38F-5A29-468D-9B26-C05269B43378}">
  <sheetPr transitionEvaluation="1" transitionEntry="1">
    <tabColor theme="4" tint="-0.249977111117893"/>
  </sheetPr>
  <dimension ref="A1:Z212"/>
  <sheetViews>
    <sheetView showGridLines="0" zoomScaleNormal="100" workbookViewId="0">
      <pane xSplit="2" ySplit="6" topLeftCell="C7" activePane="bottomRight" state="frozen"/>
      <selection activeCell="A2" sqref="A2"/>
      <selection pane="topRight" activeCell="A2" sqref="A2"/>
      <selection pane="bottomLeft" activeCell="A2" sqref="A2"/>
      <selection pane="bottomRight"/>
    </sheetView>
  </sheetViews>
  <sheetFormatPr defaultColWidth="12.7109375" defaultRowHeight="12.75" x14ac:dyDescent="0.2"/>
  <cols>
    <col min="1" max="1" width="5.28515625" style="66" customWidth="1"/>
    <col min="2" max="2" width="19.5703125" style="66" customWidth="1"/>
    <col min="3" max="3" width="14.42578125" style="66" customWidth="1"/>
    <col min="4" max="4" width="12.7109375" style="66" customWidth="1"/>
    <col min="5" max="5" width="3.7109375" style="159" customWidth="1"/>
    <col min="6" max="6" width="12.7109375" style="66" customWidth="1"/>
    <col min="7" max="7" width="14.42578125" style="66" customWidth="1"/>
    <col min="8" max="8" width="12.7109375" style="66" customWidth="1"/>
    <col min="9" max="9" width="3.7109375" style="159" customWidth="1"/>
    <col min="10" max="10" width="12.7109375" style="66" customWidth="1"/>
    <col min="11" max="11" width="12.85546875" style="66" customWidth="1"/>
    <col min="12" max="12" width="12.7109375" style="66" customWidth="1"/>
    <col min="13" max="13" width="3.7109375" style="159" customWidth="1"/>
    <col min="14" max="14" width="12.7109375" style="66" customWidth="1"/>
    <col min="15" max="15" width="16.140625" style="66" customWidth="1"/>
    <col min="16" max="16" width="17.7109375" style="66" customWidth="1"/>
    <col min="17" max="17" width="12.7109375" style="66" customWidth="1"/>
    <col min="18" max="18" width="21.140625" style="66" customWidth="1"/>
    <col min="19" max="19" width="15.28515625" style="66" customWidth="1"/>
    <col min="20" max="21" width="19.5703125" style="66" customWidth="1"/>
    <col min="22" max="22" width="17.140625" style="66" customWidth="1"/>
    <col min="23" max="23" width="16.28515625" style="66" hidden="1" customWidth="1"/>
    <col min="24" max="26" width="12.7109375" style="66" hidden="1" customWidth="1"/>
    <col min="27" max="16384" width="12.7109375" style="66"/>
  </cols>
  <sheetData>
    <row r="1" spans="1:26" s="296" customFormat="1" ht="15.75" x14ac:dyDescent="0.2">
      <c r="A1" s="325" t="s">
        <v>0</v>
      </c>
      <c r="B1" s="271"/>
      <c r="C1" s="271"/>
      <c r="D1" s="271"/>
      <c r="E1" s="271"/>
      <c r="F1" s="271"/>
      <c r="G1" s="271"/>
      <c r="H1" s="271"/>
      <c r="I1" s="271"/>
      <c r="J1" s="271"/>
      <c r="K1" s="271"/>
      <c r="L1" s="271"/>
      <c r="M1" s="271"/>
      <c r="N1" s="271"/>
      <c r="O1" s="271"/>
      <c r="P1" s="271"/>
      <c r="Q1" s="271"/>
      <c r="R1" s="271"/>
      <c r="S1" s="271"/>
      <c r="T1" s="271"/>
      <c r="U1" s="271"/>
      <c r="V1" s="271"/>
    </row>
    <row r="2" spans="1:26" s="296" customFormat="1" ht="15.75" x14ac:dyDescent="0.2">
      <c r="A2" s="323" t="s">
        <v>360</v>
      </c>
      <c r="B2" s="273"/>
      <c r="C2" s="273"/>
      <c r="D2" s="273"/>
      <c r="E2" s="273"/>
      <c r="F2" s="273"/>
      <c r="G2" s="273"/>
      <c r="H2" s="273"/>
      <c r="I2" s="273"/>
      <c r="J2" s="273"/>
      <c r="K2" s="273"/>
      <c r="L2" s="273"/>
      <c r="M2" s="273"/>
      <c r="N2" s="273"/>
      <c r="O2" s="273"/>
      <c r="P2" s="273"/>
      <c r="Q2" s="273"/>
      <c r="R2" s="273"/>
      <c r="S2" s="273"/>
      <c r="T2" s="273"/>
      <c r="U2" s="273"/>
      <c r="V2" s="273"/>
    </row>
    <row r="3" spans="1:26" s="296" customFormat="1" ht="15.75" x14ac:dyDescent="0.2">
      <c r="A3" s="323" t="s">
        <v>525</v>
      </c>
      <c r="B3" s="273"/>
      <c r="C3" s="273"/>
      <c r="D3" s="273"/>
      <c r="E3" s="273"/>
      <c r="F3" s="273"/>
      <c r="G3" s="273"/>
      <c r="H3" s="273"/>
      <c r="I3" s="273"/>
      <c r="J3" s="273"/>
      <c r="K3" s="273"/>
      <c r="L3" s="273"/>
      <c r="M3" s="273"/>
      <c r="N3" s="273"/>
      <c r="O3" s="273"/>
      <c r="P3" s="273"/>
      <c r="Q3" s="273"/>
      <c r="R3" s="273"/>
      <c r="S3" s="273"/>
      <c r="T3" s="273"/>
      <c r="U3" s="273"/>
      <c r="V3" s="273"/>
    </row>
    <row r="4" spans="1:26" ht="15.75" thickBot="1" x14ac:dyDescent="0.25">
      <c r="A4" s="62"/>
      <c r="B4" s="62"/>
      <c r="C4" s="62"/>
      <c r="D4" s="62"/>
      <c r="E4" s="62"/>
      <c r="F4" s="62"/>
      <c r="G4" s="62"/>
      <c r="H4" s="62"/>
      <c r="I4" s="62"/>
      <c r="J4" s="62"/>
      <c r="K4" s="62"/>
      <c r="L4" s="62"/>
      <c r="M4" s="62"/>
      <c r="N4" s="62"/>
      <c r="O4" s="62"/>
      <c r="P4" s="62"/>
      <c r="Q4" s="62"/>
      <c r="R4" s="62"/>
      <c r="S4" s="90"/>
    </row>
    <row r="5" spans="1:26" ht="15" x14ac:dyDescent="0.2">
      <c r="N5" s="78"/>
      <c r="O5" s="78"/>
      <c r="P5" s="408" t="s">
        <v>335</v>
      </c>
      <c r="Q5" s="409"/>
      <c r="R5" s="409"/>
      <c r="S5" s="409"/>
      <c r="T5" s="409"/>
      <c r="U5" s="409"/>
      <c r="V5" s="410"/>
      <c r="W5"/>
    </row>
    <row r="6" spans="1:26" ht="30.75" thickBot="1" x14ac:dyDescent="0.3">
      <c r="A6" s="340" t="s">
        <v>1</v>
      </c>
      <c r="B6" s="341" t="s">
        <v>328</v>
      </c>
      <c r="C6" s="342" t="s">
        <v>349</v>
      </c>
      <c r="D6" s="342" t="s">
        <v>346</v>
      </c>
      <c r="E6" s="343"/>
      <c r="F6" s="342" t="s">
        <v>347</v>
      </c>
      <c r="G6" s="342" t="s">
        <v>350</v>
      </c>
      <c r="H6" s="342" t="s">
        <v>346</v>
      </c>
      <c r="I6" s="343"/>
      <c r="J6" s="342" t="s">
        <v>347</v>
      </c>
      <c r="K6" s="342" t="s">
        <v>351</v>
      </c>
      <c r="L6" s="342" t="s">
        <v>346</v>
      </c>
      <c r="M6" s="343"/>
      <c r="N6" s="342" t="s">
        <v>347</v>
      </c>
      <c r="O6" s="342" t="s">
        <v>245</v>
      </c>
      <c r="P6" s="342" t="s">
        <v>338</v>
      </c>
      <c r="Q6" s="342" t="s">
        <v>348</v>
      </c>
      <c r="R6" s="342" t="s">
        <v>352</v>
      </c>
      <c r="S6" s="342" t="s">
        <v>348</v>
      </c>
      <c r="T6" s="342" t="s">
        <v>353</v>
      </c>
      <c r="U6" s="342" t="s">
        <v>348</v>
      </c>
      <c r="V6" s="342" t="s">
        <v>342</v>
      </c>
      <c r="W6" s="342" t="s">
        <v>343</v>
      </c>
      <c r="X6" s="342" t="s">
        <v>343</v>
      </c>
      <c r="Y6" s="342" t="s">
        <v>343</v>
      </c>
      <c r="Z6" s="342" t="s">
        <v>343</v>
      </c>
    </row>
    <row r="7" spans="1:26" x14ac:dyDescent="0.2">
      <c r="A7" s="134">
        <v>1</v>
      </c>
      <c r="B7" s="134" t="s">
        <v>5</v>
      </c>
      <c r="C7" s="139">
        <v>30628220</v>
      </c>
      <c r="D7" s="150">
        <f t="shared" ref="D7:D45" si="0">IFERROR((C7/$W7),0)</f>
        <v>192.19153755890639</v>
      </c>
      <c r="E7" s="162"/>
      <c r="F7" s="140">
        <f t="shared" ref="F7:F45" si="1">IF(D$45,D7/D$45*100,0)</f>
        <v>124.71949718735466</v>
      </c>
      <c r="G7" s="139">
        <v>6182416</v>
      </c>
      <c r="H7" s="150">
        <f t="shared" ref="H7:H44" si="2">IFERROR((G7/$W7),0)</f>
        <v>38.794550805393975</v>
      </c>
      <c r="I7" s="162"/>
      <c r="J7" s="140">
        <f t="shared" ref="J7:J45" si="3">IF(H$45,H7/H$45*100,0)</f>
        <v>76.101929161763522</v>
      </c>
      <c r="K7" s="139">
        <v>75562</v>
      </c>
      <c r="L7" s="140">
        <f t="shared" ref="L7:L45" si="4">IFERROR((K7/$W7),0)</f>
        <v>0.47415021052565526</v>
      </c>
      <c r="M7" s="162"/>
      <c r="N7" s="140">
        <f t="shared" ref="N7:N45" si="5">IF(L$45,L7/L$45*100,0)</f>
        <v>1.0743735120516222</v>
      </c>
      <c r="O7" s="139">
        <f t="shared" ref="O7:O45" si="6">(C7+G7+K7)</f>
        <v>36886198</v>
      </c>
      <c r="P7" s="139">
        <v>52070</v>
      </c>
      <c r="Q7" s="140">
        <f t="shared" ref="Q7:Q45" si="7">IF($O7,P7/$O7*100,0)</f>
        <v>0.14116391176992543</v>
      </c>
      <c r="R7" s="139">
        <v>98858</v>
      </c>
      <c r="S7" s="140">
        <f t="shared" ref="S7:S45" si="8">IF($O7,R7/$O7*100,0)</f>
        <v>0.26800810427791988</v>
      </c>
      <c r="T7" s="139">
        <v>450484</v>
      </c>
      <c r="U7" s="140">
        <f t="shared" ref="U7:U45" si="9">IF($O7,T7/$O7*100,0)</f>
        <v>1.2212806535387573</v>
      </c>
      <c r="V7" s="139">
        <v>6189913</v>
      </c>
      <c r="W7" s="141">
        <v>159363</v>
      </c>
      <c r="X7" s="141">
        <v>159363</v>
      </c>
      <c r="Y7" s="141">
        <v>159363</v>
      </c>
      <c r="Z7" s="141">
        <v>159363</v>
      </c>
    </row>
    <row r="8" spans="1:26" x14ac:dyDescent="0.2">
      <c r="A8" s="110">
        <v>2</v>
      </c>
      <c r="B8" s="110" t="s">
        <v>7</v>
      </c>
      <c r="C8" s="39">
        <v>2276823</v>
      </c>
      <c r="D8" s="142">
        <f t="shared" si="0"/>
        <v>137.8889898255814</v>
      </c>
      <c r="F8" s="142">
        <f t="shared" si="1"/>
        <v>89.48076329035969</v>
      </c>
      <c r="G8" s="39">
        <v>0</v>
      </c>
      <c r="H8" s="142">
        <f t="shared" si="2"/>
        <v>0</v>
      </c>
      <c r="J8" s="142">
        <f t="shared" si="3"/>
        <v>0</v>
      </c>
      <c r="K8" s="39">
        <v>1076142</v>
      </c>
      <c r="L8" s="142">
        <f t="shared" si="4"/>
        <v>65.173328488372093</v>
      </c>
      <c r="N8" s="142">
        <f t="shared" si="5"/>
        <v>147.67577081220699</v>
      </c>
      <c r="O8" s="39">
        <f t="shared" si="6"/>
        <v>3352965</v>
      </c>
      <c r="P8" s="39">
        <v>105857</v>
      </c>
      <c r="Q8" s="142">
        <f t="shared" si="7"/>
        <v>3.15711616435006</v>
      </c>
      <c r="R8" s="39">
        <v>42162</v>
      </c>
      <c r="S8" s="142">
        <f t="shared" si="8"/>
        <v>1.2574542233515709</v>
      </c>
      <c r="T8" s="39">
        <v>811</v>
      </c>
      <c r="U8" s="142">
        <f t="shared" si="9"/>
        <v>2.4187547439355913E-2</v>
      </c>
      <c r="V8" s="39">
        <v>1447808</v>
      </c>
      <c r="W8" s="39">
        <v>16512</v>
      </c>
      <c r="X8" s="39">
        <v>16512</v>
      </c>
      <c r="Y8" s="39">
        <v>0</v>
      </c>
      <c r="Z8" s="39">
        <v>16512</v>
      </c>
    </row>
    <row r="9" spans="1:26" x14ac:dyDescent="0.2">
      <c r="A9" s="113">
        <v>3</v>
      </c>
      <c r="B9" s="113" t="s">
        <v>9</v>
      </c>
      <c r="C9" s="47">
        <v>1802416</v>
      </c>
      <c r="D9" s="143">
        <f t="shared" si="0"/>
        <v>271.77563329312426</v>
      </c>
      <c r="E9" s="160"/>
      <c r="F9" s="143">
        <f t="shared" si="1"/>
        <v>176.3642705741108</v>
      </c>
      <c r="G9" s="47">
        <v>0</v>
      </c>
      <c r="H9" s="143">
        <f t="shared" si="2"/>
        <v>0</v>
      </c>
      <c r="I9" s="160"/>
      <c r="J9" s="143">
        <f t="shared" si="3"/>
        <v>0</v>
      </c>
      <c r="K9" s="47">
        <v>342639</v>
      </c>
      <c r="L9" s="143">
        <f t="shared" si="4"/>
        <v>51.664505428226782</v>
      </c>
      <c r="M9" s="160"/>
      <c r="N9" s="143">
        <f t="shared" si="5"/>
        <v>117.06622693217329</v>
      </c>
      <c r="O9" s="47">
        <f t="shared" si="6"/>
        <v>2145055</v>
      </c>
      <c r="P9" s="47">
        <v>93121</v>
      </c>
      <c r="Q9" s="143">
        <f t="shared" si="7"/>
        <v>4.3411940486374476</v>
      </c>
      <c r="R9" s="47">
        <v>5931</v>
      </c>
      <c r="S9" s="143">
        <f t="shared" si="8"/>
        <v>0.27649640685203875</v>
      </c>
      <c r="T9" s="47">
        <v>745146</v>
      </c>
      <c r="U9" s="143">
        <f t="shared" si="9"/>
        <v>34.737850544624735</v>
      </c>
      <c r="V9" s="47">
        <v>129610</v>
      </c>
      <c r="W9" s="47">
        <v>6632</v>
      </c>
      <c r="X9" s="47">
        <v>6632</v>
      </c>
      <c r="Y9" s="47">
        <v>0</v>
      </c>
      <c r="Z9" s="47">
        <v>6632</v>
      </c>
    </row>
    <row r="10" spans="1:26" x14ac:dyDescent="0.2">
      <c r="A10" s="110">
        <v>4</v>
      </c>
      <c r="B10" s="110" t="s">
        <v>11</v>
      </c>
      <c r="C10" s="39">
        <v>17080287</v>
      </c>
      <c r="D10" s="142">
        <f t="shared" si="0"/>
        <v>330.09850607811683</v>
      </c>
      <c r="F10" s="142">
        <f t="shared" si="1"/>
        <v>214.21192745149469</v>
      </c>
      <c r="G10" s="39">
        <v>1057119</v>
      </c>
      <c r="H10" s="142">
        <f t="shared" si="2"/>
        <v>20.430183792976827</v>
      </c>
      <c r="J10" s="142">
        <f t="shared" si="3"/>
        <v>40.077185261770225</v>
      </c>
      <c r="K10" s="39">
        <v>2979449</v>
      </c>
      <c r="L10" s="142">
        <f t="shared" si="4"/>
        <v>57.581682546431402</v>
      </c>
      <c r="N10" s="142">
        <f t="shared" si="5"/>
        <v>130.4739155101646</v>
      </c>
      <c r="O10" s="39">
        <f t="shared" si="6"/>
        <v>21116855</v>
      </c>
      <c r="P10" s="39">
        <v>1029140</v>
      </c>
      <c r="Q10" s="142">
        <f t="shared" si="7"/>
        <v>4.8735476944838618</v>
      </c>
      <c r="R10" s="39">
        <v>351816</v>
      </c>
      <c r="S10" s="142">
        <f t="shared" si="8"/>
        <v>1.6660435467307986</v>
      </c>
      <c r="T10" s="39">
        <v>66963</v>
      </c>
      <c r="U10" s="142">
        <f t="shared" si="9"/>
        <v>0.31710687978868063</v>
      </c>
      <c r="V10" s="39">
        <v>3387900</v>
      </c>
      <c r="W10" s="39">
        <v>51743</v>
      </c>
      <c r="X10" s="39">
        <v>51743</v>
      </c>
      <c r="Y10" s="39">
        <v>51743</v>
      </c>
      <c r="Z10" s="39">
        <v>51743</v>
      </c>
    </row>
    <row r="11" spans="1:26" x14ac:dyDescent="0.2">
      <c r="A11" s="113">
        <v>5</v>
      </c>
      <c r="B11" s="113" t="s">
        <v>13</v>
      </c>
      <c r="C11" s="47">
        <v>16523292</v>
      </c>
      <c r="D11" s="143">
        <f t="shared" si="0"/>
        <v>65.242149403184854</v>
      </c>
      <c r="E11" s="160"/>
      <c r="F11" s="143">
        <f t="shared" si="1"/>
        <v>42.33780619239554</v>
      </c>
      <c r="G11" s="47">
        <v>0</v>
      </c>
      <c r="H11" s="143">
        <f t="shared" si="2"/>
        <v>0</v>
      </c>
      <c r="I11" s="160"/>
      <c r="J11" s="143">
        <f t="shared" si="3"/>
        <v>0</v>
      </c>
      <c r="K11" s="47">
        <v>12433452</v>
      </c>
      <c r="L11" s="143">
        <f t="shared" si="4"/>
        <v>49.093433256600896</v>
      </c>
      <c r="M11" s="160"/>
      <c r="N11" s="143">
        <f t="shared" si="5"/>
        <v>111.24045320594095</v>
      </c>
      <c r="O11" s="47">
        <f t="shared" si="6"/>
        <v>28956744</v>
      </c>
      <c r="P11" s="47">
        <v>457246</v>
      </c>
      <c r="Q11" s="149">
        <f t="shared" si="7"/>
        <v>1.5790656573819211</v>
      </c>
      <c r="R11" s="47">
        <v>0</v>
      </c>
      <c r="S11" s="149">
        <f t="shared" si="8"/>
        <v>0</v>
      </c>
      <c r="T11" s="47">
        <v>0</v>
      </c>
      <c r="U11" s="149">
        <f t="shared" si="9"/>
        <v>0</v>
      </c>
      <c r="V11" s="47">
        <v>1175182</v>
      </c>
      <c r="W11" s="47">
        <v>253261</v>
      </c>
      <c r="X11" s="47">
        <v>253261</v>
      </c>
      <c r="Y11" s="47">
        <v>0</v>
      </c>
      <c r="Z11" s="47">
        <v>253261</v>
      </c>
    </row>
    <row r="12" spans="1:26" x14ac:dyDescent="0.2">
      <c r="A12" s="110">
        <v>6</v>
      </c>
      <c r="B12" s="110" t="s">
        <v>15</v>
      </c>
      <c r="C12" s="39">
        <v>0</v>
      </c>
      <c r="D12" s="142">
        <f t="shared" si="0"/>
        <v>0</v>
      </c>
      <c r="F12" s="142">
        <f t="shared" si="1"/>
        <v>0</v>
      </c>
      <c r="G12" s="39">
        <v>0</v>
      </c>
      <c r="H12" s="142">
        <f t="shared" si="2"/>
        <v>0</v>
      </c>
      <c r="J12" s="142">
        <f t="shared" si="3"/>
        <v>0</v>
      </c>
      <c r="K12" s="39">
        <v>0</v>
      </c>
      <c r="L12" s="142">
        <f t="shared" si="4"/>
        <v>0</v>
      </c>
      <c r="N12" s="142">
        <f t="shared" si="5"/>
        <v>0</v>
      </c>
      <c r="O12" s="39">
        <f t="shared" si="6"/>
        <v>0</v>
      </c>
      <c r="P12" s="39">
        <v>0</v>
      </c>
      <c r="Q12" s="151">
        <f t="shared" si="7"/>
        <v>0</v>
      </c>
      <c r="R12" s="39">
        <v>0</v>
      </c>
      <c r="S12" s="151">
        <f t="shared" si="8"/>
        <v>0</v>
      </c>
      <c r="T12" s="39">
        <v>0</v>
      </c>
      <c r="U12" s="151">
        <f t="shared" si="9"/>
        <v>0</v>
      </c>
      <c r="V12" s="39">
        <v>0</v>
      </c>
      <c r="W12" s="39">
        <v>0</v>
      </c>
      <c r="X12" s="39">
        <v>0</v>
      </c>
      <c r="Y12" s="39">
        <v>0</v>
      </c>
      <c r="Z12" s="39">
        <v>0</v>
      </c>
    </row>
    <row r="13" spans="1:26" x14ac:dyDescent="0.2">
      <c r="A13" s="113">
        <v>7</v>
      </c>
      <c r="B13" s="113" t="s">
        <v>244</v>
      </c>
      <c r="C13" s="47">
        <v>2205621</v>
      </c>
      <c r="D13" s="143">
        <f t="shared" si="0"/>
        <v>399.20742081447963</v>
      </c>
      <c r="E13" s="160"/>
      <c r="F13" s="143">
        <f t="shared" si="1"/>
        <v>259.05900660263137</v>
      </c>
      <c r="G13" s="47">
        <v>314874</v>
      </c>
      <c r="H13" s="143">
        <f t="shared" si="2"/>
        <v>56.990769230769232</v>
      </c>
      <c r="I13" s="160"/>
      <c r="J13" s="143">
        <f t="shared" si="3"/>
        <v>111.79682179156418</v>
      </c>
      <c r="K13" s="47">
        <v>223945</v>
      </c>
      <c r="L13" s="143">
        <f t="shared" si="4"/>
        <v>40.533031674208146</v>
      </c>
      <c r="M13" s="160"/>
      <c r="N13" s="143">
        <f t="shared" si="5"/>
        <v>91.843501546989998</v>
      </c>
      <c r="O13" s="47">
        <f t="shared" si="6"/>
        <v>2744440</v>
      </c>
      <c r="P13" s="47">
        <v>64292</v>
      </c>
      <c r="Q13" s="149">
        <f t="shared" si="7"/>
        <v>2.3426272755097579</v>
      </c>
      <c r="R13" s="47">
        <v>0</v>
      </c>
      <c r="S13" s="149">
        <f t="shared" si="8"/>
        <v>0</v>
      </c>
      <c r="T13" s="47">
        <v>0</v>
      </c>
      <c r="U13" s="149">
        <f t="shared" si="9"/>
        <v>0</v>
      </c>
      <c r="V13" s="47">
        <v>107587</v>
      </c>
      <c r="W13" s="47">
        <v>5525</v>
      </c>
      <c r="X13" s="47">
        <v>5525</v>
      </c>
      <c r="Y13" s="47">
        <v>5525</v>
      </c>
      <c r="Z13" s="47">
        <v>5525</v>
      </c>
    </row>
    <row r="14" spans="1:26" x14ac:dyDescent="0.2">
      <c r="A14" s="110">
        <v>8</v>
      </c>
      <c r="B14" s="110" t="s">
        <v>18</v>
      </c>
      <c r="C14" s="39">
        <v>7641160</v>
      </c>
      <c r="D14" s="142">
        <f t="shared" si="0"/>
        <v>178.94988290398126</v>
      </c>
      <c r="F14" s="142">
        <f t="shared" si="1"/>
        <v>116.1265459499222</v>
      </c>
      <c r="G14" s="39">
        <v>0</v>
      </c>
      <c r="H14" s="142">
        <f t="shared" si="2"/>
        <v>0</v>
      </c>
      <c r="J14" s="142">
        <f t="shared" si="3"/>
        <v>0</v>
      </c>
      <c r="K14" s="39">
        <v>1620265</v>
      </c>
      <c r="L14" s="142">
        <f t="shared" si="4"/>
        <v>37.945316159250588</v>
      </c>
      <c r="N14" s="142">
        <f t="shared" si="5"/>
        <v>85.980015790201548</v>
      </c>
      <c r="O14" s="39">
        <f t="shared" si="6"/>
        <v>9261425</v>
      </c>
      <c r="P14" s="39">
        <v>261759</v>
      </c>
      <c r="Q14" s="151">
        <f t="shared" si="7"/>
        <v>2.8263361199815362</v>
      </c>
      <c r="R14" s="39">
        <v>68436</v>
      </c>
      <c r="S14" s="151">
        <f t="shared" si="8"/>
        <v>0.73893596287828278</v>
      </c>
      <c r="T14" s="39">
        <v>0</v>
      </c>
      <c r="U14" s="151">
        <f t="shared" si="9"/>
        <v>0</v>
      </c>
      <c r="V14" s="39">
        <v>1587171</v>
      </c>
      <c r="W14" s="39">
        <v>42700</v>
      </c>
      <c r="X14" s="39">
        <v>42700</v>
      </c>
      <c r="Y14" s="39">
        <v>0</v>
      </c>
      <c r="Z14" s="39">
        <v>42700</v>
      </c>
    </row>
    <row r="15" spans="1:26" x14ac:dyDescent="0.2">
      <c r="A15" s="113">
        <v>9</v>
      </c>
      <c r="B15" s="113" t="s">
        <v>20</v>
      </c>
      <c r="C15" s="47">
        <v>0</v>
      </c>
      <c r="D15" s="143">
        <f t="shared" si="0"/>
        <v>0</v>
      </c>
      <c r="E15" s="160"/>
      <c r="F15" s="143">
        <f t="shared" si="1"/>
        <v>0</v>
      </c>
      <c r="G15" s="47">
        <v>0</v>
      </c>
      <c r="H15" s="143">
        <f t="shared" si="2"/>
        <v>0</v>
      </c>
      <c r="I15" s="160"/>
      <c r="J15" s="143">
        <f t="shared" si="3"/>
        <v>0</v>
      </c>
      <c r="K15" s="47">
        <v>0</v>
      </c>
      <c r="L15" s="143">
        <f t="shared" si="4"/>
        <v>0</v>
      </c>
      <c r="M15" s="160"/>
      <c r="N15" s="143">
        <f t="shared" si="5"/>
        <v>0</v>
      </c>
      <c r="O15" s="47">
        <f t="shared" si="6"/>
        <v>0</v>
      </c>
      <c r="P15" s="47">
        <v>0</v>
      </c>
      <c r="Q15" s="149">
        <f t="shared" si="7"/>
        <v>0</v>
      </c>
      <c r="R15" s="47">
        <v>0</v>
      </c>
      <c r="S15" s="149">
        <f t="shared" si="8"/>
        <v>0</v>
      </c>
      <c r="T15" s="47">
        <v>0</v>
      </c>
      <c r="U15" s="149">
        <f t="shared" si="9"/>
        <v>0</v>
      </c>
      <c r="V15" s="47">
        <v>0</v>
      </c>
      <c r="W15" s="47">
        <v>0</v>
      </c>
      <c r="X15" s="47">
        <v>0</v>
      </c>
      <c r="Y15" s="47">
        <v>0</v>
      </c>
      <c r="Z15" s="47">
        <v>0</v>
      </c>
    </row>
    <row r="16" spans="1:26" x14ac:dyDescent="0.2">
      <c r="A16" s="110">
        <v>10</v>
      </c>
      <c r="B16" s="110" t="s">
        <v>22</v>
      </c>
      <c r="C16" s="39">
        <v>7932025</v>
      </c>
      <c r="D16" s="142">
        <f t="shared" si="0"/>
        <v>329.90995300087343</v>
      </c>
      <c r="F16" s="142">
        <f t="shared" si="1"/>
        <v>214.08956907252747</v>
      </c>
      <c r="G16" s="39">
        <v>953447</v>
      </c>
      <c r="H16" s="142">
        <f t="shared" si="2"/>
        <v>39.655908164538538</v>
      </c>
      <c r="J16" s="142">
        <f t="shared" si="3"/>
        <v>77.791624115506082</v>
      </c>
      <c r="K16" s="39">
        <v>1063611</v>
      </c>
      <c r="L16" s="142">
        <f t="shared" si="4"/>
        <v>44.237865490995297</v>
      </c>
      <c r="N16" s="142">
        <f t="shared" si="5"/>
        <v>100.23825753559639</v>
      </c>
      <c r="O16" s="39">
        <f t="shared" si="6"/>
        <v>9949083</v>
      </c>
      <c r="P16" s="39">
        <v>0</v>
      </c>
      <c r="Q16" s="151">
        <f t="shared" si="7"/>
        <v>0</v>
      </c>
      <c r="R16" s="39">
        <v>3818892</v>
      </c>
      <c r="S16" s="151">
        <f t="shared" si="8"/>
        <v>38.384361654234866</v>
      </c>
      <c r="T16" s="39">
        <v>0</v>
      </c>
      <c r="U16" s="151">
        <f t="shared" si="9"/>
        <v>0</v>
      </c>
      <c r="V16" s="39">
        <v>1674405</v>
      </c>
      <c r="W16" s="39">
        <v>24043</v>
      </c>
      <c r="X16" s="39">
        <v>24043</v>
      </c>
      <c r="Y16" s="39">
        <v>24043</v>
      </c>
      <c r="Z16" s="39">
        <v>24043</v>
      </c>
    </row>
    <row r="17" spans="1:26" x14ac:dyDescent="0.2">
      <c r="A17" s="113">
        <v>11</v>
      </c>
      <c r="B17" s="113" t="s">
        <v>24</v>
      </c>
      <c r="C17" s="47">
        <v>4138502</v>
      </c>
      <c r="D17" s="143">
        <f t="shared" si="0"/>
        <v>260.80804134106376</v>
      </c>
      <c r="E17" s="160"/>
      <c r="F17" s="143">
        <f t="shared" si="1"/>
        <v>169.24703445127781</v>
      </c>
      <c r="G17" s="47">
        <v>92814</v>
      </c>
      <c r="H17" s="143">
        <f t="shared" si="2"/>
        <v>5.8491303251827578</v>
      </c>
      <c r="I17" s="160"/>
      <c r="J17" s="143">
        <f t="shared" si="3"/>
        <v>11.474036750622473</v>
      </c>
      <c r="K17" s="47">
        <v>2767442</v>
      </c>
      <c r="L17" s="143">
        <f t="shared" si="4"/>
        <v>174.4039576506176</v>
      </c>
      <c r="M17" s="160"/>
      <c r="N17" s="143">
        <f t="shared" si="5"/>
        <v>395.18065865470697</v>
      </c>
      <c r="O17" s="47">
        <f t="shared" si="6"/>
        <v>6998758</v>
      </c>
      <c r="P17" s="47">
        <v>239042</v>
      </c>
      <c r="Q17" s="149">
        <f t="shared" si="7"/>
        <v>3.415491720102338</v>
      </c>
      <c r="R17" s="47">
        <v>0</v>
      </c>
      <c r="S17" s="149">
        <f t="shared" si="8"/>
        <v>0</v>
      </c>
      <c r="T17" s="47">
        <v>0</v>
      </c>
      <c r="U17" s="149">
        <f t="shared" si="9"/>
        <v>0</v>
      </c>
      <c r="V17" s="47">
        <v>2779294</v>
      </c>
      <c r="W17" s="47">
        <v>15868</v>
      </c>
      <c r="X17" s="47">
        <v>15868</v>
      </c>
      <c r="Y17" s="47">
        <v>15868</v>
      </c>
      <c r="Z17" s="47">
        <v>15868</v>
      </c>
    </row>
    <row r="18" spans="1:26" x14ac:dyDescent="0.2">
      <c r="A18" s="110">
        <v>12</v>
      </c>
      <c r="B18" s="110" t="s">
        <v>26</v>
      </c>
      <c r="C18" s="39">
        <v>0</v>
      </c>
      <c r="D18" s="142">
        <f t="shared" si="0"/>
        <v>0</v>
      </c>
      <c r="F18" s="142">
        <f t="shared" si="1"/>
        <v>0</v>
      </c>
      <c r="G18" s="39">
        <v>0</v>
      </c>
      <c r="H18" s="142">
        <f t="shared" si="2"/>
        <v>0</v>
      </c>
      <c r="J18" s="142">
        <f t="shared" si="3"/>
        <v>0</v>
      </c>
      <c r="K18" s="39">
        <v>0</v>
      </c>
      <c r="L18" s="142">
        <f t="shared" si="4"/>
        <v>0</v>
      </c>
      <c r="N18" s="142">
        <f t="shared" si="5"/>
        <v>0</v>
      </c>
      <c r="O18" s="39">
        <f t="shared" si="6"/>
        <v>0</v>
      </c>
      <c r="P18" s="39">
        <v>0</v>
      </c>
      <c r="Q18" s="151">
        <f t="shared" si="7"/>
        <v>0</v>
      </c>
      <c r="R18" s="39">
        <v>0</v>
      </c>
      <c r="S18" s="151">
        <f t="shared" si="8"/>
        <v>0</v>
      </c>
      <c r="T18" s="39">
        <v>0</v>
      </c>
      <c r="U18" s="151">
        <f t="shared" si="9"/>
        <v>0</v>
      </c>
      <c r="V18" s="39">
        <v>0</v>
      </c>
      <c r="W18" s="39">
        <v>0</v>
      </c>
      <c r="X18" s="39">
        <v>0</v>
      </c>
      <c r="Y18" s="39">
        <v>0</v>
      </c>
      <c r="Z18" s="39">
        <v>0</v>
      </c>
    </row>
    <row r="19" spans="1:26" x14ac:dyDescent="0.2">
      <c r="A19" s="113">
        <v>13</v>
      </c>
      <c r="B19" s="113" t="s">
        <v>28</v>
      </c>
      <c r="C19" s="47">
        <v>4218841</v>
      </c>
      <c r="D19" s="143">
        <f t="shared" si="0"/>
        <v>150.51700024974133</v>
      </c>
      <c r="E19" s="160"/>
      <c r="F19" s="143">
        <f t="shared" si="1"/>
        <v>97.675500324997216</v>
      </c>
      <c r="G19" s="47">
        <v>315975</v>
      </c>
      <c r="H19" s="143">
        <f t="shared" si="2"/>
        <v>11.273145670555497</v>
      </c>
      <c r="I19" s="160"/>
      <c r="J19" s="143">
        <f t="shared" si="3"/>
        <v>22.114140141856534</v>
      </c>
      <c r="K19" s="47">
        <v>2000453</v>
      </c>
      <c r="L19" s="143">
        <f t="shared" si="4"/>
        <v>71.370830211566599</v>
      </c>
      <c r="M19" s="160"/>
      <c r="N19" s="143">
        <f t="shared" si="5"/>
        <v>161.71864487296668</v>
      </c>
      <c r="O19" s="47">
        <f t="shared" si="6"/>
        <v>6535269</v>
      </c>
      <c r="P19" s="47">
        <v>145693</v>
      </c>
      <c r="Q19" s="149">
        <f t="shared" si="7"/>
        <v>2.2293344007721796</v>
      </c>
      <c r="R19" s="47">
        <v>99261</v>
      </c>
      <c r="S19" s="149">
        <f t="shared" si="8"/>
        <v>1.5188510220466824</v>
      </c>
      <c r="T19" s="47">
        <v>0</v>
      </c>
      <c r="U19" s="149">
        <f t="shared" si="9"/>
        <v>0</v>
      </c>
      <c r="V19" s="47">
        <v>700499</v>
      </c>
      <c r="W19" s="47">
        <v>28029</v>
      </c>
      <c r="X19" s="47">
        <v>28029</v>
      </c>
      <c r="Y19" s="47">
        <v>28029</v>
      </c>
      <c r="Z19" s="47">
        <v>28029</v>
      </c>
    </row>
    <row r="20" spans="1:26" x14ac:dyDescent="0.2">
      <c r="A20" s="110">
        <v>14</v>
      </c>
      <c r="B20" s="110" t="s">
        <v>30</v>
      </c>
      <c r="C20" s="39">
        <v>1988680</v>
      </c>
      <c r="D20" s="142">
        <f t="shared" si="0"/>
        <v>292.58202148006472</v>
      </c>
      <c r="F20" s="142">
        <f t="shared" si="1"/>
        <v>189.86622964015334</v>
      </c>
      <c r="G20" s="39">
        <v>589121</v>
      </c>
      <c r="H20" s="142">
        <f t="shared" si="2"/>
        <v>86.673679564513762</v>
      </c>
      <c r="J20" s="142">
        <f t="shared" si="3"/>
        <v>170.02476083550653</v>
      </c>
      <c r="K20" s="39">
        <v>462132</v>
      </c>
      <c r="L20" s="142">
        <f t="shared" si="4"/>
        <v>67.990584081212305</v>
      </c>
      <c r="N20" s="142">
        <f t="shared" si="5"/>
        <v>154.05936976130636</v>
      </c>
      <c r="O20" s="39">
        <f t="shared" si="6"/>
        <v>3039933</v>
      </c>
      <c r="P20" s="39">
        <v>200055</v>
      </c>
      <c r="Q20" s="151">
        <f t="shared" si="7"/>
        <v>6.5809016185554086</v>
      </c>
      <c r="R20" s="39">
        <v>0</v>
      </c>
      <c r="S20" s="151">
        <f t="shared" si="8"/>
        <v>0</v>
      </c>
      <c r="T20" s="39">
        <v>44000</v>
      </c>
      <c r="U20" s="151">
        <f t="shared" si="9"/>
        <v>1.4474003209939166</v>
      </c>
      <c r="V20" s="39">
        <v>445000</v>
      </c>
      <c r="W20" s="39">
        <v>6797</v>
      </c>
      <c r="X20" s="39">
        <v>6797</v>
      </c>
      <c r="Y20" s="39">
        <v>6797</v>
      </c>
      <c r="Z20" s="39">
        <v>6797</v>
      </c>
    </row>
    <row r="21" spans="1:26" x14ac:dyDescent="0.2">
      <c r="A21" s="113">
        <v>15</v>
      </c>
      <c r="B21" s="113" t="s">
        <v>32</v>
      </c>
      <c r="C21" s="47">
        <v>16039540</v>
      </c>
      <c r="D21" s="143">
        <f t="shared" si="0"/>
        <v>117.25409925946504</v>
      </c>
      <c r="E21" s="160"/>
      <c r="F21" s="143">
        <f t="shared" si="1"/>
        <v>76.090094748914026</v>
      </c>
      <c r="G21" s="47">
        <v>4675433</v>
      </c>
      <c r="H21" s="143">
        <f t="shared" si="2"/>
        <v>34.178890732712929</v>
      </c>
      <c r="I21" s="160"/>
      <c r="J21" s="143">
        <f t="shared" si="3"/>
        <v>67.047548363594473</v>
      </c>
      <c r="K21" s="47">
        <v>3891543</v>
      </c>
      <c r="L21" s="143">
        <f t="shared" si="4"/>
        <v>28.448407447749521</v>
      </c>
      <c r="M21" s="160"/>
      <c r="N21" s="143">
        <f t="shared" si="5"/>
        <v>64.461039441551421</v>
      </c>
      <c r="O21" s="47">
        <f t="shared" si="6"/>
        <v>24606516</v>
      </c>
      <c r="P21" s="47">
        <v>273853</v>
      </c>
      <c r="Q21" s="149">
        <f t="shared" si="7"/>
        <v>1.1129287868302851</v>
      </c>
      <c r="R21" s="47">
        <v>0</v>
      </c>
      <c r="S21" s="149">
        <f t="shared" si="8"/>
        <v>0</v>
      </c>
      <c r="T21" s="47">
        <v>1428032</v>
      </c>
      <c r="U21" s="149">
        <f t="shared" si="9"/>
        <v>5.8034709180283794</v>
      </c>
      <c r="V21" s="47">
        <v>4801120</v>
      </c>
      <c r="W21" s="47">
        <v>136793</v>
      </c>
      <c r="X21" s="47">
        <v>136793</v>
      </c>
      <c r="Y21" s="47">
        <v>136793</v>
      </c>
      <c r="Z21" s="47">
        <v>136793</v>
      </c>
    </row>
    <row r="22" spans="1:26" x14ac:dyDescent="0.2">
      <c r="A22" s="110">
        <v>16</v>
      </c>
      <c r="B22" s="110" t="s">
        <v>34</v>
      </c>
      <c r="C22" s="39">
        <v>7989790</v>
      </c>
      <c r="D22" s="142">
        <f t="shared" si="0"/>
        <v>140.46994497090316</v>
      </c>
      <c r="F22" s="142">
        <f t="shared" si="1"/>
        <v>91.155631143940326</v>
      </c>
      <c r="G22" s="39">
        <v>0</v>
      </c>
      <c r="H22" s="142">
        <f t="shared" si="2"/>
        <v>0</v>
      </c>
      <c r="J22" s="142">
        <f t="shared" si="3"/>
        <v>0</v>
      </c>
      <c r="K22" s="39">
        <v>1166140</v>
      </c>
      <c r="L22" s="142">
        <f t="shared" si="4"/>
        <v>20.502118532323003</v>
      </c>
      <c r="N22" s="142">
        <f t="shared" si="5"/>
        <v>46.455601206315791</v>
      </c>
      <c r="O22" s="39">
        <f t="shared" si="6"/>
        <v>9155930</v>
      </c>
      <c r="P22" s="39">
        <v>228790</v>
      </c>
      <c r="Q22" s="151">
        <f t="shared" si="7"/>
        <v>2.4988177061205143</v>
      </c>
      <c r="R22" s="39">
        <v>152</v>
      </c>
      <c r="S22" s="151">
        <f t="shared" si="8"/>
        <v>1.6601262788160239E-3</v>
      </c>
      <c r="T22" s="39">
        <v>0</v>
      </c>
      <c r="U22" s="151">
        <f t="shared" si="9"/>
        <v>0</v>
      </c>
      <c r="V22" s="39">
        <v>1726064</v>
      </c>
      <c r="W22" s="39">
        <v>56879</v>
      </c>
      <c r="X22" s="39">
        <v>56879</v>
      </c>
      <c r="Y22" s="39">
        <v>0</v>
      </c>
      <c r="Z22" s="39">
        <v>56879</v>
      </c>
    </row>
    <row r="23" spans="1:26" x14ac:dyDescent="0.2">
      <c r="A23" s="113">
        <v>17</v>
      </c>
      <c r="B23" s="113" t="s">
        <v>36</v>
      </c>
      <c r="C23" s="47">
        <v>0</v>
      </c>
      <c r="D23" s="143">
        <f t="shared" si="0"/>
        <v>0</v>
      </c>
      <c r="E23" s="160"/>
      <c r="F23" s="143">
        <f t="shared" si="1"/>
        <v>0</v>
      </c>
      <c r="G23" s="47">
        <v>0</v>
      </c>
      <c r="H23" s="143">
        <f t="shared" si="2"/>
        <v>0</v>
      </c>
      <c r="I23" s="160"/>
      <c r="J23" s="143">
        <f t="shared" si="3"/>
        <v>0</v>
      </c>
      <c r="K23" s="47">
        <v>0</v>
      </c>
      <c r="L23" s="143">
        <f t="shared" si="4"/>
        <v>0</v>
      </c>
      <c r="M23" s="160"/>
      <c r="N23" s="143">
        <f t="shared" si="5"/>
        <v>0</v>
      </c>
      <c r="O23" s="47">
        <f t="shared" si="6"/>
        <v>0</v>
      </c>
      <c r="P23" s="47">
        <v>0</v>
      </c>
      <c r="Q23" s="149">
        <f t="shared" si="7"/>
        <v>0</v>
      </c>
      <c r="R23" s="47">
        <v>0</v>
      </c>
      <c r="S23" s="149">
        <f t="shared" si="8"/>
        <v>0</v>
      </c>
      <c r="T23" s="47">
        <v>0</v>
      </c>
      <c r="U23" s="149">
        <f t="shared" si="9"/>
        <v>0</v>
      </c>
      <c r="V23" s="47">
        <v>0</v>
      </c>
      <c r="W23" s="47">
        <v>0</v>
      </c>
      <c r="X23" s="47">
        <v>0</v>
      </c>
      <c r="Y23" s="47">
        <v>0</v>
      </c>
      <c r="Z23" s="47">
        <v>0</v>
      </c>
    </row>
    <row r="24" spans="1:26" x14ac:dyDescent="0.2">
      <c r="A24" s="110">
        <v>18</v>
      </c>
      <c r="B24" s="110" t="s">
        <v>38</v>
      </c>
      <c r="C24" s="39">
        <v>1178791</v>
      </c>
      <c r="D24" s="142">
        <f t="shared" si="0"/>
        <v>160.59822888283378</v>
      </c>
      <c r="F24" s="142">
        <f t="shared" si="1"/>
        <v>104.21754573511153</v>
      </c>
      <c r="G24" s="39">
        <v>0</v>
      </c>
      <c r="H24" s="142">
        <f t="shared" si="2"/>
        <v>0</v>
      </c>
      <c r="J24" s="142">
        <f t="shared" si="3"/>
        <v>0</v>
      </c>
      <c r="K24" s="39">
        <v>163318</v>
      </c>
      <c r="L24" s="142">
        <f t="shared" si="4"/>
        <v>22.250408719346048</v>
      </c>
      <c r="N24" s="142">
        <f t="shared" si="5"/>
        <v>50.417039220305035</v>
      </c>
      <c r="O24" s="39">
        <f t="shared" si="6"/>
        <v>1342109</v>
      </c>
      <c r="P24" s="39">
        <v>109836</v>
      </c>
      <c r="Q24" s="151">
        <f t="shared" si="7"/>
        <v>8.1838360371624059</v>
      </c>
      <c r="R24" s="39">
        <v>46210</v>
      </c>
      <c r="S24" s="151">
        <f t="shared" si="8"/>
        <v>3.4430884525772498</v>
      </c>
      <c r="T24" s="39">
        <v>0</v>
      </c>
      <c r="U24" s="151">
        <f t="shared" si="9"/>
        <v>0</v>
      </c>
      <c r="V24" s="39">
        <v>35946</v>
      </c>
      <c r="W24" s="39">
        <v>7340</v>
      </c>
      <c r="X24" s="39">
        <v>7340</v>
      </c>
      <c r="Y24" s="39">
        <v>0</v>
      </c>
      <c r="Z24" s="39">
        <v>7340</v>
      </c>
    </row>
    <row r="25" spans="1:26" x14ac:dyDescent="0.2">
      <c r="A25" s="113">
        <v>19</v>
      </c>
      <c r="B25" s="113" t="s">
        <v>40</v>
      </c>
      <c r="C25" s="47">
        <v>10955878</v>
      </c>
      <c r="D25" s="143">
        <f t="shared" si="0"/>
        <v>133.96441759800445</v>
      </c>
      <c r="E25" s="160"/>
      <c r="F25" s="143">
        <f t="shared" si="1"/>
        <v>86.933977510320688</v>
      </c>
      <c r="G25" s="47">
        <v>533996</v>
      </c>
      <c r="H25" s="143">
        <f t="shared" si="2"/>
        <v>6.5295052701083369</v>
      </c>
      <c r="I25" s="160"/>
      <c r="J25" s="143">
        <f t="shared" si="3"/>
        <v>12.808704759072928</v>
      </c>
      <c r="K25" s="47">
        <v>2079045</v>
      </c>
      <c r="L25" s="143">
        <f t="shared" si="4"/>
        <v>25.421792081387103</v>
      </c>
      <c r="M25" s="160"/>
      <c r="N25" s="143">
        <f t="shared" si="5"/>
        <v>57.603053704956984</v>
      </c>
      <c r="O25" s="47">
        <f t="shared" si="6"/>
        <v>13568919</v>
      </c>
      <c r="P25" s="47">
        <v>296711</v>
      </c>
      <c r="Q25" s="149">
        <f t="shared" si="7"/>
        <v>2.1866959335522602</v>
      </c>
      <c r="R25" s="47">
        <v>42139</v>
      </c>
      <c r="S25" s="149">
        <f t="shared" si="8"/>
        <v>0.31055532131925911</v>
      </c>
      <c r="T25" s="47">
        <v>0</v>
      </c>
      <c r="U25" s="149">
        <f t="shared" si="9"/>
        <v>0</v>
      </c>
      <c r="V25" s="47">
        <v>652636</v>
      </c>
      <c r="W25" s="47">
        <v>81782</v>
      </c>
      <c r="X25" s="47">
        <v>81782</v>
      </c>
      <c r="Y25" s="47">
        <v>81782</v>
      </c>
      <c r="Z25" s="47">
        <v>81782</v>
      </c>
    </row>
    <row r="26" spans="1:26" x14ac:dyDescent="0.2">
      <c r="A26" s="110">
        <v>20</v>
      </c>
      <c r="B26" s="110" t="s">
        <v>42</v>
      </c>
      <c r="C26" s="39">
        <v>4477788</v>
      </c>
      <c r="D26" s="142">
        <f t="shared" si="0"/>
        <v>104.34572274136043</v>
      </c>
      <c r="F26" s="142">
        <f t="shared" si="1"/>
        <v>67.713418807343899</v>
      </c>
      <c r="G26" s="39">
        <v>2679997</v>
      </c>
      <c r="H26" s="142">
        <f t="shared" si="2"/>
        <v>62.451867732388784</v>
      </c>
      <c r="J26" s="142">
        <f t="shared" si="3"/>
        <v>122.50966992841848</v>
      </c>
      <c r="K26" s="39">
        <v>1398325</v>
      </c>
      <c r="L26" s="142">
        <f t="shared" si="4"/>
        <v>32.585114067998042</v>
      </c>
      <c r="N26" s="142">
        <f t="shared" si="5"/>
        <v>73.834372873158387</v>
      </c>
      <c r="O26" s="39">
        <f t="shared" si="6"/>
        <v>8556110</v>
      </c>
      <c r="P26" s="39">
        <v>21379</v>
      </c>
      <c r="Q26" s="151">
        <f t="shared" si="7"/>
        <v>0.24986822282555976</v>
      </c>
      <c r="R26" s="39">
        <v>922096</v>
      </c>
      <c r="S26" s="151">
        <f t="shared" si="8"/>
        <v>10.777047045912219</v>
      </c>
      <c r="T26" s="39">
        <v>0</v>
      </c>
      <c r="U26" s="151">
        <f t="shared" si="9"/>
        <v>0</v>
      </c>
      <c r="V26" s="39">
        <v>243107</v>
      </c>
      <c r="W26" s="39">
        <v>42913</v>
      </c>
      <c r="X26" s="39">
        <v>42913</v>
      </c>
      <c r="Y26" s="39">
        <v>42913</v>
      </c>
      <c r="Z26" s="39">
        <v>42913</v>
      </c>
    </row>
    <row r="27" spans="1:26" x14ac:dyDescent="0.2">
      <c r="A27" s="113">
        <v>21</v>
      </c>
      <c r="B27" s="113" t="s">
        <v>44</v>
      </c>
      <c r="C27" s="47">
        <v>0</v>
      </c>
      <c r="D27" s="143">
        <f t="shared" si="0"/>
        <v>0</v>
      </c>
      <c r="E27" s="160"/>
      <c r="F27" s="143">
        <f t="shared" si="1"/>
        <v>0</v>
      </c>
      <c r="G27" s="47">
        <v>0</v>
      </c>
      <c r="H27" s="143">
        <f t="shared" si="2"/>
        <v>0</v>
      </c>
      <c r="I27" s="160"/>
      <c r="J27" s="143">
        <f t="shared" si="3"/>
        <v>0</v>
      </c>
      <c r="K27" s="47">
        <v>0</v>
      </c>
      <c r="L27" s="143">
        <f t="shared" si="4"/>
        <v>0</v>
      </c>
      <c r="M27" s="160"/>
      <c r="N27" s="143">
        <f t="shared" si="5"/>
        <v>0</v>
      </c>
      <c r="O27" s="47">
        <f t="shared" si="6"/>
        <v>0</v>
      </c>
      <c r="P27" s="47">
        <v>0</v>
      </c>
      <c r="Q27" s="149">
        <f t="shared" si="7"/>
        <v>0</v>
      </c>
      <c r="R27" s="47">
        <v>0</v>
      </c>
      <c r="S27" s="149">
        <f t="shared" si="8"/>
        <v>0</v>
      </c>
      <c r="T27" s="47">
        <v>0</v>
      </c>
      <c r="U27" s="149">
        <f t="shared" si="9"/>
        <v>0</v>
      </c>
      <c r="V27" s="47">
        <v>0</v>
      </c>
      <c r="W27" s="47">
        <v>0</v>
      </c>
      <c r="X27" s="47">
        <v>0</v>
      </c>
      <c r="Y27" s="47">
        <v>0</v>
      </c>
      <c r="Z27" s="47">
        <v>0</v>
      </c>
    </row>
    <row r="28" spans="1:26" x14ac:dyDescent="0.2">
      <c r="A28" s="110">
        <v>22</v>
      </c>
      <c r="B28" s="110" t="s">
        <v>46</v>
      </c>
      <c r="C28" s="39">
        <v>0</v>
      </c>
      <c r="D28" s="142">
        <f t="shared" si="0"/>
        <v>0</v>
      </c>
      <c r="F28" s="142">
        <f t="shared" si="1"/>
        <v>0</v>
      </c>
      <c r="G28" s="39">
        <v>0</v>
      </c>
      <c r="H28" s="142">
        <f t="shared" si="2"/>
        <v>0</v>
      </c>
      <c r="J28" s="142">
        <f t="shared" si="3"/>
        <v>0</v>
      </c>
      <c r="K28" s="39">
        <v>0</v>
      </c>
      <c r="L28" s="142">
        <f t="shared" si="4"/>
        <v>0</v>
      </c>
      <c r="N28" s="142">
        <f t="shared" si="5"/>
        <v>0</v>
      </c>
      <c r="O28" s="39">
        <f t="shared" si="6"/>
        <v>0</v>
      </c>
      <c r="P28" s="39">
        <v>0</v>
      </c>
      <c r="Q28" s="151">
        <f t="shared" si="7"/>
        <v>0</v>
      </c>
      <c r="R28" s="39">
        <v>0</v>
      </c>
      <c r="S28" s="151">
        <f t="shared" si="8"/>
        <v>0</v>
      </c>
      <c r="T28" s="39">
        <v>0</v>
      </c>
      <c r="U28" s="151">
        <f t="shared" si="9"/>
        <v>0</v>
      </c>
      <c r="V28" s="39">
        <v>0</v>
      </c>
      <c r="W28" s="39">
        <v>0</v>
      </c>
      <c r="X28" s="39">
        <v>0</v>
      </c>
      <c r="Y28" s="39">
        <v>0</v>
      </c>
      <c r="Z28" s="39">
        <v>0</v>
      </c>
    </row>
    <row r="29" spans="1:26" x14ac:dyDescent="0.2">
      <c r="A29" s="113">
        <v>23</v>
      </c>
      <c r="B29" s="113" t="s">
        <v>48</v>
      </c>
      <c r="C29" s="47">
        <v>45561983</v>
      </c>
      <c r="D29" s="143">
        <f t="shared" si="0"/>
        <v>249.48928655521544</v>
      </c>
      <c r="E29" s="160"/>
      <c r="F29" s="143">
        <f t="shared" si="1"/>
        <v>161.90191705637019</v>
      </c>
      <c r="G29" s="47">
        <v>2580018</v>
      </c>
      <c r="H29" s="143">
        <f t="shared" si="2"/>
        <v>14.127718060902087</v>
      </c>
      <c r="I29" s="160"/>
      <c r="J29" s="143">
        <f t="shared" si="3"/>
        <v>27.713856115551412</v>
      </c>
      <c r="K29" s="47">
        <v>7782568</v>
      </c>
      <c r="L29" s="143">
        <f t="shared" si="4"/>
        <v>42.615953258387592</v>
      </c>
      <c r="M29" s="160"/>
      <c r="N29" s="143">
        <f t="shared" si="5"/>
        <v>96.563178408974466</v>
      </c>
      <c r="O29" s="47">
        <f t="shared" si="6"/>
        <v>55924569</v>
      </c>
      <c r="P29" s="47">
        <v>291786</v>
      </c>
      <c r="Q29" s="149">
        <f t="shared" si="7"/>
        <v>0.52174921544768638</v>
      </c>
      <c r="R29" s="47">
        <v>0</v>
      </c>
      <c r="S29" s="149">
        <f t="shared" si="8"/>
        <v>0</v>
      </c>
      <c r="T29" s="47">
        <v>764342</v>
      </c>
      <c r="U29" s="149">
        <f t="shared" si="9"/>
        <v>1.3667373994424525</v>
      </c>
      <c r="V29" s="47">
        <v>7889373</v>
      </c>
      <c r="W29" s="47">
        <v>182621</v>
      </c>
      <c r="X29" s="47">
        <v>182621</v>
      </c>
      <c r="Y29" s="47">
        <v>182621</v>
      </c>
      <c r="Z29" s="47">
        <v>182621</v>
      </c>
    </row>
    <row r="30" spans="1:26" x14ac:dyDescent="0.2">
      <c r="A30" s="110">
        <v>24</v>
      </c>
      <c r="B30" s="110" t="s">
        <v>50</v>
      </c>
      <c r="C30" s="39">
        <v>34543083</v>
      </c>
      <c r="D30" s="142">
        <f t="shared" si="0"/>
        <v>140.75891787486859</v>
      </c>
      <c r="F30" s="142">
        <f t="shared" si="1"/>
        <v>91.34315529688223</v>
      </c>
      <c r="G30" s="39">
        <v>19871529</v>
      </c>
      <c r="H30" s="142">
        <f t="shared" si="2"/>
        <v>80.974095987873156</v>
      </c>
      <c r="J30" s="142">
        <f t="shared" si="3"/>
        <v>158.84408477156958</v>
      </c>
      <c r="K30" s="39">
        <v>13834232</v>
      </c>
      <c r="L30" s="142">
        <f t="shared" si="4"/>
        <v>56.37283522000277</v>
      </c>
      <c r="N30" s="142">
        <f t="shared" si="5"/>
        <v>127.73479714893998</v>
      </c>
      <c r="O30" s="39">
        <f t="shared" si="6"/>
        <v>68248844</v>
      </c>
      <c r="P30" s="39">
        <v>711577</v>
      </c>
      <c r="Q30" s="151">
        <f t="shared" si="7"/>
        <v>1.0426213226410106</v>
      </c>
      <c r="R30" s="39">
        <v>6300</v>
      </c>
      <c r="S30" s="151">
        <f t="shared" si="8"/>
        <v>9.2309255816845782E-3</v>
      </c>
      <c r="T30" s="39">
        <v>219067</v>
      </c>
      <c r="U30" s="151">
        <f t="shared" si="9"/>
        <v>0.32098272609569767</v>
      </c>
      <c r="V30" s="39">
        <v>6692934</v>
      </c>
      <c r="W30" s="39">
        <v>245406</v>
      </c>
      <c r="X30" s="39">
        <v>245406</v>
      </c>
      <c r="Y30" s="39">
        <v>245406</v>
      </c>
      <c r="Z30" s="39">
        <v>245406</v>
      </c>
    </row>
    <row r="31" spans="1:26" x14ac:dyDescent="0.2">
      <c r="A31" s="113">
        <v>25</v>
      </c>
      <c r="B31" s="113" t="s">
        <v>52</v>
      </c>
      <c r="C31" s="47">
        <v>0</v>
      </c>
      <c r="D31" s="143">
        <f t="shared" si="0"/>
        <v>0</v>
      </c>
      <c r="E31" s="160"/>
      <c r="F31" s="143">
        <f t="shared" si="1"/>
        <v>0</v>
      </c>
      <c r="G31" s="47">
        <v>0</v>
      </c>
      <c r="H31" s="143">
        <f t="shared" si="2"/>
        <v>0</v>
      </c>
      <c r="I31" s="160"/>
      <c r="J31" s="143">
        <f t="shared" si="3"/>
        <v>0</v>
      </c>
      <c r="K31" s="47">
        <v>0</v>
      </c>
      <c r="L31" s="143">
        <f t="shared" si="4"/>
        <v>0</v>
      </c>
      <c r="M31" s="160"/>
      <c r="N31" s="143">
        <f t="shared" si="5"/>
        <v>0</v>
      </c>
      <c r="O31" s="47">
        <f t="shared" si="6"/>
        <v>0</v>
      </c>
      <c r="P31" s="47">
        <v>0</v>
      </c>
      <c r="Q31" s="149">
        <f t="shared" si="7"/>
        <v>0</v>
      </c>
      <c r="R31" s="47">
        <v>0</v>
      </c>
      <c r="S31" s="149">
        <f t="shared" si="8"/>
        <v>0</v>
      </c>
      <c r="T31" s="47">
        <v>0</v>
      </c>
      <c r="U31" s="149">
        <f t="shared" si="9"/>
        <v>0</v>
      </c>
      <c r="V31" s="47">
        <v>0</v>
      </c>
      <c r="W31" s="47">
        <v>0</v>
      </c>
      <c r="X31" s="47">
        <v>0</v>
      </c>
      <c r="Y31" s="47">
        <v>0</v>
      </c>
      <c r="Z31" s="47">
        <v>0</v>
      </c>
    </row>
    <row r="32" spans="1:26" x14ac:dyDescent="0.2">
      <c r="A32" s="110">
        <v>26</v>
      </c>
      <c r="B32" s="110" t="s">
        <v>54</v>
      </c>
      <c r="C32" s="39">
        <v>2662017</v>
      </c>
      <c r="D32" s="142">
        <f t="shared" si="0"/>
        <v>77.215866569978246</v>
      </c>
      <c r="F32" s="142">
        <f t="shared" si="1"/>
        <v>50.107950515468858</v>
      </c>
      <c r="G32" s="39">
        <v>827084</v>
      </c>
      <c r="H32" s="142">
        <f t="shared" si="2"/>
        <v>23.990833937635969</v>
      </c>
      <c r="J32" s="142">
        <f t="shared" si="3"/>
        <v>47.061989556526932</v>
      </c>
      <c r="K32" s="39">
        <v>1325187</v>
      </c>
      <c r="L32" s="142">
        <f t="shared" si="4"/>
        <v>38.439071791153012</v>
      </c>
      <c r="N32" s="142">
        <f t="shared" si="5"/>
        <v>87.098813083899202</v>
      </c>
      <c r="O32" s="39">
        <f t="shared" si="6"/>
        <v>4814288</v>
      </c>
      <c r="P32" s="39">
        <v>346531</v>
      </c>
      <c r="Q32" s="151">
        <f t="shared" si="7"/>
        <v>7.1979698763347768</v>
      </c>
      <c r="R32" s="39">
        <v>0</v>
      </c>
      <c r="S32" s="151">
        <f t="shared" si="8"/>
        <v>0</v>
      </c>
      <c r="T32" s="39">
        <v>0</v>
      </c>
      <c r="U32" s="151">
        <f t="shared" si="9"/>
        <v>0</v>
      </c>
      <c r="V32" s="39">
        <v>1383711</v>
      </c>
      <c r="W32" s="39">
        <v>34475</v>
      </c>
      <c r="X32" s="39">
        <v>34475</v>
      </c>
      <c r="Y32" s="39">
        <v>34475</v>
      </c>
      <c r="Z32" s="39">
        <v>34475</v>
      </c>
    </row>
    <row r="33" spans="1:26" x14ac:dyDescent="0.2">
      <c r="A33" s="113">
        <v>27</v>
      </c>
      <c r="B33" s="113" t="s">
        <v>56</v>
      </c>
      <c r="C33" s="47">
        <v>1062784</v>
      </c>
      <c r="D33" s="143">
        <f t="shared" si="0"/>
        <v>81.966990590775879</v>
      </c>
      <c r="E33" s="160"/>
      <c r="F33" s="143">
        <f t="shared" si="1"/>
        <v>53.191113314804007</v>
      </c>
      <c r="G33" s="47">
        <v>0</v>
      </c>
      <c r="H33" s="143">
        <f t="shared" si="2"/>
        <v>0</v>
      </c>
      <c r="I33" s="160"/>
      <c r="J33" s="143">
        <f t="shared" si="3"/>
        <v>0</v>
      </c>
      <c r="K33" s="47">
        <v>1207467</v>
      </c>
      <c r="L33" s="143">
        <f t="shared" si="4"/>
        <v>93.125636279500227</v>
      </c>
      <c r="M33" s="160"/>
      <c r="N33" s="143">
        <f t="shared" si="5"/>
        <v>211.01270165150549</v>
      </c>
      <c r="O33" s="47">
        <f t="shared" si="6"/>
        <v>2270251</v>
      </c>
      <c r="P33" s="47">
        <v>240138</v>
      </c>
      <c r="Q33" s="149">
        <f t="shared" si="7"/>
        <v>10.577596926507244</v>
      </c>
      <c r="R33" s="47">
        <v>950</v>
      </c>
      <c r="S33" s="149">
        <f t="shared" si="8"/>
        <v>4.184559328461919E-2</v>
      </c>
      <c r="T33" s="47">
        <v>0</v>
      </c>
      <c r="U33" s="149">
        <f t="shared" si="9"/>
        <v>0</v>
      </c>
      <c r="V33" s="47">
        <v>438646</v>
      </c>
      <c r="W33" s="47">
        <v>12966</v>
      </c>
      <c r="X33" s="47">
        <v>12966</v>
      </c>
      <c r="Y33" s="47">
        <v>0</v>
      </c>
      <c r="Z33" s="47">
        <v>12966</v>
      </c>
    </row>
    <row r="34" spans="1:26" x14ac:dyDescent="0.2">
      <c r="A34" s="110">
        <v>28</v>
      </c>
      <c r="B34" s="110" t="s">
        <v>58</v>
      </c>
      <c r="C34" s="39">
        <v>0</v>
      </c>
      <c r="D34" s="142">
        <f t="shared" si="0"/>
        <v>0</v>
      </c>
      <c r="F34" s="142">
        <f t="shared" si="1"/>
        <v>0</v>
      </c>
      <c r="G34" s="39">
        <v>0</v>
      </c>
      <c r="H34" s="142">
        <f t="shared" si="2"/>
        <v>0</v>
      </c>
      <c r="J34" s="142">
        <f t="shared" si="3"/>
        <v>0</v>
      </c>
      <c r="K34" s="39">
        <v>0</v>
      </c>
      <c r="L34" s="142">
        <f t="shared" si="4"/>
        <v>0</v>
      </c>
      <c r="N34" s="142">
        <f t="shared" si="5"/>
        <v>0</v>
      </c>
      <c r="O34" s="39">
        <f t="shared" si="6"/>
        <v>0</v>
      </c>
      <c r="P34" s="39">
        <v>0</v>
      </c>
      <c r="Q34" s="151">
        <f t="shared" si="7"/>
        <v>0</v>
      </c>
      <c r="R34" s="39">
        <v>0</v>
      </c>
      <c r="S34" s="151">
        <f t="shared" si="8"/>
        <v>0</v>
      </c>
      <c r="T34" s="39">
        <v>0</v>
      </c>
      <c r="U34" s="151">
        <f t="shared" si="9"/>
        <v>0</v>
      </c>
      <c r="V34" s="39">
        <v>0</v>
      </c>
      <c r="W34" s="39">
        <v>0</v>
      </c>
      <c r="X34" s="39">
        <v>0</v>
      </c>
      <c r="Y34" s="39">
        <v>0</v>
      </c>
      <c r="Z34" s="39">
        <v>0</v>
      </c>
    </row>
    <row r="35" spans="1:26" x14ac:dyDescent="0.2">
      <c r="A35" s="113">
        <v>29</v>
      </c>
      <c r="B35" s="113" t="s">
        <v>60</v>
      </c>
      <c r="C35" s="47">
        <v>0</v>
      </c>
      <c r="D35" s="143">
        <f t="shared" si="0"/>
        <v>0</v>
      </c>
      <c r="E35" s="160"/>
      <c r="F35" s="143">
        <f t="shared" si="1"/>
        <v>0</v>
      </c>
      <c r="G35" s="47">
        <v>0</v>
      </c>
      <c r="H35" s="143">
        <f t="shared" si="2"/>
        <v>0</v>
      </c>
      <c r="I35" s="160"/>
      <c r="J35" s="143">
        <f t="shared" si="3"/>
        <v>0</v>
      </c>
      <c r="K35" s="47">
        <v>0</v>
      </c>
      <c r="L35" s="143">
        <f t="shared" si="4"/>
        <v>0</v>
      </c>
      <c r="M35" s="160"/>
      <c r="N35" s="143">
        <f t="shared" si="5"/>
        <v>0</v>
      </c>
      <c r="O35" s="47">
        <f t="shared" si="6"/>
        <v>0</v>
      </c>
      <c r="P35" s="47">
        <v>0</v>
      </c>
      <c r="Q35" s="149">
        <f t="shared" si="7"/>
        <v>0</v>
      </c>
      <c r="R35" s="47">
        <v>0</v>
      </c>
      <c r="S35" s="149">
        <f t="shared" si="8"/>
        <v>0</v>
      </c>
      <c r="T35" s="47">
        <v>0</v>
      </c>
      <c r="U35" s="149">
        <f t="shared" si="9"/>
        <v>0</v>
      </c>
      <c r="V35" s="47">
        <v>0</v>
      </c>
      <c r="W35" s="47">
        <v>0</v>
      </c>
      <c r="X35" s="47">
        <v>0</v>
      </c>
      <c r="Y35" s="47">
        <v>0</v>
      </c>
      <c r="Z35" s="47">
        <v>0</v>
      </c>
    </row>
    <row r="36" spans="1:26" x14ac:dyDescent="0.2">
      <c r="A36" s="110">
        <v>30</v>
      </c>
      <c r="B36" s="110" t="s">
        <v>62</v>
      </c>
      <c r="C36" s="39">
        <v>39141061</v>
      </c>
      <c r="D36" s="142">
        <f t="shared" si="0"/>
        <v>167.95927291140109</v>
      </c>
      <c r="F36" s="142">
        <f t="shared" si="1"/>
        <v>108.99437265307874</v>
      </c>
      <c r="G36" s="39">
        <v>31977789</v>
      </c>
      <c r="H36" s="142">
        <f t="shared" si="2"/>
        <v>137.22076133179425</v>
      </c>
      <c r="J36" s="142">
        <f t="shared" si="3"/>
        <v>269.18122369246532</v>
      </c>
      <c r="K36" s="39">
        <v>10543650</v>
      </c>
      <c r="L36" s="142">
        <f t="shared" si="4"/>
        <v>45.24414368410438</v>
      </c>
      <c r="N36" s="142">
        <f t="shared" si="5"/>
        <v>102.51837597155156</v>
      </c>
      <c r="O36" s="39">
        <f t="shared" si="6"/>
        <v>81662500</v>
      </c>
      <c r="P36" s="39">
        <v>299463</v>
      </c>
      <c r="Q36" s="151">
        <f t="shared" si="7"/>
        <v>0.36670809735190574</v>
      </c>
      <c r="R36" s="39">
        <v>486317</v>
      </c>
      <c r="S36" s="151">
        <f t="shared" si="8"/>
        <v>0.59552058778509109</v>
      </c>
      <c r="T36" s="39">
        <v>628939</v>
      </c>
      <c r="U36" s="151">
        <f t="shared" si="9"/>
        <v>0.77016868207561606</v>
      </c>
      <c r="V36" s="39">
        <v>2691109</v>
      </c>
      <c r="W36" s="39">
        <v>233039</v>
      </c>
      <c r="X36" s="39">
        <v>233039</v>
      </c>
      <c r="Y36" s="39">
        <v>233039</v>
      </c>
      <c r="Z36" s="39">
        <v>233039</v>
      </c>
    </row>
    <row r="37" spans="1:26" x14ac:dyDescent="0.2">
      <c r="A37" s="113">
        <v>31</v>
      </c>
      <c r="B37" s="113" t="s">
        <v>64</v>
      </c>
      <c r="C37" s="47">
        <v>0</v>
      </c>
      <c r="D37" s="143">
        <f t="shared" si="0"/>
        <v>0</v>
      </c>
      <c r="E37" s="160"/>
      <c r="F37" s="143">
        <f t="shared" si="1"/>
        <v>0</v>
      </c>
      <c r="G37" s="47">
        <v>0</v>
      </c>
      <c r="H37" s="143">
        <f t="shared" si="2"/>
        <v>0</v>
      </c>
      <c r="I37" s="160"/>
      <c r="J37" s="143">
        <f t="shared" si="3"/>
        <v>0</v>
      </c>
      <c r="K37" s="47">
        <v>0</v>
      </c>
      <c r="L37" s="143">
        <f t="shared" si="4"/>
        <v>0</v>
      </c>
      <c r="M37" s="160"/>
      <c r="N37" s="143">
        <f t="shared" si="5"/>
        <v>0</v>
      </c>
      <c r="O37" s="47">
        <f t="shared" si="6"/>
        <v>0</v>
      </c>
      <c r="P37" s="47">
        <v>0</v>
      </c>
      <c r="Q37" s="149">
        <f t="shared" si="7"/>
        <v>0</v>
      </c>
      <c r="R37" s="47">
        <v>0</v>
      </c>
      <c r="S37" s="149">
        <f t="shared" si="8"/>
        <v>0</v>
      </c>
      <c r="T37" s="47">
        <v>0</v>
      </c>
      <c r="U37" s="149">
        <f t="shared" si="9"/>
        <v>0</v>
      </c>
      <c r="V37" s="47">
        <v>0</v>
      </c>
      <c r="W37" s="47">
        <v>0</v>
      </c>
      <c r="X37" s="47">
        <v>0</v>
      </c>
      <c r="Y37" s="47">
        <v>0</v>
      </c>
      <c r="Z37" s="47">
        <v>0</v>
      </c>
    </row>
    <row r="38" spans="1:26" x14ac:dyDescent="0.2">
      <c r="A38" s="110">
        <v>32</v>
      </c>
      <c r="B38" s="110" t="s">
        <v>66</v>
      </c>
      <c r="C38" s="39">
        <v>8391132</v>
      </c>
      <c r="D38" s="142">
        <f t="shared" si="0"/>
        <v>334.32136738515482</v>
      </c>
      <c r="F38" s="142">
        <f t="shared" si="1"/>
        <v>216.95228296139476</v>
      </c>
      <c r="G38" s="39">
        <v>794414</v>
      </c>
      <c r="H38" s="142">
        <f t="shared" si="2"/>
        <v>31.65122116418981</v>
      </c>
      <c r="J38" s="142">
        <f t="shared" si="3"/>
        <v>62.089106354224789</v>
      </c>
      <c r="K38" s="39">
        <v>1719931</v>
      </c>
      <c r="L38" s="142">
        <f t="shared" si="4"/>
        <v>68.525877525000993</v>
      </c>
      <c r="N38" s="142">
        <f t="shared" si="5"/>
        <v>155.27228728072259</v>
      </c>
      <c r="O38" s="39">
        <f t="shared" si="6"/>
        <v>10905477</v>
      </c>
      <c r="P38" s="39">
        <v>348342</v>
      </c>
      <c r="Q38" s="151">
        <f t="shared" si="7"/>
        <v>3.1941931563378656</v>
      </c>
      <c r="R38" s="39">
        <v>0</v>
      </c>
      <c r="S38" s="151">
        <f t="shared" si="8"/>
        <v>0</v>
      </c>
      <c r="T38" s="39">
        <v>0</v>
      </c>
      <c r="U38" s="151">
        <f t="shared" si="9"/>
        <v>0</v>
      </c>
      <c r="V38" s="39">
        <v>827399</v>
      </c>
      <c r="W38" s="39">
        <v>25099</v>
      </c>
      <c r="X38" s="39">
        <v>25099</v>
      </c>
      <c r="Y38" s="39">
        <v>25099</v>
      </c>
      <c r="Z38" s="39">
        <v>25099</v>
      </c>
    </row>
    <row r="39" spans="1:26" x14ac:dyDescent="0.2">
      <c r="A39" s="113">
        <v>33</v>
      </c>
      <c r="B39" s="113" t="s">
        <v>68</v>
      </c>
      <c r="C39" s="47">
        <v>3153401</v>
      </c>
      <c r="D39" s="143">
        <f t="shared" si="0"/>
        <v>121.42008393977899</v>
      </c>
      <c r="E39" s="160"/>
      <c r="F39" s="143">
        <f t="shared" si="1"/>
        <v>78.793541119229516</v>
      </c>
      <c r="G39" s="47">
        <v>45500</v>
      </c>
      <c r="H39" s="143">
        <f t="shared" si="2"/>
        <v>1.751954102652959</v>
      </c>
      <c r="I39" s="160"/>
      <c r="J39" s="143">
        <f t="shared" si="3"/>
        <v>3.4367477969668547</v>
      </c>
      <c r="K39" s="47">
        <v>1497003</v>
      </c>
      <c r="L39" s="143">
        <f t="shared" si="4"/>
        <v>57.641330715028303</v>
      </c>
      <c r="M39" s="160"/>
      <c r="N39" s="143">
        <f t="shared" si="5"/>
        <v>130.6090718613805</v>
      </c>
      <c r="O39" s="47">
        <f t="shared" si="6"/>
        <v>4695904</v>
      </c>
      <c r="P39" s="47">
        <v>259370</v>
      </c>
      <c r="Q39" s="149">
        <f t="shared" si="7"/>
        <v>5.5233241565415305</v>
      </c>
      <c r="R39" s="47">
        <v>0</v>
      </c>
      <c r="S39" s="149">
        <f t="shared" si="8"/>
        <v>0</v>
      </c>
      <c r="T39" s="47">
        <v>0</v>
      </c>
      <c r="U39" s="149">
        <f t="shared" si="9"/>
        <v>0</v>
      </c>
      <c r="V39" s="47">
        <v>860149</v>
      </c>
      <c r="W39" s="47">
        <v>25971</v>
      </c>
      <c r="X39" s="47">
        <v>25971</v>
      </c>
      <c r="Y39" s="47">
        <v>25971</v>
      </c>
      <c r="Z39" s="47">
        <v>25971</v>
      </c>
    </row>
    <row r="40" spans="1:26" x14ac:dyDescent="0.2">
      <c r="A40" s="110">
        <v>34</v>
      </c>
      <c r="B40" s="110" t="s">
        <v>70</v>
      </c>
      <c r="C40" s="39">
        <v>10101406</v>
      </c>
      <c r="D40" s="142">
        <f t="shared" si="0"/>
        <v>98.481125453340098</v>
      </c>
      <c r="F40" s="142">
        <f t="shared" si="1"/>
        <v>63.907686077077152</v>
      </c>
      <c r="G40" s="39">
        <v>459793</v>
      </c>
      <c r="H40" s="142">
        <f t="shared" si="2"/>
        <v>4.4826365869828022</v>
      </c>
      <c r="J40" s="142">
        <f t="shared" si="3"/>
        <v>8.7934332249843461</v>
      </c>
      <c r="K40" s="39">
        <v>5250755</v>
      </c>
      <c r="L40" s="142">
        <f t="shared" si="4"/>
        <v>51.19091954919471</v>
      </c>
      <c r="N40" s="142">
        <f t="shared" si="5"/>
        <v>115.99313213474684</v>
      </c>
      <c r="O40" s="39">
        <f t="shared" si="6"/>
        <v>15811954</v>
      </c>
      <c r="P40" s="39">
        <v>271135</v>
      </c>
      <c r="Q40" s="151">
        <f t="shared" si="7"/>
        <v>1.7147469566379969</v>
      </c>
      <c r="R40" s="39">
        <v>0</v>
      </c>
      <c r="S40" s="151">
        <f t="shared" si="8"/>
        <v>0</v>
      </c>
      <c r="T40" s="39">
        <v>41782</v>
      </c>
      <c r="U40" s="151">
        <f t="shared" si="9"/>
        <v>0.26424311631566849</v>
      </c>
      <c r="V40" s="39">
        <v>1141428</v>
      </c>
      <c r="W40" s="39">
        <v>102572</v>
      </c>
      <c r="X40" s="39">
        <v>102572</v>
      </c>
      <c r="Y40" s="39">
        <v>102572</v>
      </c>
      <c r="Z40" s="39">
        <v>102572</v>
      </c>
    </row>
    <row r="41" spans="1:26" x14ac:dyDescent="0.2">
      <c r="A41" s="113">
        <v>35</v>
      </c>
      <c r="B41" s="113" t="s">
        <v>72</v>
      </c>
      <c r="C41" s="47">
        <v>65953357</v>
      </c>
      <c r="D41" s="143">
        <f t="shared" si="0"/>
        <v>145.60364928857638</v>
      </c>
      <c r="E41" s="160"/>
      <c r="F41" s="143">
        <f t="shared" si="1"/>
        <v>94.487063054736666</v>
      </c>
      <c r="G41" s="47">
        <v>21764727</v>
      </c>
      <c r="H41" s="143">
        <f t="shared" si="2"/>
        <v>48.049467398143342</v>
      </c>
      <c r="I41" s="160"/>
      <c r="J41" s="143">
        <f t="shared" si="3"/>
        <v>94.256979093196534</v>
      </c>
      <c r="K41" s="47">
        <v>22443038</v>
      </c>
      <c r="L41" s="143">
        <f t="shared" si="4"/>
        <v>49.546958374267327</v>
      </c>
      <c r="M41" s="160"/>
      <c r="N41" s="143">
        <f t="shared" si="5"/>
        <v>112.26809247015372</v>
      </c>
      <c r="O41" s="47">
        <f t="shared" si="6"/>
        <v>110161122</v>
      </c>
      <c r="P41" s="47">
        <v>497583</v>
      </c>
      <c r="Q41" s="149">
        <f t="shared" si="7"/>
        <v>0.45168657595916639</v>
      </c>
      <c r="R41" s="47">
        <v>0</v>
      </c>
      <c r="S41" s="149">
        <f t="shared" si="8"/>
        <v>0</v>
      </c>
      <c r="T41" s="47">
        <v>0</v>
      </c>
      <c r="U41" s="149">
        <f t="shared" si="9"/>
        <v>0</v>
      </c>
      <c r="V41" s="47">
        <v>29732983</v>
      </c>
      <c r="W41" s="47">
        <v>452965</v>
      </c>
      <c r="X41" s="47">
        <v>452965</v>
      </c>
      <c r="Y41" s="47">
        <v>452965</v>
      </c>
      <c r="Z41" s="47">
        <v>452965</v>
      </c>
    </row>
    <row r="42" spans="1:26" x14ac:dyDescent="0.2">
      <c r="A42" s="110">
        <v>36</v>
      </c>
      <c r="B42" s="110" t="s">
        <v>74</v>
      </c>
      <c r="C42" s="39">
        <v>3084602</v>
      </c>
      <c r="D42" s="142">
        <f t="shared" si="0"/>
        <v>134.47562995901995</v>
      </c>
      <c r="F42" s="142">
        <f t="shared" si="1"/>
        <v>87.265720257330415</v>
      </c>
      <c r="G42" s="39">
        <v>15977</v>
      </c>
      <c r="H42" s="142">
        <f t="shared" si="2"/>
        <v>0.69652977591769116</v>
      </c>
      <c r="J42" s="142">
        <f t="shared" si="3"/>
        <v>1.366358381924532</v>
      </c>
      <c r="K42" s="39">
        <v>1124356</v>
      </c>
      <c r="L42" s="142">
        <f t="shared" si="4"/>
        <v>49.017176737291827</v>
      </c>
      <c r="N42" s="142">
        <f t="shared" si="5"/>
        <v>111.0676641136909</v>
      </c>
      <c r="O42" s="39">
        <f t="shared" si="6"/>
        <v>4224935</v>
      </c>
      <c r="P42" s="39">
        <v>245902</v>
      </c>
      <c r="Q42" s="151">
        <f t="shared" si="7"/>
        <v>5.8202552228614168</v>
      </c>
      <c r="R42" s="39">
        <v>0</v>
      </c>
      <c r="S42" s="151">
        <f t="shared" si="8"/>
        <v>0</v>
      </c>
      <c r="T42" s="39">
        <v>0</v>
      </c>
      <c r="U42" s="151">
        <f t="shared" si="9"/>
        <v>0</v>
      </c>
      <c r="V42" s="39">
        <v>96978</v>
      </c>
      <c r="W42" s="39">
        <v>22938</v>
      </c>
      <c r="X42" s="39">
        <v>22938</v>
      </c>
      <c r="Y42" s="39">
        <v>22938</v>
      </c>
      <c r="Z42" s="39">
        <v>22938</v>
      </c>
    </row>
    <row r="43" spans="1:26" x14ac:dyDescent="0.2">
      <c r="A43" s="113">
        <v>37</v>
      </c>
      <c r="B43" s="113" t="s">
        <v>76</v>
      </c>
      <c r="C43" s="47">
        <v>2269542</v>
      </c>
      <c r="D43" s="143">
        <f t="shared" si="0"/>
        <v>144.64894837476101</v>
      </c>
      <c r="E43" s="160"/>
      <c r="F43" s="143">
        <f t="shared" si="1"/>
        <v>93.867525798061834</v>
      </c>
      <c r="G43" s="47">
        <v>0</v>
      </c>
      <c r="H43" s="143">
        <f t="shared" si="2"/>
        <v>0</v>
      </c>
      <c r="I43" s="160"/>
      <c r="J43" s="143">
        <f t="shared" si="3"/>
        <v>0</v>
      </c>
      <c r="K43" s="47">
        <v>1179606</v>
      </c>
      <c r="L43" s="143">
        <f t="shared" si="4"/>
        <v>75.182026768642444</v>
      </c>
      <c r="M43" s="160"/>
      <c r="N43" s="143">
        <f t="shared" si="5"/>
        <v>170.35440742088412</v>
      </c>
      <c r="O43" s="47">
        <f t="shared" si="6"/>
        <v>3449148</v>
      </c>
      <c r="P43" s="47">
        <v>68036</v>
      </c>
      <c r="Q43" s="149">
        <f t="shared" si="7"/>
        <v>1.9725451038923234</v>
      </c>
      <c r="R43" s="47">
        <v>0</v>
      </c>
      <c r="S43" s="149">
        <f t="shared" si="8"/>
        <v>0</v>
      </c>
      <c r="T43" s="47">
        <v>0</v>
      </c>
      <c r="U43" s="149">
        <f t="shared" si="9"/>
        <v>0</v>
      </c>
      <c r="V43" s="47">
        <v>738101</v>
      </c>
      <c r="W43" s="47">
        <v>15690</v>
      </c>
      <c r="X43" s="47">
        <v>15690</v>
      </c>
      <c r="Y43" s="47">
        <v>0</v>
      </c>
      <c r="Z43" s="47">
        <v>15690</v>
      </c>
    </row>
    <row r="44" spans="1:26" x14ac:dyDescent="0.2">
      <c r="A44" s="110">
        <v>38</v>
      </c>
      <c r="B44" s="110" t="s">
        <v>78</v>
      </c>
      <c r="C44" s="106">
        <v>4386918</v>
      </c>
      <c r="D44" s="142">
        <f t="shared" si="0"/>
        <v>149.75483034068409</v>
      </c>
      <c r="F44" s="142">
        <f t="shared" si="1"/>
        <v>97.18090285709458</v>
      </c>
      <c r="G44" s="106">
        <v>0</v>
      </c>
      <c r="H44" s="142">
        <f t="shared" si="2"/>
        <v>0</v>
      </c>
      <c r="J44" s="142">
        <f t="shared" si="3"/>
        <v>0</v>
      </c>
      <c r="K44" s="106">
        <v>702045</v>
      </c>
      <c r="L44" s="142">
        <f t="shared" si="4"/>
        <v>23.965487813204071</v>
      </c>
      <c r="N44" s="142">
        <f t="shared" si="5"/>
        <v>54.303224459939884</v>
      </c>
      <c r="O44" s="106">
        <f t="shared" si="6"/>
        <v>5088963</v>
      </c>
      <c r="P44" s="106">
        <v>122002</v>
      </c>
      <c r="Q44" s="151">
        <f t="shared" si="7"/>
        <v>2.3973843001020052</v>
      </c>
      <c r="R44" s="106">
        <v>0</v>
      </c>
      <c r="S44" s="151">
        <f t="shared" si="8"/>
        <v>0</v>
      </c>
      <c r="T44" s="106">
        <v>0</v>
      </c>
      <c r="U44" s="151">
        <f t="shared" si="9"/>
        <v>0</v>
      </c>
      <c r="V44" s="106">
        <v>594641</v>
      </c>
      <c r="W44" s="106">
        <v>29294</v>
      </c>
      <c r="X44" s="106">
        <v>29294</v>
      </c>
      <c r="Y44" s="106">
        <v>0</v>
      </c>
      <c r="Z44" s="106">
        <v>29294</v>
      </c>
    </row>
    <row r="45" spans="1:26" ht="13.5" thickBot="1" x14ac:dyDescent="0.25">
      <c r="A45" s="124">
        <f>A44</f>
        <v>38</v>
      </c>
      <c r="B45" s="200" t="s">
        <v>245</v>
      </c>
      <c r="C45" s="144">
        <f>SUM(C7:C44)</f>
        <v>357388940</v>
      </c>
      <c r="D45" s="145">
        <f t="shared" si="0"/>
        <v>154.099031741761</v>
      </c>
      <c r="E45" s="161"/>
      <c r="F45" s="146">
        <f t="shared" si="1"/>
        <v>100</v>
      </c>
      <c r="G45" s="144">
        <f>SUM(G7:G44)</f>
        <v>95732023</v>
      </c>
      <c r="H45" s="145">
        <f>IF(G45=0,0,IF(ISNONTEXT(I$45),G45/$W45,G45/Y45))</f>
        <v>50.977092476764462</v>
      </c>
      <c r="I45" s="344" t="s">
        <v>341</v>
      </c>
      <c r="J45" s="146">
        <f t="shared" si="3"/>
        <v>100</v>
      </c>
      <c r="K45" s="144">
        <f>SUM(K7:K44)</f>
        <v>102353301</v>
      </c>
      <c r="L45" s="145">
        <f t="shared" si="4"/>
        <v>44.13271596953453</v>
      </c>
      <c r="M45" s="161"/>
      <c r="N45" s="146">
        <f t="shared" si="5"/>
        <v>100</v>
      </c>
      <c r="O45" s="144">
        <f t="shared" si="6"/>
        <v>555474264</v>
      </c>
      <c r="P45" s="144">
        <f>SUM(P7:P44)</f>
        <v>7280709</v>
      </c>
      <c r="Q45" s="146">
        <f t="shared" si="7"/>
        <v>1.310719410755635</v>
      </c>
      <c r="R45" s="144">
        <f>SUM(R7:R44)</f>
        <v>5989520</v>
      </c>
      <c r="S45" s="146">
        <f t="shared" si="8"/>
        <v>1.0782713778437087</v>
      </c>
      <c r="T45" s="144">
        <f>SUM(T7:T44)</f>
        <v>4389566</v>
      </c>
      <c r="U45" s="146">
        <f t="shared" si="9"/>
        <v>0.79023751134580011</v>
      </c>
      <c r="V45" s="144">
        <f>SUM(V7:V44)</f>
        <v>80170694</v>
      </c>
      <c r="W45" s="147">
        <f>SUM(W7:W44)</f>
        <v>2319216</v>
      </c>
      <c r="X45" s="147">
        <f>SUM(X7:X44)</f>
        <v>2319216</v>
      </c>
      <c r="Y45" s="147">
        <f>SUM(Y7:Y44)</f>
        <v>1877942</v>
      </c>
      <c r="Z45" s="147">
        <f>SUM(Z7:Z44)</f>
        <v>2319216</v>
      </c>
    </row>
    <row r="46" spans="1:26" customFormat="1" x14ac:dyDescent="0.2">
      <c r="E46" s="167"/>
      <c r="I46" s="167"/>
      <c r="M46" s="167"/>
    </row>
    <row r="47" spans="1:26" s="296" customFormat="1" ht="15.75" x14ac:dyDescent="0.2">
      <c r="A47" s="271"/>
      <c r="B47" s="271"/>
      <c r="C47" s="271"/>
      <c r="D47" s="271"/>
      <c r="E47" s="271"/>
      <c r="F47" s="271"/>
      <c r="G47" s="271"/>
      <c r="H47" s="271"/>
      <c r="I47" s="271"/>
      <c r="J47" s="271"/>
      <c r="K47" s="271"/>
      <c r="L47" s="271"/>
      <c r="M47" s="271"/>
      <c r="N47" s="271"/>
      <c r="O47" s="271"/>
      <c r="P47" s="271"/>
      <c r="Q47" s="271"/>
      <c r="R47" s="271"/>
      <c r="S47" s="271"/>
      <c r="T47" s="271"/>
      <c r="U47" s="271"/>
      <c r="V47" s="271"/>
    </row>
    <row r="48" spans="1:26" s="296" customFormat="1" ht="15.75" x14ac:dyDescent="0.2">
      <c r="A48" s="323" t="str">
        <f>A1</f>
        <v>COMPARATIVE REPORT</v>
      </c>
      <c r="B48" s="273"/>
      <c r="C48" s="273"/>
      <c r="D48" s="273"/>
      <c r="E48" s="273"/>
      <c r="F48" s="273"/>
      <c r="G48" s="273"/>
      <c r="H48" s="273"/>
      <c r="I48" s="273"/>
      <c r="J48" s="273"/>
      <c r="K48" s="273"/>
      <c r="L48" s="273"/>
      <c r="M48" s="273"/>
      <c r="N48" s="273"/>
      <c r="O48" s="273"/>
      <c r="P48" s="273"/>
      <c r="Q48" s="273"/>
      <c r="R48" s="273"/>
      <c r="S48" s="273"/>
      <c r="T48" s="273"/>
      <c r="U48" s="273"/>
      <c r="V48" s="273"/>
    </row>
    <row r="49" spans="1:26" s="296" customFormat="1" ht="15.75" x14ac:dyDescent="0.2">
      <c r="A49" s="323" t="str">
        <f>A2</f>
        <v>EXHIBIT C7: PARKS, RECREATION, AND CULTURAL EXPENDITURES BY ACTIVITY</v>
      </c>
      <c r="B49" s="273"/>
      <c r="C49" s="273"/>
      <c r="D49" s="273"/>
      <c r="E49" s="273"/>
      <c r="F49" s="273"/>
      <c r="G49" s="273"/>
      <c r="H49" s="273"/>
      <c r="I49" s="273"/>
      <c r="J49" s="273"/>
      <c r="K49" s="273"/>
      <c r="L49" s="273"/>
      <c r="M49" s="273"/>
      <c r="N49" s="273"/>
      <c r="O49" s="273"/>
      <c r="P49" s="273"/>
      <c r="Q49" s="273"/>
      <c r="R49" s="273"/>
      <c r="S49" s="273"/>
      <c r="T49" s="273"/>
      <c r="U49" s="273"/>
      <c r="V49" s="273"/>
    </row>
    <row r="50" spans="1:26" s="296" customFormat="1" ht="15.75" x14ac:dyDescent="0.2">
      <c r="A50" s="325" t="str">
        <f>A3</f>
        <v>FOR THE YEAR ENDED JUNE 30, 2025</v>
      </c>
      <c r="B50" s="271"/>
      <c r="C50" s="271"/>
      <c r="D50" s="271"/>
      <c r="E50" s="271"/>
      <c r="F50" s="271"/>
      <c r="G50" s="271"/>
      <c r="H50" s="271"/>
      <c r="I50" s="271"/>
      <c r="J50" s="271"/>
      <c r="K50" s="271"/>
      <c r="L50" s="271"/>
      <c r="M50" s="271"/>
      <c r="N50" s="271"/>
      <c r="O50" s="271"/>
      <c r="P50" s="271"/>
      <c r="Q50" s="271"/>
      <c r="R50" s="271"/>
      <c r="S50" s="271"/>
      <c r="T50" s="271"/>
      <c r="U50" s="271"/>
      <c r="V50" s="271"/>
    </row>
    <row r="51" spans="1:26" ht="15.75" thickBot="1" x14ac:dyDescent="0.25">
      <c r="A51" s="62"/>
      <c r="B51" s="62"/>
      <c r="C51" s="62"/>
      <c r="D51" s="62"/>
      <c r="E51" s="62"/>
      <c r="F51" s="62"/>
      <c r="G51" s="62"/>
      <c r="H51" s="62"/>
      <c r="I51" s="62"/>
      <c r="J51" s="62"/>
      <c r="K51" s="62"/>
      <c r="L51" s="62"/>
      <c r="M51" s="62"/>
      <c r="N51" s="62"/>
      <c r="O51" s="62"/>
      <c r="P51" s="62"/>
      <c r="Q51" s="62"/>
      <c r="R51" s="62"/>
      <c r="S51" s="90"/>
    </row>
    <row r="52" spans="1:26" ht="15" x14ac:dyDescent="0.2">
      <c r="N52" s="78"/>
      <c r="O52" s="78"/>
      <c r="P52" s="408" t="s">
        <v>335</v>
      </c>
      <c r="Q52" s="409"/>
      <c r="R52" s="409"/>
      <c r="S52" s="409"/>
      <c r="T52" s="409"/>
      <c r="U52" s="409"/>
      <c r="V52" s="410"/>
      <c r="W52"/>
    </row>
    <row r="53" spans="1:26" ht="30.75" thickBot="1" x14ac:dyDescent="0.3">
      <c r="A53" s="340" t="s">
        <v>1</v>
      </c>
      <c r="B53" s="341" t="s">
        <v>330</v>
      </c>
      <c r="C53" s="342" t="s">
        <v>349</v>
      </c>
      <c r="D53" s="342" t="s">
        <v>346</v>
      </c>
      <c r="E53" s="343"/>
      <c r="F53" s="342" t="s">
        <v>347</v>
      </c>
      <c r="G53" s="342" t="s">
        <v>350</v>
      </c>
      <c r="H53" s="342" t="s">
        <v>346</v>
      </c>
      <c r="I53" s="343"/>
      <c r="J53" s="342" t="s">
        <v>347</v>
      </c>
      <c r="K53" s="342" t="s">
        <v>351</v>
      </c>
      <c r="L53" s="342" t="s">
        <v>346</v>
      </c>
      <c r="M53" s="343"/>
      <c r="N53" s="342" t="s">
        <v>347</v>
      </c>
      <c r="O53" s="342" t="s">
        <v>245</v>
      </c>
      <c r="P53" s="342" t="s">
        <v>338</v>
      </c>
      <c r="Q53" s="342" t="s">
        <v>348</v>
      </c>
      <c r="R53" s="342" t="s">
        <v>352</v>
      </c>
      <c r="S53" s="342" t="s">
        <v>348</v>
      </c>
      <c r="T53" s="342" t="s">
        <v>353</v>
      </c>
      <c r="U53" s="342" t="s">
        <v>348</v>
      </c>
      <c r="V53" s="342" t="s">
        <v>342</v>
      </c>
      <c r="W53" s="342" t="s">
        <v>343</v>
      </c>
      <c r="X53" s="342" t="s">
        <v>343</v>
      </c>
      <c r="Y53" s="342" t="s">
        <v>343</v>
      </c>
      <c r="Z53" s="342" t="s">
        <v>343</v>
      </c>
    </row>
    <row r="54" spans="1:26" x14ac:dyDescent="0.2">
      <c r="A54" s="134">
        <v>1</v>
      </c>
      <c r="B54" s="134" t="s">
        <v>80</v>
      </c>
      <c r="C54" s="139">
        <v>253209</v>
      </c>
      <c r="D54" s="150">
        <f t="shared" ref="D54:D85" si="10">IFERROR((C54/$W54),0)</f>
        <v>7.5589288912770911</v>
      </c>
      <c r="E54" s="162"/>
      <c r="F54" s="140">
        <f t="shared" ref="F54:F85" si="11">IF(D$149,D54/D$149*100,0)</f>
        <v>8.1655419600889481</v>
      </c>
      <c r="G54" s="139">
        <v>42312</v>
      </c>
      <c r="H54" s="150">
        <f t="shared" ref="H54:H85" si="12">IFERROR((G54/$W54),0)</f>
        <v>1.2631201862797778</v>
      </c>
      <c r="I54" s="162"/>
      <c r="J54" s="140">
        <f t="shared" ref="J54:J85" si="13">IF(H$149,H54/H$149*100,0)</f>
        <v>26.46582854495632</v>
      </c>
      <c r="K54" s="139">
        <v>809765</v>
      </c>
      <c r="L54" s="150">
        <f t="shared" ref="L54:L85" si="14">IFERROR((K54/$W54),0)</f>
        <v>24.173532748223774</v>
      </c>
      <c r="M54" s="162"/>
      <c r="N54" s="140">
        <f t="shared" ref="N54:N85" si="15">IF(L$149,L54/L$149*100,0)</f>
        <v>53.658909705443712</v>
      </c>
      <c r="O54" s="139">
        <f t="shared" ref="O54:O85" si="16">(C54+G54+K54)</f>
        <v>1105286</v>
      </c>
      <c r="P54" s="139">
        <v>0</v>
      </c>
      <c r="Q54" s="140">
        <f t="shared" ref="Q54:Q85" si="17">IF($O54,P54/$O54*100,0)</f>
        <v>0</v>
      </c>
      <c r="R54" s="139">
        <v>0</v>
      </c>
      <c r="S54" s="140">
        <f t="shared" ref="S54:S85" si="18">IF($O54,R54/$O54*100,0)</f>
        <v>0</v>
      </c>
      <c r="T54" s="139">
        <v>0</v>
      </c>
      <c r="U54" s="140">
        <f t="shared" ref="U54:U85" si="19">IF($O54,T54/$O54*100,0)</f>
        <v>0</v>
      </c>
      <c r="V54" s="139">
        <v>8845</v>
      </c>
      <c r="W54" s="141">
        <v>33498</v>
      </c>
      <c r="X54" s="141">
        <v>33498</v>
      </c>
      <c r="Y54" s="141">
        <v>33498</v>
      </c>
      <c r="Z54" s="141">
        <v>33498</v>
      </c>
    </row>
    <row r="55" spans="1:26" x14ac:dyDescent="0.2">
      <c r="A55" s="110">
        <v>2</v>
      </c>
      <c r="B55" s="110" t="s">
        <v>81</v>
      </c>
      <c r="C55" s="39">
        <v>4219713</v>
      </c>
      <c r="D55" s="142">
        <f t="shared" si="10"/>
        <v>35.824034298327533</v>
      </c>
      <c r="F55" s="142">
        <f t="shared" si="11"/>
        <v>38.698955824313494</v>
      </c>
      <c r="G55" s="39">
        <v>1241945</v>
      </c>
      <c r="H55" s="142">
        <f t="shared" si="12"/>
        <v>10.54372187791833</v>
      </c>
      <c r="J55" s="142">
        <f t="shared" si="13"/>
        <v>220.91986057840018</v>
      </c>
      <c r="K55" s="39">
        <v>6475975</v>
      </c>
      <c r="L55" s="142">
        <f t="shared" si="14"/>
        <v>54.978988029544105</v>
      </c>
      <c r="N55" s="142">
        <f t="shared" si="15"/>
        <v>122.03894999959186</v>
      </c>
      <c r="O55" s="39">
        <f t="shared" si="16"/>
        <v>11937633</v>
      </c>
      <c r="P55" s="39">
        <v>689752</v>
      </c>
      <c r="Q55" s="142">
        <f t="shared" si="17"/>
        <v>5.7779628507594429</v>
      </c>
      <c r="R55" s="39">
        <v>0</v>
      </c>
      <c r="S55" s="142">
        <f t="shared" si="18"/>
        <v>0</v>
      </c>
      <c r="T55" s="39">
        <v>0</v>
      </c>
      <c r="U55" s="142">
        <f t="shared" si="19"/>
        <v>0</v>
      </c>
      <c r="V55" s="39">
        <v>454851</v>
      </c>
      <c r="W55" s="39">
        <v>117790</v>
      </c>
      <c r="X55" s="39">
        <v>117790</v>
      </c>
      <c r="Y55" s="39">
        <v>117790</v>
      </c>
      <c r="Z55" s="39">
        <v>117790</v>
      </c>
    </row>
    <row r="56" spans="1:26" x14ac:dyDescent="0.2">
      <c r="A56" s="113">
        <v>3</v>
      </c>
      <c r="B56" s="113" t="s">
        <v>246</v>
      </c>
      <c r="C56" s="47">
        <v>787905</v>
      </c>
      <c r="D56" s="143">
        <f t="shared" si="10"/>
        <v>52.583088627869728</v>
      </c>
      <c r="E56" s="160"/>
      <c r="F56" s="143">
        <f t="shared" si="11"/>
        <v>56.802944273947752</v>
      </c>
      <c r="G56" s="47">
        <v>19933</v>
      </c>
      <c r="H56" s="143">
        <f t="shared" si="12"/>
        <v>1.3302856380138814</v>
      </c>
      <c r="I56" s="160"/>
      <c r="J56" s="143">
        <f t="shared" si="13"/>
        <v>27.873128775803547</v>
      </c>
      <c r="K56" s="47">
        <v>288181</v>
      </c>
      <c r="L56" s="143">
        <f t="shared" si="14"/>
        <v>19.232581420181528</v>
      </c>
      <c r="M56" s="160"/>
      <c r="N56" s="143">
        <f t="shared" si="15"/>
        <v>42.691292190378931</v>
      </c>
      <c r="O56" s="47">
        <f t="shared" si="16"/>
        <v>1096019</v>
      </c>
      <c r="P56" s="47">
        <v>74634</v>
      </c>
      <c r="Q56" s="143">
        <f t="shared" si="17"/>
        <v>6.8095534840180685</v>
      </c>
      <c r="R56" s="47">
        <v>0</v>
      </c>
      <c r="S56" s="143">
        <f t="shared" si="18"/>
        <v>0</v>
      </c>
      <c r="T56" s="47">
        <v>0</v>
      </c>
      <c r="U56" s="143">
        <f t="shared" si="19"/>
        <v>0</v>
      </c>
      <c r="V56" s="47">
        <v>20740</v>
      </c>
      <c r="W56" s="47">
        <v>14984</v>
      </c>
      <c r="X56" s="47">
        <v>14984</v>
      </c>
      <c r="Y56" s="47">
        <v>14984</v>
      </c>
      <c r="Z56" s="47">
        <v>14984</v>
      </c>
    </row>
    <row r="57" spans="1:26" x14ac:dyDescent="0.2">
      <c r="A57" s="110">
        <v>4</v>
      </c>
      <c r="B57" s="110" t="s">
        <v>82</v>
      </c>
      <c r="C57" s="39">
        <v>700570</v>
      </c>
      <c r="D57" s="142">
        <f t="shared" si="10"/>
        <v>51.402890894416316</v>
      </c>
      <c r="F57" s="142">
        <f t="shared" si="11"/>
        <v>55.528034263240201</v>
      </c>
      <c r="G57" s="39">
        <v>0</v>
      </c>
      <c r="H57" s="142">
        <f t="shared" si="12"/>
        <v>0</v>
      </c>
      <c r="J57" s="142">
        <f t="shared" si="13"/>
        <v>0</v>
      </c>
      <c r="K57" s="39">
        <v>475837</v>
      </c>
      <c r="L57" s="142">
        <f t="shared" si="14"/>
        <v>34.913566659329369</v>
      </c>
      <c r="N57" s="142">
        <f t="shared" si="15"/>
        <v>77.498971308014546</v>
      </c>
      <c r="O57" s="39">
        <f t="shared" si="16"/>
        <v>1176407</v>
      </c>
      <c r="P57" s="39">
        <v>169024</v>
      </c>
      <c r="Q57" s="142">
        <f t="shared" si="17"/>
        <v>14.367816580486176</v>
      </c>
      <c r="R57" s="39">
        <v>0</v>
      </c>
      <c r="S57" s="142">
        <f t="shared" si="18"/>
        <v>0</v>
      </c>
      <c r="T57" s="39">
        <v>0</v>
      </c>
      <c r="U57" s="142">
        <f t="shared" si="19"/>
        <v>0</v>
      </c>
      <c r="V57" s="39">
        <v>206522</v>
      </c>
      <c r="W57" s="39">
        <v>13629</v>
      </c>
      <c r="X57" s="39">
        <v>13629</v>
      </c>
      <c r="Y57" s="39">
        <v>0</v>
      </c>
      <c r="Z57" s="39">
        <v>13629</v>
      </c>
    </row>
    <row r="58" spans="1:26" x14ac:dyDescent="0.2">
      <c r="A58" s="113">
        <v>5</v>
      </c>
      <c r="B58" s="113" t="s">
        <v>83</v>
      </c>
      <c r="C58" s="47">
        <v>0</v>
      </c>
      <c r="D58" s="143">
        <f t="shared" si="10"/>
        <v>0</v>
      </c>
      <c r="E58" s="160"/>
      <c r="F58" s="143">
        <f t="shared" si="11"/>
        <v>0</v>
      </c>
      <c r="G58" s="47">
        <v>0</v>
      </c>
      <c r="H58" s="143">
        <f t="shared" si="12"/>
        <v>0</v>
      </c>
      <c r="I58" s="160"/>
      <c r="J58" s="143">
        <f t="shared" si="13"/>
        <v>0</v>
      </c>
      <c r="K58" s="47">
        <v>0</v>
      </c>
      <c r="L58" s="143">
        <f t="shared" si="14"/>
        <v>0</v>
      </c>
      <c r="M58" s="160"/>
      <c r="N58" s="143">
        <f t="shared" si="15"/>
        <v>0</v>
      </c>
      <c r="O58" s="47">
        <f t="shared" si="16"/>
        <v>0</v>
      </c>
      <c r="P58" s="47">
        <v>0</v>
      </c>
      <c r="Q58" s="149">
        <f t="shared" si="17"/>
        <v>0</v>
      </c>
      <c r="R58" s="47">
        <v>0</v>
      </c>
      <c r="S58" s="149">
        <f t="shared" si="18"/>
        <v>0</v>
      </c>
      <c r="T58" s="47">
        <v>0</v>
      </c>
      <c r="U58" s="149">
        <f t="shared" si="19"/>
        <v>0</v>
      </c>
      <c r="V58" s="47">
        <v>0</v>
      </c>
      <c r="W58" s="47">
        <v>0</v>
      </c>
      <c r="X58" s="47">
        <v>0</v>
      </c>
      <c r="Y58" s="47">
        <v>0</v>
      </c>
      <c r="Z58" s="47">
        <v>0</v>
      </c>
    </row>
    <row r="59" spans="1:26" x14ac:dyDescent="0.2">
      <c r="A59" s="110">
        <v>6</v>
      </c>
      <c r="B59" s="110" t="s">
        <v>84</v>
      </c>
      <c r="C59" s="39">
        <v>208729</v>
      </c>
      <c r="D59" s="142">
        <f t="shared" si="10"/>
        <v>12.283957156308851</v>
      </c>
      <c r="F59" s="142">
        <f t="shared" si="11"/>
        <v>13.269759385026859</v>
      </c>
      <c r="G59" s="39">
        <v>19500</v>
      </c>
      <c r="H59" s="142">
        <f t="shared" si="12"/>
        <v>1.1475988700564972</v>
      </c>
      <c r="J59" s="142">
        <f t="shared" si="13"/>
        <v>24.045340469741735</v>
      </c>
      <c r="K59" s="39">
        <v>351024</v>
      </c>
      <c r="L59" s="142">
        <f t="shared" si="14"/>
        <v>20.658192090395481</v>
      </c>
      <c r="N59" s="142">
        <f t="shared" si="15"/>
        <v>45.855774395974159</v>
      </c>
      <c r="O59" s="39">
        <f t="shared" si="16"/>
        <v>579253</v>
      </c>
      <c r="P59" s="39">
        <v>118684</v>
      </c>
      <c r="Q59" s="151">
        <f t="shared" si="17"/>
        <v>20.489147229276327</v>
      </c>
      <c r="R59" s="39">
        <v>0</v>
      </c>
      <c r="S59" s="151">
        <f t="shared" si="18"/>
        <v>0</v>
      </c>
      <c r="T59" s="39">
        <v>0</v>
      </c>
      <c r="U59" s="151">
        <f t="shared" si="19"/>
        <v>0</v>
      </c>
      <c r="V59" s="39">
        <v>32137</v>
      </c>
      <c r="W59" s="39">
        <v>16992</v>
      </c>
      <c r="X59" s="39">
        <v>16992</v>
      </c>
      <c r="Y59" s="39">
        <v>16992</v>
      </c>
      <c r="Z59" s="39">
        <v>16992</v>
      </c>
    </row>
    <row r="60" spans="1:26" x14ac:dyDescent="0.2">
      <c r="A60" s="113">
        <v>7</v>
      </c>
      <c r="B60" s="113" t="s">
        <v>85</v>
      </c>
      <c r="C60" s="47">
        <v>68855395</v>
      </c>
      <c r="D60" s="143">
        <f t="shared" si="10"/>
        <v>281.03784019852736</v>
      </c>
      <c r="E60" s="160"/>
      <c r="F60" s="143">
        <f t="shared" si="11"/>
        <v>303.59146243088071</v>
      </c>
      <c r="G60" s="47">
        <v>894428</v>
      </c>
      <c r="H60" s="143">
        <f t="shared" si="12"/>
        <v>3.6506669278868915</v>
      </c>
      <c r="I60" s="160"/>
      <c r="J60" s="143">
        <f t="shared" si="13"/>
        <v>76.49147407956653</v>
      </c>
      <c r="K60" s="47">
        <v>22915069</v>
      </c>
      <c r="L60" s="143">
        <f t="shared" si="14"/>
        <v>93.529366867479709</v>
      </c>
      <c r="M60" s="160"/>
      <c r="N60" s="143">
        <f t="shared" si="15"/>
        <v>207.61069157002612</v>
      </c>
      <c r="O60" s="47">
        <f t="shared" si="16"/>
        <v>92664892</v>
      </c>
      <c r="P60" s="47">
        <v>426896</v>
      </c>
      <c r="Q60" s="149">
        <f t="shared" si="17"/>
        <v>0.46068795936221457</v>
      </c>
      <c r="R60" s="47">
        <v>0</v>
      </c>
      <c r="S60" s="149">
        <f t="shared" si="18"/>
        <v>0</v>
      </c>
      <c r="T60" s="47">
        <v>0</v>
      </c>
      <c r="U60" s="149">
        <f t="shared" si="19"/>
        <v>0</v>
      </c>
      <c r="V60" s="47">
        <v>8562993</v>
      </c>
      <c r="W60" s="47">
        <v>245004</v>
      </c>
      <c r="X60" s="47">
        <v>245004</v>
      </c>
      <c r="Y60" s="47">
        <v>245004</v>
      </c>
      <c r="Z60" s="47">
        <v>245004</v>
      </c>
    </row>
    <row r="61" spans="1:26" x14ac:dyDescent="0.2">
      <c r="A61" s="110">
        <v>8</v>
      </c>
      <c r="B61" s="110" t="s">
        <v>86</v>
      </c>
      <c r="C61" s="39">
        <v>1203092</v>
      </c>
      <c r="D61" s="142">
        <f t="shared" si="10"/>
        <v>15.443858230317968</v>
      </c>
      <c r="F61" s="142">
        <f t="shared" si="11"/>
        <v>16.68324629311606</v>
      </c>
      <c r="G61" s="39">
        <v>9500</v>
      </c>
      <c r="H61" s="142">
        <f t="shared" si="12"/>
        <v>0.12194965404808668</v>
      </c>
      <c r="J61" s="142">
        <f t="shared" si="13"/>
        <v>2.5551793647279402</v>
      </c>
      <c r="K61" s="39">
        <v>1919694</v>
      </c>
      <c r="L61" s="142">
        <f t="shared" si="14"/>
        <v>24.642738860861861</v>
      </c>
      <c r="N61" s="142">
        <f t="shared" si="15"/>
        <v>54.700424352620772</v>
      </c>
      <c r="O61" s="39">
        <f t="shared" si="16"/>
        <v>3132286</v>
      </c>
      <c r="P61" s="39">
        <v>199478</v>
      </c>
      <c r="Q61" s="151">
        <f t="shared" si="17"/>
        <v>6.368447836500243</v>
      </c>
      <c r="R61" s="39">
        <v>0</v>
      </c>
      <c r="S61" s="151">
        <f t="shared" si="18"/>
        <v>0</v>
      </c>
      <c r="T61" s="39">
        <v>0</v>
      </c>
      <c r="U61" s="151">
        <f t="shared" si="19"/>
        <v>0</v>
      </c>
      <c r="V61" s="39">
        <v>705806</v>
      </c>
      <c r="W61" s="39">
        <v>77901</v>
      </c>
      <c r="X61" s="39">
        <v>77901</v>
      </c>
      <c r="Y61" s="39">
        <v>77901</v>
      </c>
      <c r="Z61" s="39">
        <v>77901</v>
      </c>
    </row>
    <row r="62" spans="1:26" x14ac:dyDescent="0.2">
      <c r="A62" s="113">
        <v>9</v>
      </c>
      <c r="B62" s="113" t="s">
        <v>87</v>
      </c>
      <c r="C62" s="47">
        <v>255781</v>
      </c>
      <c r="D62" s="143">
        <f t="shared" si="10"/>
        <v>60.11304347826087</v>
      </c>
      <c r="E62" s="160"/>
      <c r="F62" s="143">
        <f t="shared" si="11"/>
        <v>64.937186991774936</v>
      </c>
      <c r="G62" s="47">
        <v>0</v>
      </c>
      <c r="H62" s="143">
        <f t="shared" si="12"/>
        <v>0</v>
      </c>
      <c r="I62" s="160"/>
      <c r="J62" s="143">
        <f t="shared" si="13"/>
        <v>0</v>
      </c>
      <c r="K62" s="47">
        <v>283154</v>
      </c>
      <c r="L62" s="143">
        <f t="shared" si="14"/>
        <v>66.546180963572269</v>
      </c>
      <c r="M62" s="160"/>
      <c r="N62" s="143">
        <f t="shared" si="15"/>
        <v>147.71508793346791</v>
      </c>
      <c r="O62" s="47">
        <f t="shared" si="16"/>
        <v>538935</v>
      </c>
      <c r="P62" s="47">
        <v>76955</v>
      </c>
      <c r="Q62" s="149">
        <f t="shared" si="17"/>
        <v>14.279087459526659</v>
      </c>
      <c r="R62" s="47">
        <v>4901</v>
      </c>
      <c r="S62" s="149">
        <f t="shared" si="18"/>
        <v>0.90938610407563059</v>
      </c>
      <c r="T62" s="47">
        <v>0</v>
      </c>
      <c r="U62" s="149">
        <f t="shared" si="19"/>
        <v>0</v>
      </c>
      <c r="V62" s="47">
        <v>11852</v>
      </c>
      <c r="W62" s="47">
        <v>4255</v>
      </c>
      <c r="X62" s="47">
        <v>4255</v>
      </c>
      <c r="Y62" s="47">
        <v>0</v>
      </c>
      <c r="Z62" s="47">
        <v>4255</v>
      </c>
    </row>
    <row r="63" spans="1:26" x14ac:dyDescent="0.2">
      <c r="A63" s="110">
        <v>10</v>
      </c>
      <c r="B63" s="110" t="s">
        <v>88</v>
      </c>
      <c r="C63" s="39">
        <v>1680248</v>
      </c>
      <c r="D63" s="142">
        <f t="shared" si="10"/>
        <v>20.774579624134521</v>
      </c>
      <c r="F63" s="142">
        <f t="shared" si="11"/>
        <v>22.441764443615391</v>
      </c>
      <c r="G63" s="39">
        <v>1070732</v>
      </c>
      <c r="H63" s="142">
        <f t="shared" si="12"/>
        <v>13.238526211671612</v>
      </c>
      <c r="J63" s="142">
        <f t="shared" si="13"/>
        <v>277.38339447961704</v>
      </c>
      <c r="K63" s="39">
        <v>2555688</v>
      </c>
      <c r="L63" s="142">
        <f t="shared" si="14"/>
        <v>31.598516320474779</v>
      </c>
      <c r="N63" s="142">
        <f t="shared" si="15"/>
        <v>70.140428034496978</v>
      </c>
      <c r="O63" s="39">
        <f t="shared" si="16"/>
        <v>5306668</v>
      </c>
      <c r="P63" s="39">
        <v>1216402</v>
      </c>
      <c r="Q63" s="151">
        <f t="shared" si="17"/>
        <v>22.922142481873749</v>
      </c>
      <c r="R63" s="39">
        <v>0</v>
      </c>
      <c r="S63" s="151">
        <f t="shared" si="18"/>
        <v>0</v>
      </c>
      <c r="T63" s="39">
        <v>0</v>
      </c>
      <c r="U63" s="151">
        <f t="shared" si="19"/>
        <v>0</v>
      </c>
      <c r="V63" s="39">
        <v>142746</v>
      </c>
      <c r="W63" s="39">
        <v>80880</v>
      </c>
      <c r="X63" s="39">
        <v>80880</v>
      </c>
      <c r="Y63" s="39">
        <v>80880</v>
      </c>
      <c r="Z63" s="39">
        <v>80880</v>
      </c>
    </row>
    <row r="64" spans="1:26" x14ac:dyDescent="0.2">
      <c r="A64" s="113">
        <v>11</v>
      </c>
      <c r="B64" s="113" t="s">
        <v>247</v>
      </c>
      <c r="C64" s="47">
        <v>53340</v>
      </c>
      <c r="D64" s="143">
        <f t="shared" si="10"/>
        <v>8.5426008968609857</v>
      </c>
      <c r="E64" s="160"/>
      <c r="F64" s="143">
        <f t="shared" si="11"/>
        <v>9.2281548186156659</v>
      </c>
      <c r="G64" s="47">
        <v>256260</v>
      </c>
      <c r="H64" s="143">
        <f t="shared" si="12"/>
        <v>41.040999359385012</v>
      </c>
      <c r="I64" s="160"/>
      <c r="J64" s="143">
        <f t="shared" si="13"/>
        <v>859.9213789451378</v>
      </c>
      <c r="K64" s="47">
        <v>330369</v>
      </c>
      <c r="L64" s="143">
        <f t="shared" si="14"/>
        <v>52.909833440102496</v>
      </c>
      <c r="M64" s="160"/>
      <c r="N64" s="143">
        <f t="shared" si="15"/>
        <v>117.4459688893067</v>
      </c>
      <c r="O64" s="47">
        <f t="shared" si="16"/>
        <v>639969</v>
      </c>
      <c r="P64" s="47">
        <v>87030</v>
      </c>
      <c r="Q64" s="149">
        <f t="shared" si="17"/>
        <v>13.599096206222489</v>
      </c>
      <c r="R64" s="47">
        <v>0</v>
      </c>
      <c r="S64" s="149">
        <f t="shared" si="18"/>
        <v>0</v>
      </c>
      <c r="T64" s="47">
        <v>0</v>
      </c>
      <c r="U64" s="149">
        <f t="shared" si="19"/>
        <v>0</v>
      </c>
      <c r="V64" s="47">
        <v>15956</v>
      </c>
      <c r="W64" s="47">
        <v>6244</v>
      </c>
      <c r="X64" s="47">
        <v>6244</v>
      </c>
      <c r="Y64" s="47">
        <v>6244</v>
      </c>
      <c r="Z64" s="47">
        <v>6244</v>
      </c>
    </row>
    <row r="65" spans="1:26" x14ac:dyDescent="0.2">
      <c r="A65" s="110">
        <v>12</v>
      </c>
      <c r="B65" s="110" t="s">
        <v>90</v>
      </c>
      <c r="C65" s="39">
        <v>1956385</v>
      </c>
      <c r="D65" s="142">
        <f t="shared" si="10"/>
        <v>58.546355039502032</v>
      </c>
      <c r="F65" s="142">
        <f t="shared" si="11"/>
        <v>63.244769935195087</v>
      </c>
      <c r="G65" s="39">
        <v>16574</v>
      </c>
      <c r="H65" s="142">
        <f t="shared" si="12"/>
        <v>0.49598994493655735</v>
      </c>
      <c r="J65" s="142">
        <f t="shared" si="13"/>
        <v>10.392348238353389</v>
      </c>
      <c r="K65" s="39">
        <v>1542137</v>
      </c>
      <c r="L65" s="142">
        <f t="shared" si="14"/>
        <v>46.149658846061769</v>
      </c>
      <c r="N65" s="142">
        <f t="shared" si="15"/>
        <v>102.44015232485275</v>
      </c>
      <c r="O65" s="39">
        <f t="shared" si="16"/>
        <v>3515096</v>
      </c>
      <c r="P65" s="39">
        <v>554626</v>
      </c>
      <c r="Q65" s="151">
        <f t="shared" si="17"/>
        <v>15.778402638220976</v>
      </c>
      <c r="R65" s="39">
        <v>0</v>
      </c>
      <c r="S65" s="151">
        <f t="shared" si="18"/>
        <v>0</v>
      </c>
      <c r="T65" s="39">
        <v>0</v>
      </c>
      <c r="U65" s="151">
        <f t="shared" si="19"/>
        <v>0</v>
      </c>
      <c r="V65" s="39">
        <v>251516</v>
      </c>
      <c r="W65" s="39">
        <v>33416</v>
      </c>
      <c r="X65" s="39">
        <v>33416</v>
      </c>
      <c r="Y65" s="39">
        <v>33416</v>
      </c>
      <c r="Z65" s="39">
        <v>33416</v>
      </c>
    </row>
    <row r="66" spans="1:26" x14ac:dyDescent="0.2">
      <c r="A66" s="113">
        <v>13</v>
      </c>
      <c r="B66" s="113" t="s">
        <v>91</v>
      </c>
      <c r="C66" s="47">
        <v>0</v>
      </c>
      <c r="D66" s="143">
        <f t="shared" si="10"/>
        <v>0</v>
      </c>
      <c r="E66" s="160"/>
      <c r="F66" s="143">
        <f t="shared" si="11"/>
        <v>0</v>
      </c>
      <c r="G66" s="47">
        <v>0</v>
      </c>
      <c r="H66" s="143">
        <f t="shared" si="12"/>
        <v>0</v>
      </c>
      <c r="I66" s="160"/>
      <c r="J66" s="143">
        <f t="shared" si="13"/>
        <v>0</v>
      </c>
      <c r="K66" s="47">
        <v>0</v>
      </c>
      <c r="L66" s="143">
        <f t="shared" si="14"/>
        <v>0</v>
      </c>
      <c r="M66" s="160"/>
      <c r="N66" s="143">
        <f t="shared" si="15"/>
        <v>0</v>
      </c>
      <c r="O66" s="47">
        <f t="shared" si="16"/>
        <v>0</v>
      </c>
      <c r="P66" s="47">
        <v>0</v>
      </c>
      <c r="Q66" s="149">
        <f t="shared" si="17"/>
        <v>0</v>
      </c>
      <c r="R66" s="47">
        <v>0</v>
      </c>
      <c r="S66" s="149">
        <f t="shared" si="18"/>
        <v>0</v>
      </c>
      <c r="T66" s="47">
        <v>0</v>
      </c>
      <c r="U66" s="149">
        <f t="shared" si="19"/>
        <v>0</v>
      </c>
      <c r="V66" s="47">
        <v>0</v>
      </c>
      <c r="W66" s="47">
        <v>0</v>
      </c>
      <c r="X66" s="47">
        <v>0</v>
      </c>
      <c r="Y66" s="47">
        <v>0</v>
      </c>
      <c r="Z66" s="47">
        <v>0</v>
      </c>
    </row>
    <row r="67" spans="1:26" x14ac:dyDescent="0.2">
      <c r="A67" s="110">
        <v>14</v>
      </c>
      <c r="B67" s="110" t="s">
        <v>92</v>
      </c>
      <c r="C67" s="39">
        <v>2577723</v>
      </c>
      <c r="D67" s="142">
        <f t="shared" si="10"/>
        <v>135.27093828715365</v>
      </c>
      <c r="F67" s="142">
        <f t="shared" si="11"/>
        <v>146.12659259686976</v>
      </c>
      <c r="G67" s="39">
        <v>0</v>
      </c>
      <c r="H67" s="142">
        <f t="shared" si="12"/>
        <v>0</v>
      </c>
      <c r="J67" s="142">
        <f t="shared" si="13"/>
        <v>0</v>
      </c>
      <c r="K67" s="39">
        <v>738643</v>
      </c>
      <c r="L67" s="142">
        <f t="shared" si="14"/>
        <v>38.761702350965578</v>
      </c>
      <c r="N67" s="142">
        <f t="shared" si="15"/>
        <v>86.040824406708822</v>
      </c>
      <c r="O67" s="39">
        <f t="shared" si="16"/>
        <v>3316366</v>
      </c>
      <c r="P67" s="39">
        <v>211663</v>
      </c>
      <c r="Q67" s="151">
        <f t="shared" si="17"/>
        <v>6.3823775783493133</v>
      </c>
      <c r="R67" s="39">
        <v>0</v>
      </c>
      <c r="S67" s="151">
        <f t="shared" si="18"/>
        <v>0</v>
      </c>
      <c r="T67" s="39">
        <v>0</v>
      </c>
      <c r="U67" s="151">
        <f t="shared" si="19"/>
        <v>0</v>
      </c>
      <c r="V67" s="39">
        <v>283180</v>
      </c>
      <c r="W67" s="39">
        <v>19056</v>
      </c>
      <c r="X67" s="39">
        <v>19056</v>
      </c>
      <c r="Y67" s="39">
        <v>0</v>
      </c>
      <c r="Z67" s="39">
        <v>19056</v>
      </c>
    </row>
    <row r="68" spans="1:26" x14ac:dyDescent="0.2">
      <c r="A68" s="113">
        <v>15</v>
      </c>
      <c r="B68" s="113" t="s">
        <v>93</v>
      </c>
      <c r="C68" s="47">
        <v>0</v>
      </c>
      <c r="D68" s="143">
        <f t="shared" si="10"/>
        <v>0</v>
      </c>
      <c r="E68" s="160"/>
      <c r="F68" s="143">
        <f t="shared" si="11"/>
        <v>0</v>
      </c>
      <c r="G68" s="47">
        <v>0</v>
      </c>
      <c r="H68" s="143">
        <f t="shared" si="12"/>
        <v>0</v>
      </c>
      <c r="I68" s="160"/>
      <c r="J68" s="143">
        <f t="shared" si="13"/>
        <v>0</v>
      </c>
      <c r="K68" s="47">
        <v>0</v>
      </c>
      <c r="L68" s="143">
        <f t="shared" si="14"/>
        <v>0</v>
      </c>
      <c r="M68" s="160"/>
      <c r="N68" s="143">
        <f t="shared" si="15"/>
        <v>0</v>
      </c>
      <c r="O68" s="47">
        <f t="shared" si="16"/>
        <v>0</v>
      </c>
      <c r="P68" s="47">
        <v>0</v>
      </c>
      <c r="Q68" s="149">
        <f t="shared" si="17"/>
        <v>0</v>
      </c>
      <c r="R68" s="47">
        <v>0</v>
      </c>
      <c r="S68" s="149">
        <f t="shared" si="18"/>
        <v>0</v>
      </c>
      <c r="T68" s="47">
        <v>0</v>
      </c>
      <c r="U68" s="149">
        <f t="shared" si="19"/>
        <v>0</v>
      </c>
      <c r="V68" s="47">
        <v>0</v>
      </c>
      <c r="W68" s="47">
        <v>0</v>
      </c>
      <c r="X68" s="47">
        <v>0</v>
      </c>
      <c r="Y68" s="47">
        <v>0</v>
      </c>
      <c r="Z68" s="47">
        <v>0</v>
      </c>
    </row>
    <row r="69" spans="1:26" x14ac:dyDescent="0.2">
      <c r="A69" s="110">
        <v>16</v>
      </c>
      <c r="B69" s="110" t="s">
        <v>94</v>
      </c>
      <c r="C69" s="39">
        <v>795094</v>
      </c>
      <c r="D69" s="142">
        <f t="shared" si="10"/>
        <v>14.079437597393399</v>
      </c>
      <c r="F69" s="142">
        <f t="shared" si="11"/>
        <v>15.209329275294456</v>
      </c>
      <c r="G69" s="39">
        <v>48634</v>
      </c>
      <c r="H69" s="142">
        <f t="shared" si="12"/>
        <v>0.86120555319450343</v>
      </c>
      <c r="J69" s="142">
        <f t="shared" si="13"/>
        <v>18.044615833383176</v>
      </c>
      <c r="K69" s="39">
        <v>1624792</v>
      </c>
      <c r="L69" s="142">
        <f t="shared" si="14"/>
        <v>28.771639042357275</v>
      </c>
      <c r="N69" s="142">
        <f t="shared" si="15"/>
        <v>63.865501063964572</v>
      </c>
      <c r="O69" s="39">
        <f t="shared" si="16"/>
        <v>2468520</v>
      </c>
      <c r="P69" s="39">
        <v>255437</v>
      </c>
      <c r="Q69" s="151">
        <f t="shared" si="17"/>
        <v>10.347779236141493</v>
      </c>
      <c r="R69" s="39">
        <v>0</v>
      </c>
      <c r="S69" s="151">
        <f t="shared" si="18"/>
        <v>0</v>
      </c>
      <c r="T69" s="39">
        <v>0</v>
      </c>
      <c r="U69" s="151">
        <f t="shared" si="19"/>
        <v>0</v>
      </c>
      <c r="V69" s="39">
        <v>143603</v>
      </c>
      <c r="W69" s="39">
        <v>56472</v>
      </c>
      <c r="X69" s="39">
        <v>56472</v>
      </c>
      <c r="Y69" s="39">
        <v>56472</v>
      </c>
      <c r="Z69" s="39">
        <v>56472</v>
      </c>
    </row>
    <row r="70" spans="1:26" x14ac:dyDescent="0.2">
      <c r="A70" s="113">
        <v>17</v>
      </c>
      <c r="B70" s="113" t="s">
        <v>95</v>
      </c>
      <c r="C70" s="47">
        <v>0</v>
      </c>
      <c r="D70" s="143">
        <f t="shared" si="10"/>
        <v>0</v>
      </c>
      <c r="E70" s="160"/>
      <c r="F70" s="143">
        <f t="shared" si="11"/>
        <v>0</v>
      </c>
      <c r="G70" s="47">
        <v>0</v>
      </c>
      <c r="H70" s="143">
        <f t="shared" si="12"/>
        <v>0</v>
      </c>
      <c r="I70" s="160"/>
      <c r="J70" s="143">
        <f t="shared" si="13"/>
        <v>0</v>
      </c>
      <c r="K70" s="47">
        <v>0</v>
      </c>
      <c r="L70" s="143">
        <f t="shared" si="14"/>
        <v>0</v>
      </c>
      <c r="M70" s="160"/>
      <c r="N70" s="143">
        <f t="shared" si="15"/>
        <v>0</v>
      </c>
      <c r="O70" s="47">
        <f t="shared" si="16"/>
        <v>0</v>
      </c>
      <c r="P70" s="47">
        <v>0</v>
      </c>
      <c r="Q70" s="149">
        <f t="shared" si="17"/>
        <v>0</v>
      </c>
      <c r="R70" s="47">
        <v>0</v>
      </c>
      <c r="S70" s="149">
        <f t="shared" si="18"/>
        <v>0</v>
      </c>
      <c r="T70" s="47">
        <v>0</v>
      </c>
      <c r="U70" s="149">
        <f t="shared" si="19"/>
        <v>0</v>
      </c>
      <c r="V70" s="47">
        <v>0</v>
      </c>
      <c r="W70" s="47">
        <v>0</v>
      </c>
      <c r="X70" s="47">
        <v>0</v>
      </c>
      <c r="Y70" s="47">
        <v>0</v>
      </c>
      <c r="Z70" s="47">
        <v>0</v>
      </c>
    </row>
    <row r="71" spans="1:26" x14ac:dyDescent="0.2">
      <c r="A71" s="110">
        <v>18</v>
      </c>
      <c r="B71" s="110" t="s">
        <v>96</v>
      </c>
      <c r="C71" s="39">
        <v>788446</v>
      </c>
      <c r="D71" s="142">
        <f t="shared" si="10"/>
        <v>27.403239260392048</v>
      </c>
      <c r="F71" s="142">
        <f t="shared" si="11"/>
        <v>29.602381930237097</v>
      </c>
      <c r="G71" s="39">
        <v>0</v>
      </c>
      <c r="H71" s="142">
        <f t="shared" si="12"/>
        <v>0</v>
      </c>
      <c r="J71" s="142">
        <f t="shared" si="13"/>
        <v>0</v>
      </c>
      <c r="K71" s="39">
        <v>445536</v>
      </c>
      <c r="L71" s="142">
        <f t="shared" si="14"/>
        <v>15.485054914500209</v>
      </c>
      <c r="N71" s="142">
        <f t="shared" si="15"/>
        <v>34.372765126853785</v>
      </c>
      <c r="O71" s="39">
        <f t="shared" si="16"/>
        <v>1233982</v>
      </c>
      <c r="P71" s="39">
        <v>273822</v>
      </c>
      <c r="Q71" s="151">
        <f t="shared" si="17"/>
        <v>22.190112983819862</v>
      </c>
      <c r="R71" s="39">
        <v>57848</v>
      </c>
      <c r="S71" s="151">
        <f t="shared" si="18"/>
        <v>4.6879127896517128</v>
      </c>
      <c r="T71" s="39">
        <v>0</v>
      </c>
      <c r="U71" s="151">
        <f t="shared" si="19"/>
        <v>0</v>
      </c>
      <c r="V71" s="39">
        <v>187755</v>
      </c>
      <c r="W71" s="39">
        <v>28772</v>
      </c>
      <c r="X71" s="39">
        <v>28772</v>
      </c>
      <c r="Y71" s="39">
        <v>0</v>
      </c>
      <c r="Z71" s="39">
        <v>28772</v>
      </c>
    </row>
    <row r="72" spans="1:26" x14ac:dyDescent="0.2">
      <c r="A72" s="113">
        <v>19</v>
      </c>
      <c r="B72" s="113" t="s">
        <v>97</v>
      </c>
      <c r="C72" s="47">
        <v>792858</v>
      </c>
      <c r="D72" s="143">
        <f t="shared" si="10"/>
        <v>122.2037607891492</v>
      </c>
      <c r="E72" s="160"/>
      <c r="F72" s="143">
        <f t="shared" si="11"/>
        <v>132.01075850256882</v>
      </c>
      <c r="G72" s="47">
        <v>60820</v>
      </c>
      <c r="H72" s="143">
        <f t="shared" si="12"/>
        <v>9.3742293464858193</v>
      </c>
      <c r="I72" s="160"/>
      <c r="J72" s="143">
        <f t="shared" si="13"/>
        <v>196.41578791951855</v>
      </c>
      <c r="K72" s="47">
        <v>152189</v>
      </c>
      <c r="L72" s="143">
        <f t="shared" si="14"/>
        <v>23.456997533908755</v>
      </c>
      <c r="M72" s="160"/>
      <c r="N72" s="143">
        <f t="shared" si="15"/>
        <v>52.068389247960077</v>
      </c>
      <c r="O72" s="47">
        <f t="shared" si="16"/>
        <v>1005867</v>
      </c>
      <c r="P72" s="47">
        <v>0</v>
      </c>
      <c r="Q72" s="149">
        <f t="shared" si="17"/>
        <v>0</v>
      </c>
      <c r="R72" s="47">
        <v>0</v>
      </c>
      <c r="S72" s="149">
        <f t="shared" si="18"/>
        <v>0</v>
      </c>
      <c r="T72" s="47">
        <v>0</v>
      </c>
      <c r="U72" s="149">
        <f t="shared" si="19"/>
        <v>0</v>
      </c>
      <c r="V72" s="47">
        <v>49649</v>
      </c>
      <c r="W72" s="47">
        <v>6488</v>
      </c>
      <c r="X72" s="47">
        <v>6488</v>
      </c>
      <c r="Y72" s="47">
        <v>6488</v>
      </c>
      <c r="Z72" s="47">
        <v>6488</v>
      </c>
    </row>
    <row r="73" spans="1:26" x14ac:dyDescent="0.2">
      <c r="A73" s="110">
        <v>20</v>
      </c>
      <c r="B73" s="110" t="s">
        <v>98</v>
      </c>
      <c r="C73" s="39">
        <v>24792</v>
      </c>
      <c r="D73" s="142">
        <f t="shared" si="10"/>
        <v>2.1663753932191541</v>
      </c>
      <c r="F73" s="142">
        <f t="shared" si="11"/>
        <v>2.3402296051559377</v>
      </c>
      <c r="G73" s="39">
        <v>97735</v>
      </c>
      <c r="H73" s="142">
        <f t="shared" si="12"/>
        <v>8.5402831177909828</v>
      </c>
      <c r="J73" s="142">
        <f t="shared" si="13"/>
        <v>178.94232961832901</v>
      </c>
      <c r="K73" s="39">
        <v>385323</v>
      </c>
      <c r="L73" s="142">
        <f t="shared" si="14"/>
        <v>33.670307584760572</v>
      </c>
      <c r="N73" s="142">
        <f t="shared" si="15"/>
        <v>74.739261872178687</v>
      </c>
      <c r="O73" s="39">
        <f t="shared" si="16"/>
        <v>507850</v>
      </c>
      <c r="P73" s="39">
        <v>96541</v>
      </c>
      <c r="Q73" s="151">
        <f t="shared" si="17"/>
        <v>19.009746972531257</v>
      </c>
      <c r="R73" s="39">
        <v>0</v>
      </c>
      <c r="S73" s="151">
        <f t="shared" si="18"/>
        <v>0</v>
      </c>
      <c r="T73" s="39">
        <v>0</v>
      </c>
      <c r="U73" s="151">
        <f t="shared" si="19"/>
        <v>0</v>
      </c>
      <c r="V73" s="39">
        <v>0</v>
      </c>
      <c r="W73" s="39">
        <v>11444</v>
      </c>
      <c r="X73" s="39">
        <v>11444</v>
      </c>
      <c r="Y73" s="39">
        <v>11444</v>
      </c>
      <c r="Z73" s="39">
        <v>11444</v>
      </c>
    </row>
    <row r="74" spans="1:26" x14ac:dyDescent="0.2">
      <c r="A74" s="113">
        <v>21</v>
      </c>
      <c r="B74" s="113" t="s">
        <v>99</v>
      </c>
      <c r="C74" s="47">
        <v>23764939</v>
      </c>
      <c r="D74" s="143">
        <f t="shared" si="10"/>
        <v>60.191069461153674</v>
      </c>
      <c r="E74" s="160"/>
      <c r="F74" s="143">
        <f t="shared" si="11"/>
        <v>65.021474652957139</v>
      </c>
      <c r="G74" s="47">
        <v>1520700</v>
      </c>
      <c r="H74" s="143">
        <f t="shared" si="12"/>
        <v>3.8515798138415756</v>
      </c>
      <c r="I74" s="160"/>
      <c r="J74" s="143">
        <f t="shared" si="13"/>
        <v>80.701149492806479</v>
      </c>
      <c r="K74" s="47">
        <v>17308160</v>
      </c>
      <c r="L74" s="143">
        <f t="shared" si="14"/>
        <v>43.837548280883937</v>
      </c>
      <c r="M74" s="160"/>
      <c r="N74" s="143">
        <f t="shared" si="15"/>
        <v>97.307872598175422</v>
      </c>
      <c r="O74" s="47">
        <f t="shared" si="16"/>
        <v>42593799</v>
      </c>
      <c r="P74" s="47">
        <v>351066</v>
      </c>
      <c r="Q74" s="149">
        <f t="shared" si="17"/>
        <v>0.82421856759008516</v>
      </c>
      <c r="R74" s="47">
        <v>0</v>
      </c>
      <c r="S74" s="149">
        <f t="shared" si="18"/>
        <v>0</v>
      </c>
      <c r="T74" s="47">
        <v>1907499</v>
      </c>
      <c r="U74" s="149">
        <f t="shared" si="19"/>
        <v>4.4783490667268255</v>
      </c>
      <c r="V74" s="47">
        <v>1660895</v>
      </c>
      <c r="W74" s="47">
        <v>394825</v>
      </c>
      <c r="X74" s="47">
        <v>394825</v>
      </c>
      <c r="Y74" s="47">
        <v>394825</v>
      </c>
      <c r="Z74" s="47">
        <v>394825</v>
      </c>
    </row>
    <row r="75" spans="1:26" x14ac:dyDescent="0.2">
      <c r="A75" s="110">
        <v>22</v>
      </c>
      <c r="B75" s="110" t="s">
        <v>100</v>
      </c>
      <c r="C75" s="39">
        <v>1255539</v>
      </c>
      <c r="D75" s="142">
        <f t="shared" si="10"/>
        <v>80.664246707356241</v>
      </c>
      <c r="F75" s="142">
        <f t="shared" si="11"/>
        <v>87.137648817940061</v>
      </c>
      <c r="G75" s="39">
        <v>21000</v>
      </c>
      <c r="H75" s="142">
        <f t="shared" si="12"/>
        <v>1.3491808544812078</v>
      </c>
      <c r="J75" s="142">
        <f t="shared" si="13"/>
        <v>28.26903532909596</v>
      </c>
      <c r="K75" s="39">
        <v>587570</v>
      </c>
      <c r="L75" s="142">
        <f t="shared" si="14"/>
        <v>37.74943784131063</v>
      </c>
      <c r="N75" s="142">
        <f t="shared" si="15"/>
        <v>83.793862388896542</v>
      </c>
      <c r="O75" s="39">
        <f t="shared" si="16"/>
        <v>1864109</v>
      </c>
      <c r="P75" s="39">
        <v>109187</v>
      </c>
      <c r="Q75" s="151">
        <f t="shared" si="17"/>
        <v>5.857329158327115</v>
      </c>
      <c r="R75" s="39">
        <v>0</v>
      </c>
      <c r="S75" s="151">
        <f t="shared" si="18"/>
        <v>0</v>
      </c>
      <c r="T75" s="39">
        <v>0</v>
      </c>
      <c r="U75" s="151">
        <f t="shared" si="19"/>
        <v>0</v>
      </c>
      <c r="V75" s="39">
        <v>528176</v>
      </c>
      <c r="W75" s="39">
        <v>15565</v>
      </c>
      <c r="X75" s="39">
        <v>15565</v>
      </c>
      <c r="Y75" s="39">
        <v>15565</v>
      </c>
      <c r="Z75" s="39">
        <v>15565</v>
      </c>
    </row>
    <row r="76" spans="1:26" x14ac:dyDescent="0.2">
      <c r="A76" s="113">
        <v>23</v>
      </c>
      <c r="B76" s="113" t="s">
        <v>101</v>
      </c>
      <c r="C76" s="47">
        <v>0</v>
      </c>
      <c r="D76" s="143">
        <f t="shared" si="10"/>
        <v>0</v>
      </c>
      <c r="E76" s="160"/>
      <c r="F76" s="143">
        <f t="shared" si="11"/>
        <v>0</v>
      </c>
      <c r="G76" s="47">
        <v>1200</v>
      </c>
      <c r="H76" s="143">
        <f t="shared" si="12"/>
        <v>0.25178346621905162</v>
      </c>
      <c r="I76" s="160"/>
      <c r="J76" s="143">
        <f t="shared" si="13"/>
        <v>5.2755534428077286</v>
      </c>
      <c r="K76" s="47">
        <v>52981</v>
      </c>
      <c r="L76" s="143">
        <f t="shared" si="14"/>
        <v>11.116449853126312</v>
      </c>
      <c r="M76" s="160"/>
      <c r="N76" s="143">
        <f t="shared" si="15"/>
        <v>24.675606380198079</v>
      </c>
      <c r="O76" s="47">
        <f t="shared" si="16"/>
        <v>54181</v>
      </c>
      <c r="P76" s="47">
        <v>13532</v>
      </c>
      <c r="Q76" s="149">
        <f t="shared" si="17"/>
        <v>24.975544932725494</v>
      </c>
      <c r="R76" s="47">
        <v>0</v>
      </c>
      <c r="S76" s="149">
        <f t="shared" si="18"/>
        <v>0</v>
      </c>
      <c r="T76" s="47">
        <v>0</v>
      </c>
      <c r="U76" s="149">
        <f t="shared" si="19"/>
        <v>0</v>
      </c>
      <c r="V76" s="47">
        <v>524</v>
      </c>
      <c r="W76" s="47">
        <v>4766</v>
      </c>
      <c r="X76" s="47">
        <v>0</v>
      </c>
      <c r="Y76" s="47">
        <v>4766</v>
      </c>
      <c r="Z76" s="47">
        <v>4766</v>
      </c>
    </row>
    <row r="77" spans="1:26" x14ac:dyDescent="0.2">
      <c r="A77" s="110">
        <v>24</v>
      </c>
      <c r="B77" s="110" t="s">
        <v>102</v>
      </c>
      <c r="C77" s="39">
        <v>1666365</v>
      </c>
      <c r="D77" s="142">
        <f t="shared" si="10"/>
        <v>29.879236148466919</v>
      </c>
      <c r="F77" s="142">
        <f t="shared" si="11"/>
        <v>32.27708052489595</v>
      </c>
      <c r="G77" s="39">
        <v>0</v>
      </c>
      <c r="H77" s="142">
        <f t="shared" si="12"/>
        <v>0</v>
      </c>
      <c r="J77" s="142">
        <f t="shared" si="13"/>
        <v>0</v>
      </c>
      <c r="K77" s="39">
        <v>1140742</v>
      </c>
      <c r="L77" s="142">
        <f t="shared" si="14"/>
        <v>20.454402008248163</v>
      </c>
      <c r="N77" s="142">
        <f t="shared" si="15"/>
        <v>45.403413802646668</v>
      </c>
      <c r="O77" s="39">
        <f t="shared" si="16"/>
        <v>2807107</v>
      </c>
      <c r="P77" s="39">
        <v>253745</v>
      </c>
      <c r="Q77" s="151">
        <f t="shared" si="17"/>
        <v>9.0393775513366617</v>
      </c>
      <c r="R77" s="39">
        <v>0</v>
      </c>
      <c r="S77" s="151">
        <f t="shared" si="18"/>
        <v>0</v>
      </c>
      <c r="T77" s="39">
        <v>0</v>
      </c>
      <c r="U77" s="151">
        <f t="shared" si="19"/>
        <v>0</v>
      </c>
      <c r="V77" s="39">
        <v>422221</v>
      </c>
      <c r="W77" s="39">
        <v>55770</v>
      </c>
      <c r="X77" s="39">
        <v>55770</v>
      </c>
      <c r="Y77" s="39">
        <v>0</v>
      </c>
      <c r="Z77" s="39">
        <v>55770</v>
      </c>
    </row>
    <row r="78" spans="1:26" x14ac:dyDescent="0.2">
      <c r="A78" s="113">
        <v>25</v>
      </c>
      <c r="B78" s="113" t="s">
        <v>103</v>
      </c>
      <c r="C78" s="47">
        <v>147374</v>
      </c>
      <c r="D78" s="143">
        <f t="shared" si="10"/>
        <v>14.763975155279503</v>
      </c>
      <c r="E78" s="160"/>
      <c r="F78" s="143">
        <f t="shared" si="11"/>
        <v>15.948801789532045</v>
      </c>
      <c r="G78" s="47">
        <v>0</v>
      </c>
      <c r="H78" s="143">
        <f t="shared" si="12"/>
        <v>0</v>
      </c>
      <c r="I78" s="160"/>
      <c r="J78" s="143">
        <f t="shared" si="13"/>
        <v>0</v>
      </c>
      <c r="K78" s="47">
        <v>178463</v>
      </c>
      <c r="L78" s="143">
        <f t="shared" si="14"/>
        <v>17.878481266279302</v>
      </c>
      <c r="M78" s="160"/>
      <c r="N78" s="143">
        <f t="shared" si="15"/>
        <v>39.685544596630727</v>
      </c>
      <c r="O78" s="47">
        <f t="shared" si="16"/>
        <v>325837</v>
      </c>
      <c r="P78" s="47">
        <v>0</v>
      </c>
      <c r="Q78" s="149">
        <f t="shared" si="17"/>
        <v>0</v>
      </c>
      <c r="R78" s="47">
        <v>0</v>
      </c>
      <c r="S78" s="149">
        <f t="shared" si="18"/>
        <v>0</v>
      </c>
      <c r="T78" s="47">
        <v>0</v>
      </c>
      <c r="U78" s="149">
        <f t="shared" si="19"/>
        <v>0</v>
      </c>
      <c r="V78" s="47">
        <v>4399</v>
      </c>
      <c r="W78" s="47">
        <v>9982</v>
      </c>
      <c r="X78" s="47">
        <v>9982</v>
      </c>
      <c r="Y78" s="47">
        <v>0</v>
      </c>
      <c r="Z78" s="47">
        <v>9982</v>
      </c>
    </row>
    <row r="79" spans="1:26" x14ac:dyDescent="0.2">
      <c r="A79" s="110">
        <v>26</v>
      </c>
      <c r="B79" s="110" t="s">
        <v>104</v>
      </c>
      <c r="C79" s="39">
        <v>246797</v>
      </c>
      <c r="D79" s="142">
        <f t="shared" si="10"/>
        <v>18.373808814770697</v>
      </c>
      <c r="F79" s="142">
        <f t="shared" si="11"/>
        <v>19.848328910303348</v>
      </c>
      <c r="G79" s="39">
        <v>0</v>
      </c>
      <c r="H79" s="142">
        <f t="shared" si="12"/>
        <v>0</v>
      </c>
      <c r="J79" s="142">
        <f t="shared" si="13"/>
        <v>0</v>
      </c>
      <c r="K79" s="39">
        <v>600449</v>
      </c>
      <c r="L79" s="142">
        <f t="shared" si="14"/>
        <v>44.702873734365696</v>
      </c>
      <c r="N79" s="142">
        <f t="shared" si="15"/>
        <v>99.228668406459235</v>
      </c>
      <c r="O79" s="39">
        <f t="shared" si="16"/>
        <v>847246</v>
      </c>
      <c r="P79" s="39">
        <v>131592</v>
      </c>
      <c r="Q79" s="151">
        <f t="shared" si="17"/>
        <v>15.531734584760507</v>
      </c>
      <c r="R79" s="39">
        <v>0</v>
      </c>
      <c r="S79" s="151">
        <f t="shared" si="18"/>
        <v>0</v>
      </c>
      <c r="T79" s="39">
        <v>0</v>
      </c>
      <c r="U79" s="151">
        <f t="shared" si="19"/>
        <v>0</v>
      </c>
      <c r="V79" s="39">
        <v>23063</v>
      </c>
      <c r="W79" s="39">
        <v>13432</v>
      </c>
      <c r="X79" s="39">
        <v>13432</v>
      </c>
      <c r="Y79" s="39">
        <v>0</v>
      </c>
      <c r="Z79" s="39">
        <v>13432</v>
      </c>
    </row>
    <row r="80" spans="1:26" x14ac:dyDescent="0.2">
      <c r="A80" s="113">
        <v>27</v>
      </c>
      <c r="B80" s="113" t="s">
        <v>105</v>
      </c>
      <c r="C80" s="47">
        <v>1322050</v>
      </c>
      <c r="D80" s="143">
        <f t="shared" si="10"/>
        <v>46.533032980183734</v>
      </c>
      <c r="E80" s="160"/>
      <c r="F80" s="143">
        <f t="shared" si="11"/>
        <v>50.267364436827918</v>
      </c>
      <c r="G80" s="47">
        <v>0</v>
      </c>
      <c r="H80" s="143">
        <f t="shared" si="12"/>
        <v>0</v>
      </c>
      <c r="I80" s="160"/>
      <c r="J80" s="143">
        <f t="shared" si="13"/>
        <v>0</v>
      </c>
      <c r="K80" s="47">
        <v>353235</v>
      </c>
      <c r="L80" s="143">
        <f t="shared" si="14"/>
        <v>12.433036499947203</v>
      </c>
      <c r="M80" s="160"/>
      <c r="N80" s="143">
        <f t="shared" si="15"/>
        <v>27.598083816035256</v>
      </c>
      <c r="O80" s="47">
        <f t="shared" si="16"/>
        <v>1675285</v>
      </c>
      <c r="P80" s="47">
        <v>0</v>
      </c>
      <c r="Q80" s="149">
        <f t="shared" si="17"/>
        <v>0</v>
      </c>
      <c r="R80" s="47">
        <v>0</v>
      </c>
      <c r="S80" s="149">
        <f t="shared" si="18"/>
        <v>0</v>
      </c>
      <c r="T80" s="47">
        <v>0</v>
      </c>
      <c r="U80" s="149">
        <f t="shared" si="19"/>
        <v>0</v>
      </c>
      <c r="V80" s="47">
        <v>236674</v>
      </c>
      <c r="W80" s="47">
        <v>28411</v>
      </c>
      <c r="X80" s="47">
        <v>28411</v>
      </c>
      <c r="Y80" s="47">
        <v>0</v>
      </c>
      <c r="Z80" s="47">
        <v>28411</v>
      </c>
    </row>
    <row r="81" spans="1:26" x14ac:dyDescent="0.2">
      <c r="A81" s="110">
        <v>28</v>
      </c>
      <c r="B81" s="110" t="s">
        <v>106</v>
      </c>
      <c r="C81" s="39">
        <v>245001</v>
      </c>
      <c r="D81" s="142">
        <f t="shared" si="10"/>
        <v>23.532897896455673</v>
      </c>
      <c r="F81" s="142">
        <f t="shared" si="11"/>
        <v>25.421441050695247</v>
      </c>
      <c r="G81" s="39">
        <v>23690</v>
      </c>
      <c r="H81" s="142">
        <f t="shared" si="12"/>
        <v>2.2754778599558159</v>
      </c>
      <c r="J81" s="142">
        <f t="shared" si="13"/>
        <v>47.677495422510525</v>
      </c>
      <c r="K81" s="39">
        <v>248489</v>
      </c>
      <c r="L81" s="142">
        <f t="shared" si="14"/>
        <v>23.867928152915187</v>
      </c>
      <c r="N81" s="142">
        <f t="shared" si="15"/>
        <v>52.980547566321235</v>
      </c>
      <c r="O81" s="39">
        <f t="shared" si="16"/>
        <v>517180</v>
      </c>
      <c r="P81" s="39">
        <v>0</v>
      </c>
      <c r="Q81" s="151">
        <f t="shared" si="17"/>
        <v>0</v>
      </c>
      <c r="R81" s="39">
        <v>0</v>
      </c>
      <c r="S81" s="151">
        <f t="shared" si="18"/>
        <v>0</v>
      </c>
      <c r="T81" s="39">
        <v>0</v>
      </c>
      <c r="U81" s="151">
        <f t="shared" si="19"/>
        <v>0</v>
      </c>
      <c r="V81" s="39">
        <v>26965</v>
      </c>
      <c r="W81" s="39">
        <v>10411</v>
      </c>
      <c r="X81" s="39">
        <v>10411</v>
      </c>
      <c r="Y81" s="39">
        <v>10411</v>
      </c>
      <c r="Z81" s="39">
        <v>10411</v>
      </c>
    </row>
    <row r="82" spans="1:26" x14ac:dyDescent="0.2">
      <c r="A82" s="113">
        <v>29</v>
      </c>
      <c r="B82" s="113" t="s">
        <v>22</v>
      </c>
      <c r="C82" s="47">
        <v>134023798</v>
      </c>
      <c r="D82" s="143">
        <f t="shared" si="10"/>
        <v>116.58349070759702</v>
      </c>
      <c r="E82" s="160"/>
      <c r="F82" s="143">
        <f t="shared" si="11"/>
        <v>125.93945503642479</v>
      </c>
      <c r="G82" s="47">
        <v>11644488</v>
      </c>
      <c r="H82" s="143">
        <f t="shared" si="12"/>
        <v>10.129208982293765</v>
      </c>
      <c r="I82" s="160"/>
      <c r="J82" s="143">
        <f t="shared" si="13"/>
        <v>212.23467975045068</v>
      </c>
      <c r="K82" s="47">
        <v>48029569</v>
      </c>
      <c r="L82" s="143">
        <f t="shared" si="14"/>
        <v>41.779556278515479</v>
      </c>
      <c r="M82" s="160"/>
      <c r="N82" s="143">
        <f t="shared" si="15"/>
        <v>92.739669506811836</v>
      </c>
      <c r="O82" s="47">
        <f t="shared" si="16"/>
        <v>193697855</v>
      </c>
      <c r="P82" s="47">
        <v>990175</v>
      </c>
      <c r="Q82" s="149">
        <f t="shared" si="17"/>
        <v>0.51119564540350737</v>
      </c>
      <c r="R82" s="47">
        <v>1200</v>
      </c>
      <c r="S82" s="149">
        <f t="shared" si="18"/>
        <v>6.1952157394825052E-4</v>
      </c>
      <c r="T82" s="47">
        <v>0</v>
      </c>
      <c r="U82" s="149">
        <f t="shared" si="19"/>
        <v>0</v>
      </c>
      <c r="V82" s="47">
        <v>75021485</v>
      </c>
      <c r="W82" s="47">
        <v>1149595</v>
      </c>
      <c r="X82" s="47">
        <v>1149595</v>
      </c>
      <c r="Y82" s="47">
        <v>1149595</v>
      </c>
      <c r="Z82" s="47">
        <v>1149595</v>
      </c>
    </row>
    <row r="83" spans="1:26" x14ac:dyDescent="0.2">
      <c r="A83" s="110">
        <v>30</v>
      </c>
      <c r="B83" s="110" t="s">
        <v>107</v>
      </c>
      <c r="C83" s="39">
        <v>7132200</v>
      </c>
      <c r="D83" s="142">
        <f t="shared" si="10"/>
        <v>95.653340128481958</v>
      </c>
      <c r="F83" s="142">
        <f t="shared" si="11"/>
        <v>103.32963488294146</v>
      </c>
      <c r="G83" s="39">
        <v>0</v>
      </c>
      <c r="H83" s="142">
        <f t="shared" si="12"/>
        <v>0</v>
      </c>
      <c r="J83" s="142">
        <f t="shared" si="13"/>
        <v>0</v>
      </c>
      <c r="K83" s="39">
        <v>3932672</v>
      </c>
      <c r="L83" s="142">
        <f t="shared" si="14"/>
        <v>52.742942209943273</v>
      </c>
      <c r="N83" s="142">
        <f t="shared" si="15"/>
        <v>117.07551408061092</v>
      </c>
      <c r="O83" s="39">
        <f t="shared" si="16"/>
        <v>11064872</v>
      </c>
      <c r="P83" s="39">
        <v>275358</v>
      </c>
      <c r="Q83" s="151">
        <f t="shared" si="17"/>
        <v>2.4885782682348245</v>
      </c>
      <c r="R83" s="39">
        <v>0</v>
      </c>
      <c r="S83" s="151">
        <f t="shared" si="18"/>
        <v>0</v>
      </c>
      <c r="T83" s="39">
        <v>0</v>
      </c>
      <c r="U83" s="151">
        <f t="shared" si="19"/>
        <v>0</v>
      </c>
      <c r="V83" s="39">
        <v>890885</v>
      </c>
      <c r="W83" s="39">
        <v>74563</v>
      </c>
      <c r="X83" s="39">
        <v>74563</v>
      </c>
      <c r="Y83" s="39">
        <v>0</v>
      </c>
      <c r="Z83" s="39">
        <v>74563</v>
      </c>
    </row>
    <row r="84" spans="1:26" x14ac:dyDescent="0.2">
      <c r="A84" s="113">
        <v>31</v>
      </c>
      <c r="B84" s="113" t="s">
        <v>108</v>
      </c>
      <c r="C84" s="47">
        <v>0</v>
      </c>
      <c r="D84" s="143">
        <f t="shared" si="10"/>
        <v>0</v>
      </c>
      <c r="E84" s="160"/>
      <c r="F84" s="143">
        <f t="shared" si="11"/>
        <v>0</v>
      </c>
      <c r="G84" s="47">
        <v>0</v>
      </c>
      <c r="H84" s="143">
        <f t="shared" si="12"/>
        <v>0</v>
      </c>
      <c r="I84" s="160"/>
      <c r="J84" s="143">
        <f t="shared" si="13"/>
        <v>0</v>
      </c>
      <c r="K84" s="47">
        <v>0</v>
      </c>
      <c r="L84" s="143">
        <f t="shared" si="14"/>
        <v>0</v>
      </c>
      <c r="M84" s="160"/>
      <c r="N84" s="143">
        <f t="shared" si="15"/>
        <v>0</v>
      </c>
      <c r="O84" s="47">
        <f t="shared" si="16"/>
        <v>0</v>
      </c>
      <c r="P84" s="47">
        <v>0</v>
      </c>
      <c r="Q84" s="149">
        <f t="shared" si="17"/>
        <v>0</v>
      </c>
      <c r="R84" s="47">
        <v>0</v>
      </c>
      <c r="S84" s="149">
        <f t="shared" si="18"/>
        <v>0</v>
      </c>
      <c r="T84" s="47">
        <v>0</v>
      </c>
      <c r="U84" s="149">
        <f t="shared" si="19"/>
        <v>0</v>
      </c>
      <c r="V84" s="47">
        <v>0</v>
      </c>
      <c r="W84" s="47">
        <v>0</v>
      </c>
      <c r="X84" s="47">
        <v>0</v>
      </c>
      <c r="Y84" s="47">
        <v>0</v>
      </c>
      <c r="Z84" s="47">
        <v>0</v>
      </c>
    </row>
    <row r="85" spans="1:26" x14ac:dyDescent="0.2">
      <c r="A85" s="110">
        <v>32</v>
      </c>
      <c r="B85" s="110" t="s">
        <v>109</v>
      </c>
      <c r="C85" s="39">
        <v>923072</v>
      </c>
      <c r="D85" s="142">
        <f t="shared" si="10"/>
        <v>32.523148474385174</v>
      </c>
      <c r="F85" s="142">
        <f t="shared" si="11"/>
        <v>35.1331699717745</v>
      </c>
      <c r="G85" s="39">
        <v>10000</v>
      </c>
      <c r="H85" s="142">
        <f t="shared" si="12"/>
        <v>0.35233598759777324</v>
      </c>
      <c r="J85" s="142">
        <f t="shared" si="13"/>
        <v>7.3824042551680753</v>
      </c>
      <c r="K85" s="39">
        <v>588932</v>
      </c>
      <c r="L85" s="142">
        <f t="shared" si="14"/>
        <v>20.750193784793179</v>
      </c>
      <c r="N85" s="142">
        <f t="shared" si="15"/>
        <v>46.059994054881756</v>
      </c>
      <c r="O85" s="39">
        <f t="shared" si="16"/>
        <v>1522004</v>
      </c>
      <c r="P85" s="39">
        <v>181558</v>
      </c>
      <c r="Q85" s="151">
        <f t="shared" si="17"/>
        <v>11.928877979295718</v>
      </c>
      <c r="R85" s="39">
        <v>0</v>
      </c>
      <c r="S85" s="151">
        <f t="shared" si="18"/>
        <v>0</v>
      </c>
      <c r="T85" s="39">
        <v>0</v>
      </c>
      <c r="U85" s="151">
        <f t="shared" si="19"/>
        <v>0</v>
      </c>
      <c r="V85" s="39">
        <v>152767</v>
      </c>
      <c r="W85" s="39">
        <v>28382</v>
      </c>
      <c r="X85" s="39">
        <v>28382</v>
      </c>
      <c r="Y85" s="39">
        <v>28382</v>
      </c>
      <c r="Z85" s="39">
        <v>28382</v>
      </c>
    </row>
    <row r="86" spans="1:26" x14ac:dyDescent="0.2">
      <c r="A86" s="113">
        <v>33</v>
      </c>
      <c r="B86" s="113" t="s">
        <v>26</v>
      </c>
      <c r="C86" s="47">
        <v>2018925</v>
      </c>
      <c r="D86" s="143">
        <f t="shared" ref="D86:D117" si="20">IFERROR((C86/$W86),0)</f>
        <v>37.299776451678461</v>
      </c>
      <c r="E86" s="160"/>
      <c r="F86" s="143">
        <f t="shared" ref="F86:F117" si="21">IF(D$149,D86/D$149*100,0)</f>
        <v>40.293128047492473</v>
      </c>
      <c r="G86" s="47">
        <v>0</v>
      </c>
      <c r="H86" s="143">
        <f t="shared" ref="H86:H117" si="22">IFERROR((G86/$W86),0)</f>
        <v>0</v>
      </c>
      <c r="I86" s="160"/>
      <c r="J86" s="143">
        <f t="shared" ref="J86:J117" si="23">IF(H$149,H86/H$149*100,0)</f>
        <v>0</v>
      </c>
      <c r="K86" s="47">
        <v>1154790</v>
      </c>
      <c r="L86" s="143">
        <f t="shared" ref="L86:L117" si="24">IFERROR((K86/$W86),0)</f>
        <v>21.334823655476935</v>
      </c>
      <c r="M86" s="160"/>
      <c r="N86" s="143">
        <f t="shared" ref="N86:N117" si="25">IF(L$149,L86/L$149*100,0)</f>
        <v>47.357719206139585</v>
      </c>
      <c r="O86" s="47">
        <f t="shared" ref="O86:O117" si="26">(C86+G86+K86)</f>
        <v>3173715</v>
      </c>
      <c r="P86" s="47">
        <v>256686</v>
      </c>
      <c r="Q86" s="149">
        <f t="shared" ref="Q86:Q117" si="27">IF($O86,P86/$O86*100,0)</f>
        <v>8.0878717843284615</v>
      </c>
      <c r="R86" s="47">
        <v>0</v>
      </c>
      <c r="S86" s="149">
        <f t="shared" ref="S86:S117" si="28">IF($O86,R86/$O86*100,0)</f>
        <v>0</v>
      </c>
      <c r="T86" s="47">
        <v>0</v>
      </c>
      <c r="U86" s="149">
        <f t="shared" ref="U86:U117" si="29">IF($O86,T86/$O86*100,0)</f>
        <v>0</v>
      </c>
      <c r="V86" s="47">
        <v>240327</v>
      </c>
      <c r="W86" s="47">
        <v>54127</v>
      </c>
      <c r="X86" s="47">
        <v>54127</v>
      </c>
      <c r="Y86" s="47">
        <v>0</v>
      </c>
      <c r="Z86" s="47">
        <v>54127</v>
      </c>
    </row>
    <row r="87" spans="1:26" x14ac:dyDescent="0.2">
      <c r="A87" s="110">
        <v>34</v>
      </c>
      <c r="B87" s="110" t="s">
        <v>110</v>
      </c>
      <c r="C87" s="39">
        <v>9026830</v>
      </c>
      <c r="D87" s="142">
        <f t="shared" si="20"/>
        <v>91.201289188397311</v>
      </c>
      <c r="F87" s="142">
        <f t="shared" si="21"/>
        <v>98.520301539209925</v>
      </c>
      <c r="G87" s="39">
        <v>0</v>
      </c>
      <c r="H87" s="142">
        <f t="shared" si="22"/>
        <v>0</v>
      </c>
      <c r="J87" s="142">
        <f t="shared" si="23"/>
        <v>0</v>
      </c>
      <c r="K87" s="39">
        <v>2465402</v>
      </c>
      <c r="L87" s="142">
        <f t="shared" si="24"/>
        <v>24.908837406670237</v>
      </c>
      <c r="N87" s="142">
        <f t="shared" si="25"/>
        <v>55.291093411669692</v>
      </c>
      <c r="O87" s="39">
        <f t="shared" si="26"/>
        <v>11492232</v>
      </c>
      <c r="P87" s="39">
        <v>456768</v>
      </c>
      <c r="Q87" s="151">
        <f t="shared" si="27"/>
        <v>3.9745803948266967</v>
      </c>
      <c r="R87" s="39">
        <v>0</v>
      </c>
      <c r="S87" s="151">
        <f t="shared" si="28"/>
        <v>0</v>
      </c>
      <c r="T87" s="39">
        <v>0</v>
      </c>
      <c r="U87" s="151">
        <f t="shared" si="29"/>
        <v>0</v>
      </c>
      <c r="V87" s="39">
        <v>3518881</v>
      </c>
      <c r="W87" s="39">
        <v>98977</v>
      </c>
      <c r="X87" s="39">
        <v>98977</v>
      </c>
      <c r="Y87" s="39">
        <v>0</v>
      </c>
      <c r="Z87" s="39">
        <v>98977</v>
      </c>
    </row>
    <row r="88" spans="1:26" x14ac:dyDescent="0.2">
      <c r="A88" s="113">
        <v>35</v>
      </c>
      <c r="B88" s="113" t="s">
        <v>111</v>
      </c>
      <c r="C88" s="47">
        <v>942807</v>
      </c>
      <c r="D88" s="143">
        <f t="shared" si="20"/>
        <v>56.778500451671185</v>
      </c>
      <c r="E88" s="160"/>
      <c r="F88" s="143">
        <f t="shared" si="21"/>
        <v>61.3350429058898</v>
      </c>
      <c r="G88" s="47">
        <v>74700</v>
      </c>
      <c r="H88" s="143">
        <f t="shared" si="22"/>
        <v>4.4986449864498645</v>
      </c>
      <c r="I88" s="160"/>
      <c r="J88" s="143">
        <f t="shared" si="23"/>
        <v>94.258937660297903</v>
      </c>
      <c r="K88" s="47">
        <v>29250</v>
      </c>
      <c r="L88" s="143">
        <f t="shared" si="24"/>
        <v>1.7615176151761518</v>
      </c>
      <c r="M88" s="160"/>
      <c r="N88" s="143">
        <f t="shared" si="25"/>
        <v>3.910107622322224</v>
      </c>
      <c r="O88" s="47">
        <f t="shared" si="26"/>
        <v>1046757</v>
      </c>
      <c r="P88" s="47">
        <v>0</v>
      </c>
      <c r="Q88" s="149">
        <f t="shared" si="27"/>
        <v>0</v>
      </c>
      <c r="R88" s="47">
        <v>0</v>
      </c>
      <c r="S88" s="149">
        <f t="shared" si="28"/>
        <v>0</v>
      </c>
      <c r="T88" s="47">
        <v>0</v>
      </c>
      <c r="U88" s="149">
        <f t="shared" si="29"/>
        <v>0</v>
      </c>
      <c r="V88" s="47">
        <v>584302</v>
      </c>
      <c r="W88" s="47">
        <v>16605</v>
      </c>
      <c r="X88" s="47">
        <v>16605</v>
      </c>
      <c r="Y88" s="47">
        <v>16605</v>
      </c>
      <c r="Z88" s="47">
        <v>16605</v>
      </c>
    </row>
    <row r="89" spans="1:26" x14ac:dyDescent="0.2">
      <c r="A89" s="110">
        <v>36</v>
      </c>
      <c r="B89" s="110" t="s">
        <v>112</v>
      </c>
      <c r="C89" s="39">
        <v>1677569</v>
      </c>
      <c r="D89" s="142">
        <f t="shared" si="20"/>
        <v>42.993644122094366</v>
      </c>
      <c r="F89" s="142">
        <f t="shared" si="21"/>
        <v>46.443935396881344</v>
      </c>
      <c r="G89" s="39">
        <v>81413</v>
      </c>
      <c r="H89" s="142">
        <f t="shared" si="22"/>
        <v>2.0864963223045181</v>
      </c>
      <c r="J89" s="142">
        <f t="shared" si="23"/>
        <v>43.717814445221777</v>
      </c>
      <c r="K89" s="39">
        <v>1495884</v>
      </c>
      <c r="L89" s="142">
        <f t="shared" si="24"/>
        <v>38.337322842717647</v>
      </c>
      <c r="N89" s="142">
        <f t="shared" si="25"/>
        <v>85.098813077579052</v>
      </c>
      <c r="O89" s="39">
        <f t="shared" si="26"/>
        <v>3254866</v>
      </c>
      <c r="P89" s="39">
        <v>247894</v>
      </c>
      <c r="Q89" s="151">
        <f t="shared" si="27"/>
        <v>7.6161046261197853</v>
      </c>
      <c r="R89" s="39">
        <v>0</v>
      </c>
      <c r="S89" s="151">
        <f t="shared" si="28"/>
        <v>0</v>
      </c>
      <c r="T89" s="39">
        <v>0</v>
      </c>
      <c r="U89" s="151">
        <f t="shared" si="29"/>
        <v>0</v>
      </c>
      <c r="V89" s="39">
        <v>358573</v>
      </c>
      <c r="W89" s="39">
        <v>39019</v>
      </c>
      <c r="X89" s="39">
        <v>39019</v>
      </c>
      <c r="Y89" s="39">
        <v>39019</v>
      </c>
      <c r="Z89" s="39">
        <v>39019</v>
      </c>
    </row>
    <row r="90" spans="1:26" x14ac:dyDescent="0.2">
      <c r="A90" s="113">
        <v>37</v>
      </c>
      <c r="B90" s="113" t="s">
        <v>113</v>
      </c>
      <c r="C90" s="47">
        <v>1500759</v>
      </c>
      <c r="D90" s="143">
        <f t="shared" si="20"/>
        <v>54.600851342501635</v>
      </c>
      <c r="E90" s="160"/>
      <c r="F90" s="143">
        <f t="shared" si="21"/>
        <v>58.982634855617732</v>
      </c>
      <c r="G90" s="47">
        <v>0</v>
      </c>
      <c r="H90" s="143">
        <f t="shared" si="22"/>
        <v>0</v>
      </c>
      <c r="I90" s="160"/>
      <c r="J90" s="143">
        <f t="shared" si="23"/>
        <v>0</v>
      </c>
      <c r="K90" s="47">
        <v>707282</v>
      </c>
      <c r="L90" s="143">
        <f t="shared" si="24"/>
        <v>25.732445608673508</v>
      </c>
      <c r="M90" s="160"/>
      <c r="N90" s="143">
        <f t="shared" si="25"/>
        <v>57.119287850780111</v>
      </c>
      <c r="O90" s="47">
        <f t="shared" si="26"/>
        <v>2208041</v>
      </c>
      <c r="P90" s="47">
        <v>81642</v>
      </c>
      <c r="Q90" s="149">
        <f t="shared" si="27"/>
        <v>3.6974856898037674</v>
      </c>
      <c r="R90" s="47">
        <v>0</v>
      </c>
      <c r="S90" s="149">
        <f t="shared" si="28"/>
        <v>0</v>
      </c>
      <c r="T90" s="47">
        <v>11440</v>
      </c>
      <c r="U90" s="149">
        <f t="shared" si="29"/>
        <v>0.51810632139530022</v>
      </c>
      <c r="V90" s="47">
        <v>306480</v>
      </c>
      <c r="W90" s="47">
        <v>27486</v>
      </c>
      <c r="X90" s="47">
        <v>27486</v>
      </c>
      <c r="Y90" s="47">
        <v>0</v>
      </c>
      <c r="Z90" s="47">
        <v>27486</v>
      </c>
    </row>
    <row r="91" spans="1:26" x14ac:dyDescent="0.2">
      <c r="A91" s="110">
        <v>38</v>
      </c>
      <c r="B91" s="110" t="s">
        <v>114</v>
      </c>
      <c r="C91" s="39">
        <v>451267</v>
      </c>
      <c r="D91" s="142">
        <f t="shared" si="20"/>
        <v>29.676903853741944</v>
      </c>
      <c r="F91" s="142">
        <f t="shared" si="21"/>
        <v>32.058510821936522</v>
      </c>
      <c r="G91" s="39">
        <v>0</v>
      </c>
      <c r="H91" s="142">
        <f t="shared" si="22"/>
        <v>0</v>
      </c>
      <c r="J91" s="142">
        <f t="shared" si="23"/>
        <v>0</v>
      </c>
      <c r="K91" s="39">
        <v>526294</v>
      </c>
      <c r="L91" s="142">
        <f t="shared" si="24"/>
        <v>34.610943048796528</v>
      </c>
      <c r="N91" s="142">
        <f t="shared" si="25"/>
        <v>76.827226174134182</v>
      </c>
      <c r="O91" s="39">
        <f t="shared" si="26"/>
        <v>977561</v>
      </c>
      <c r="P91" s="39">
        <v>174132</v>
      </c>
      <c r="Q91" s="151">
        <f t="shared" si="27"/>
        <v>17.812903747183039</v>
      </c>
      <c r="R91" s="39">
        <v>0</v>
      </c>
      <c r="S91" s="151">
        <f t="shared" si="28"/>
        <v>0</v>
      </c>
      <c r="T91" s="39">
        <v>0</v>
      </c>
      <c r="U91" s="151">
        <f t="shared" si="29"/>
        <v>0</v>
      </c>
      <c r="V91" s="39">
        <v>103407</v>
      </c>
      <c r="W91" s="39">
        <v>15206</v>
      </c>
      <c r="X91" s="39">
        <v>15206</v>
      </c>
      <c r="Y91" s="39">
        <v>0</v>
      </c>
      <c r="Z91" s="39">
        <v>15206</v>
      </c>
    </row>
    <row r="92" spans="1:26" x14ac:dyDescent="0.2">
      <c r="A92" s="113">
        <v>39</v>
      </c>
      <c r="B92" s="113" t="s">
        <v>116</v>
      </c>
      <c r="C92" s="47">
        <v>400218</v>
      </c>
      <c r="D92" s="143">
        <f t="shared" si="20"/>
        <v>18.428788506699821</v>
      </c>
      <c r="E92" s="160"/>
      <c r="F92" s="143">
        <f t="shared" si="21"/>
        <v>19.907720788154997</v>
      </c>
      <c r="G92" s="47">
        <v>0</v>
      </c>
      <c r="H92" s="143">
        <f t="shared" si="22"/>
        <v>0</v>
      </c>
      <c r="I92" s="160"/>
      <c r="J92" s="143">
        <f t="shared" si="23"/>
        <v>0</v>
      </c>
      <c r="K92" s="47">
        <v>513672</v>
      </c>
      <c r="L92" s="143">
        <f t="shared" si="24"/>
        <v>23.652990744577981</v>
      </c>
      <c r="M92" s="160"/>
      <c r="N92" s="143">
        <f t="shared" si="25"/>
        <v>52.503442829234949</v>
      </c>
      <c r="O92" s="47">
        <f t="shared" si="26"/>
        <v>913890</v>
      </c>
      <c r="P92" s="47">
        <v>53646</v>
      </c>
      <c r="Q92" s="149">
        <f t="shared" si="27"/>
        <v>5.8700718904901024</v>
      </c>
      <c r="R92" s="47">
        <v>0</v>
      </c>
      <c r="S92" s="149">
        <f t="shared" si="28"/>
        <v>0</v>
      </c>
      <c r="T92" s="47">
        <v>0</v>
      </c>
      <c r="U92" s="149">
        <f t="shared" si="29"/>
        <v>0</v>
      </c>
      <c r="V92" s="47">
        <v>130229</v>
      </c>
      <c r="W92" s="47">
        <v>21717</v>
      </c>
      <c r="X92" s="47">
        <v>21717</v>
      </c>
      <c r="Y92" s="47">
        <v>0</v>
      </c>
      <c r="Z92" s="47">
        <v>21717</v>
      </c>
    </row>
    <row r="93" spans="1:26" x14ac:dyDescent="0.2">
      <c r="A93" s="110">
        <v>40</v>
      </c>
      <c r="B93" s="110" t="s">
        <v>118</v>
      </c>
      <c r="C93" s="106">
        <v>284626</v>
      </c>
      <c r="D93" s="142">
        <f t="shared" si="20"/>
        <v>26.227976409878362</v>
      </c>
      <c r="F93" s="142">
        <f t="shared" si="21"/>
        <v>28.332802832717384</v>
      </c>
      <c r="G93" s="106">
        <v>10000</v>
      </c>
      <c r="H93" s="142">
        <f t="shared" si="22"/>
        <v>0.92148912642830816</v>
      </c>
      <c r="J93" s="142">
        <f t="shared" si="23"/>
        <v>19.307721854974226</v>
      </c>
      <c r="K93" s="106">
        <v>283505</v>
      </c>
      <c r="L93" s="142">
        <f t="shared" si="24"/>
        <v>26.124677478805751</v>
      </c>
      <c r="N93" s="142">
        <f t="shared" si="25"/>
        <v>57.989939845349234</v>
      </c>
      <c r="O93" s="39">
        <f t="shared" si="26"/>
        <v>578131</v>
      </c>
      <c r="P93" s="106">
        <v>72450</v>
      </c>
      <c r="Q93" s="151">
        <f t="shared" si="27"/>
        <v>12.531761832525845</v>
      </c>
      <c r="R93" s="106">
        <v>5918</v>
      </c>
      <c r="S93" s="151">
        <f t="shared" si="28"/>
        <v>1.0236434302952098</v>
      </c>
      <c r="T93" s="106">
        <v>0</v>
      </c>
      <c r="U93" s="151">
        <f t="shared" si="29"/>
        <v>0</v>
      </c>
      <c r="V93" s="106">
        <v>5058</v>
      </c>
      <c r="W93" s="106">
        <v>10852</v>
      </c>
      <c r="X93" s="106">
        <v>10852</v>
      </c>
      <c r="Y93" s="106">
        <v>10852</v>
      </c>
      <c r="Z93" s="106">
        <v>10852</v>
      </c>
    </row>
    <row r="94" spans="1:26" x14ac:dyDescent="0.2">
      <c r="A94" s="113">
        <v>41</v>
      </c>
      <c r="B94" s="113" t="s">
        <v>248</v>
      </c>
      <c r="C94" s="47">
        <v>0</v>
      </c>
      <c r="D94" s="143">
        <f t="shared" si="20"/>
        <v>0</v>
      </c>
      <c r="E94" s="160"/>
      <c r="F94" s="143">
        <f t="shared" si="21"/>
        <v>0</v>
      </c>
      <c r="G94" s="47">
        <v>0</v>
      </c>
      <c r="H94" s="143">
        <f t="shared" si="22"/>
        <v>0</v>
      </c>
      <c r="I94" s="160"/>
      <c r="J94" s="143">
        <f t="shared" si="23"/>
        <v>0</v>
      </c>
      <c r="K94" s="47">
        <v>0</v>
      </c>
      <c r="L94" s="143">
        <f t="shared" si="24"/>
        <v>0</v>
      </c>
      <c r="M94" s="160"/>
      <c r="N94" s="143">
        <f t="shared" si="25"/>
        <v>0</v>
      </c>
      <c r="O94" s="47">
        <f t="shared" si="26"/>
        <v>0</v>
      </c>
      <c r="P94" s="47">
        <v>0</v>
      </c>
      <c r="Q94" s="149">
        <f t="shared" si="27"/>
        <v>0</v>
      </c>
      <c r="R94" s="47">
        <v>0</v>
      </c>
      <c r="S94" s="149">
        <f t="shared" si="28"/>
        <v>0</v>
      </c>
      <c r="T94" s="47">
        <v>0</v>
      </c>
      <c r="U94" s="149">
        <f t="shared" si="29"/>
        <v>0</v>
      </c>
      <c r="V94" s="47">
        <v>0</v>
      </c>
      <c r="W94" s="47">
        <v>0</v>
      </c>
      <c r="X94" s="47">
        <v>0</v>
      </c>
      <c r="Y94" s="47">
        <v>0</v>
      </c>
      <c r="Z94" s="47">
        <v>0</v>
      </c>
    </row>
    <row r="95" spans="1:26" x14ac:dyDescent="0.2">
      <c r="A95" s="110">
        <v>42</v>
      </c>
      <c r="B95" s="110" t="s">
        <v>122</v>
      </c>
      <c r="C95" s="39">
        <v>8850807</v>
      </c>
      <c r="D95" s="142">
        <f t="shared" si="20"/>
        <v>77.353670686942849</v>
      </c>
      <c r="F95" s="142">
        <f t="shared" si="21"/>
        <v>83.561395119093234</v>
      </c>
      <c r="G95" s="39">
        <v>0</v>
      </c>
      <c r="H95" s="142">
        <f t="shared" si="22"/>
        <v>0</v>
      </c>
      <c r="J95" s="142">
        <f t="shared" si="23"/>
        <v>0</v>
      </c>
      <c r="K95" s="39">
        <v>4357272</v>
      </c>
      <c r="L95" s="142">
        <f t="shared" si="24"/>
        <v>38.081384373361303</v>
      </c>
      <c r="N95" s="142">
        <f t="shared" si="25"/>
        <v>84.530696726511138</v>
      </c>
      <c r="O95" s="39">
        <f t="shared" si="26"/>
        <v>13208079</v>
      </c>
      <c r="P95" s="39">
        <v>640447</v>
      </c>
      <c r="Q95" s="151">
        <f t="shared" si="27"/>
        <v>4.8489034627972769</v>
      </c>
      <c r="R95" s="39">
        <v>75731</v>
      </c>
      <c r="S95" s="151">
        <f t="shared" si="28"/>
        <v>0.57336876922071711</v>
      </c>
      <c r="T95" s="39">
        <v>1244477</v>
      </c>
      <c r="U95" s="151">
        <f t="shared" si="29"/>
        <v>9.4220893136693071</v>
      </c>
      <c r="V95" s="39">
        <v>462659</v>
      </c>
      <c r="W95" s="39">
        <v>114420</v>
      </c>
      <c r="X95" s="39">
        <v>114420</v>
      </c>
      <c r="Y95" s="39">
        <v>0</v>
      </c>
      <c r="Z95" s="39">
        <v>114420</v>
      </c>
    </row>
    <row r="96" spans="1:26" x14ac:dyDescent="0.2">
      <c r="A96" s="113">
        <v>43</v>
      </c>
      <c r="B96" s="113" t="s">
        <v>124</v>
      </c>
      <c r="C96" s="47">
        <v>31977534</v>
      </c>
      <c r="D96" s="143">
        <f t="shared" si="20"/>
        <v>92.42783107352308</v>
      </c>
      <c r="E96" s="160"/>
      <c r="F96" s="143">
        <f t="shared" si="21"/>
        <v>99.84527487509601</v>
      </c>
      <c r="G96" s="47">
        <v>0</v>
      </c>
      <c r="H96" s="143">
        <f t="shared" si="22"/>
        <v>0</v>
      </c>
      <c r="I96" s="160"/>
      <c r="J96" s="143">
        <f t="shared" si="23"/>
        <v>0</v>
      </c>
      <c r="K96" s="47">
        <v>24843174</v>
      </c>
      <c r="L96" s="143">
        <f t="shared" si="24"/>
        <v>71.80668433663898</v>
      </c>
      <c r="M96" s="160"/>
      <c r="N96" s="143">
        <f t="shared" si="25"/>
        <v>159.39202727206376</v>
      </c>
      <c r="O96" s="47">
        <f t="shared" si="26"/>
        <v>56820708</v>
      </c>
      <c r="P96" s="47">
        <v>335393</v>
      </c>
      <c r="Q96" s="149">
        <f t="shared" si="27"/>
        <v>0.59026543632648854</v>
      </c>
      <c r="R96" s="47">
        <v>11222</v>
      </c>
      <c r="S96" s="149">
        <f t="shared" si="28"/>
        <v>1.9749841906228974E-2</v>
      </c>
      <c r="T96" s="47">
        <v>0</v>
      </c>
      <c r="U96" s="149">
        <f t="shared" si="29"/>
        <v>0</v>
      </c>
      <c r="V96" s="47">
        <v>737964</v>
      </c>
      <c r="W96" s="47">
        <v>345973</v>
      </c>
      <c r="X96" s="47">
        <v>345973</v>
      </c>
      <c r="Y96" s="47">
        <v>0</v>
      </c>
      <c r="Z96" s="47">
        <v>345973</v>
      </c>
    </row>
    <row r="97" spans="1:26" x14ac:dyDescent="0.2">
      <c r="A97" s="110">
        <v>44</v>
      </c>
      <c r="B97" s="110" t="s">
        <v>126</v>
      </c>
      <c r="C97" s="39">
        <v>2760022</v>
      </c>
      <c r="D97" s="142">
        <f t="shared" si="20"/>
        <v>56.643722037515907</v>
      </c>
      <c r="F97" s="142">
        <f t="shared" si="21"/>
        <v>61.189448363074462</v>
      </c>
      <c r="G97" s="39">
        <v>85575</v>
      </c>
      <c r="H97" s="142">
        <f t="shared" si="22"/>
        <v>1.7562492303903461</v>
      </c>
      <c r="J97" s="142">
        <f t="shared" si="23"/>
        <v>36.798233072832119</v>
      </c>
      <c r="K97" s="39">
        <v>798217</v>
      </c>
      <c r="L97" s="142">
        <f t="shared" si="24"/>
        <v>16.381746911299921</v>
      </c>
      <c r="N97" s="142">
        <f t="shared" si="25"/>
        <v>36.363186443878917</v>
      </c>
      <c r="O97" s="39">
        <f t="shared" si="26"/>
        <v>3643814</v>
      </c>
      <c r="P97" s="39">
        <v>47882</v>
      </c>
      <c r="Q97" s="151">
        <f t="shared" si="27"/>
        <v>1.3140626826726061</v>
      </c>
      <c r="R97" s="39">
        <v>0</v>
      </c>
      <c r="S97" s="151">
        <f t="shared" si="28"/>
        <v>0</v>
      </c>
      <c r="T97" s="39">
        <v>0</v>
      </c>
      <c r="U97" s="151">
        <f t="shared" si="29"/>
        <v>0</v>
      </c>
      <c r="V97" s="39">
        <v>662280</v>
      </c>
      <c r="W97" s="39">
        <v>48726</v>
      </c>
      <c r="X97" s="39">
        <v>48726</v>
      </c>
      <c r="Y97" s="39">
        <v>48726</v>
      </c>
      <c r="Z97" s="39">
        <v>48726</v>
      </c>
    </row>
    <row r="98" spans="1:26" x14ac:dyDescent="0.2">
      <c r="A98" s="113">
        <v>45</v>
      </c>
      <c r="B98" s="113" t="s">
        <v>128</v>
      </c>
      <c r="C98" s="47">
        <v>110795</v>
      </c>
      <c r="D98" s="143">
        <f t="shared" si="20"/>
        <v>48.48796498905908</v>
      </c>
      <c r="E98" s="160"/>
      <c r="F98" s="143">
        <f t="shared" si="21"/>
        <v>52.379182073585142</v>
      </c>
      <c r="G98" s="47">
        <v>0</v>
      </c>
      <c r="H98" s="143">
        <f t="shared" si="22"/>
        <v>0</v>
      </c>
      <c r="I98" s="160"/>
      <c r="J98" s="143">
        <f t="shared" si="23"/>
        <v>0</v>
      </c>
      <c r="K98" s="47">
        <v>96906</v>
      </c>
      <c r="L98" s="143">
        <f t="shared" si="24"/>
        <v>42.409628008752733</v>
      </c>
      <c r="M98" s="160"/>
      <c r="N98" s="143">
        <f t="shared" si="25"/>
        <v>94.13826368139469</v>
      </c>
      <c r="O98" s="47">
        <f t="shared" si="26"/>
        <v>207701</v>
      </c>
      <c r="P98" s="47">
        <v>0</v>
      </c>
      <c r="Q98" s="149">
        <f t="shared" si="27"/>
        <v>0</v>
      </c>
      <c r="R98" s="47">
        <v>0</v>
      </c>
      <c r="S98" s="149">
        <f t="shared" si="28"/>
        <v>0</v>
      </c>
      <c r="T98" s="47">
        <v>0</v>
      </c>
      <c r="U98" s="149">
        <f t="shared" si="29"/>
        <v>0</v>
      </c>
      <c r="V98" s="47">
        <v>99912</v>
      </c>
      <c r="W98" s="47">
        <v>2285</v>
      </c>
      <c r="X98" s="47">
        <v>2285</v>
      </c>
      <c r="Y98" s="47">
        <v>0</v>
      </c>
      <c r="Z98" s="47">
        <v>2285</v>
      </c>
    </row>
    <row r="99" spans="1:26" x14ac:dyDescent="0.2">
      <c r="A99" s="110">
        <v>46</v>
      </c>
      <c r="B99" s="110" t="s">
        <v>130</v>
      </c>
      <c r="C99" s="39">
        <v>0</v>
      </c>
      <c r="D99" s="142">
        <f t="shared" si="20"/>
        <v>0</v>
      </c>
      <c r="F99" s="142">
        <f t="shared" si="21"/>
        <v>0</v>
      </c>
      <c r="G99" s="39">
        <v>0</v>
      </c>
      <c r="H99" s="142">
        <f t="shared" si="22"/>
        <v>0</v>
      </c>
      <c r="J99" s="142">
        <f t="shared" si="23"/>
        <v>0</v>
      </c>
      <c r="K99" s="39">
        <v>0</v>
      </c>
      <c r="L99" s="142">
        <f t="shared" si="24"/>
        <v>0</v>
      </c>
      <c r="N99" s="142">
        <f t="shared" si="25"/>
        <v>0</v>
      </c>
      <c r="O99" s="39">
        <f t="shared" si="26"/>
        <v>0</v>
      </c>
      <c r="P99" s="39">
        <v>0</v>
      </c>
      <c r="Q99" s="151">
        <f t="shared" si="27"/>
        <v>0</v>
      </c>
      <c r="R99" s="39">
        <v>0</v>
      </c>
      <c r="S99" s="151">
        <f t="shared" si="28"/>
        <v>0</v>
      </c>
      <c r="T99" s="39">
        <v>0</v>
      </c>
      <c r="U99" s="151">
        <f t="shared" si="29"/>
        <v>0</v>
      </c>
      <c r="V99" s="39">
        <v>0</v>
      </c>
      <c r="W99" s="39">
        <v>0</v>
      </c>
      <c r="X99" s="39">
        <v>0</v>
      </c>
      <c r="Y99" s="39">
        <v>0</v>
      </c>
      <c r="Z99" s="39">
        <v>0</v>
      </c>
    </row>
    <row r="100" spans="1:26" x14ac:dyDescent="0.2">
      <c r="A100" s="113">
        <v>47</v>
      </c>
      <c r="B100" s="113" t="s">
        <v>132</v>
      </c>
      <c r="C100" s="47">
        <v>11268528</v>
      </c>
      <c r="D100" s="143">
        <f t="shared" si="20"/>
        <v>137.71329406301174</v>
      </c>
      <c r="E100" s="160"/>
      <c r="F100" s="143">
        <f t="shared" si="21"/>
        <v>148.76495033988925</v>
      </c>
      <c r="G100" s="47">
        <v>0</v>
      </c>
      <c r="H100" s="143">
        <f t="shared" si="22"/>
        <v>0</v>
      </c>
      <c r="I100" s="160"/>
      <c r="J100" s="143">
        <f t="shared" si="23"/>
        <v>0</v>
      </c>
      <c r="K100" s="47">
        <v>6680494</v>
      </c>
      <c r="L100" s="143">
        <f t="shared" si="24"/>
        <v>81.642680810500323</v>
      </c>
      <c r="M100" s="160"/>
      <c r="N100" s="143">
        <f t="shared" si="25"/>
        <v>181.22536260418519</v>
      </c>
      <c r="O100" s="47">
        <f t="shared" si="26"/>
        <v>17949022</v>
      </c>
      <c r="P100" s="47">
        <v>401864</v>
      </c>
      <c r="Q100" s="149">
        <f t="shared" si="27"/>
        <v>2.2389186441467395</v>
      </c>
      <c r="R100" s="47">
        <v>0</v>
      </c>
      <c r="S100" s="149">
        <f t="shared" si="28"/>
        <v>0</v>
      </c>
      <c r="T100" s="47">
        <v>299113</v>
      </c>
      <c r="U100" s="149">
        <f t="shared" si="29"/>
        <v>1.6664584844789874</v>
      </c>
      <c r="V100" s="47">
        <v>4579611</v>
      </c>
      <c r="W100" s="47">
        <v>81826</v>
      </c>
      <c r="X100" s="47">
        <v>81826</v>
      </c>
      <c r="Y100" s="47">
        <v>0</v>
      </c>
      <c r="Z100" s="47">
        <v>81826</v>
      </c>
    </row>
    <row r="101" spans="1:26" x14ac:dyDescent="0.2">
      <c r="A101" s="110">
        <v>48</v>
      </c>
      <c r="B101" s="110" t="s">
        <v>134</v>
      </c>
      <c r="C101" s="39">
        <v>0</v>
      </c>
      <c r="D101" s="142">
        <f t="shared" si="20"/>
        <v>0</v>
      </c>
      <c r="F101" s="142">
        <f t="shared" si="21"/>
        <v>0</v>
      </c>
      <c r="G101" s="39">
        <v>0</v>
      </c>
      <c r="H101" s="142">
        <f t="shared" si="22"/>
        <v>0</v>
      </c>
      <c r="J101" s="142">
        <f t="shared" si="23"/>
        <v>0</v>
      </c>
      <c r="K101" s="39">
        <v>0</v>
      </c>
      <c r="L101" s="142">
        <f t="shared" si="24"/>
        <v>0</v>
      </c>
      <c r="N101" s="142">
        <f t="shared" si="25"/>
        <v>0</v>
      </c>
      <c r="O101" s="39">
        <f t="shared" si="26"/>
        <v>0</v>
      </c>
      <c r="P101" s="39">
        <v>0</v>
      </c>
      <c r="Q101" s="151">
        <f t="shared" si="27"/>
        <v>0</v>
      </c>
      <c r="R101" s="39">
        <v>0</v>
      </c>
      <c r="S101" s="151">
        <f t="shared" si="28"/>
        <v>0</v>
      </c>
      <c r="T101" s="39">
        <v>0</v>
      </c>
      <c r="U101" s="151">
        <f t="shared" si="29"/>
        <v>0</v>
      </c>
      <c r="V101" s="39">
        <v>0</v>
      </c>
      <c r="W101" s="39">
        <v>0</v>
      </c>
      <c r="X101" s="39">
        <v>0</v>
      </c>
      <c r="Y101" s="39">
        <v>0</v>
      </c>
      <c r="Z101" s="39">
        <v>0</v>
      </c>
    </row>
    <row r="102" spans="1:26" x14ac:dyDescent="0.2">
      <c r="A102" s="113">
        <v>49</v>
      </c>
      <c r="B102" s="113" t="s">
        <v>136</v>
      </c>
      <c r="C102" s="47">
        <v>2156023</v>
      </c>
      <c r="D102" s="143">
        <f t="shared" si="20"/>
        <v>76.319398230088495</v>
      </c>
      <c r="E102" s="160"/>
      <c r="F102" s="143">
        <f t="shared" si="21"/>
        <v>82.444121062665161</v>
      </c>
      <c r="G102" s="47">
        <v>0</v>
      </c>
      <c r="H102" s="143">
        <f t="shared" si="22"/>
        <v>0</v>
      </c>
      <c r="I102" s="160"/>
      <c r="J102" s="143">
        <f t="shared" si="23"/>
        <v>0</v>
      </c>
      <c r="K102" s="47">
        <v>889540</v>
      </c>
      <c r="L102" s="143">
        <f t="shared" si="24"/>
        <v>31.488141592920353</v>
      </c>
      <c r="M102" s="160"/>
      <c r="N102" s="143">
        <f t="shared" si="25"/>
        <v>69.895425055358928</v>
      </c>
      <c r="O102" s="47">
        <f t="shared" si="26"/>
        <v>3045563</v>
      </c>
      <c r="P102" s="47">
        <v>236624</v>
      </c>
      <c r="Q102" s="149">
        <f t="shared" si="27"/>
        <v>7.7694665978014568</v>
      </c>
      <c r="R102" s="47">
        <v>35007</v>
      </c>
      <c r="S102" s="149">
        <f t="shared" si="28"/>
        <v>1.1494426482065878</v>
      </c>
      <c r="T102" s="47">
        <v>3088</v>
      </c>
      <c r="U102" s="149">
        <f t="shared" si="29"/>
        <v>0.10139340410951932</v>
      </c>
      <c r="V102" s="47">
        <v>586396</v>
      </c>
      <c r="W102" s="47">
        <v>28250</v>
      </c>
      <c r="X102" s="47">
        <v>28250</v>
      </c>
      <c r="Y102" s="47">
        <v>0</v>
      </c>
      <c r="Z102" s="47">
        <v>28250</v>
      </c>
    </row>
    <row r="103" spans="1:26" x14ac:dyDescent="0.2">
      <c r="A103" s="110">
        <v>50</v>
      </c>
      <c r="B103" s="110" t="s">
        <v>138</v>
      </c>
      <c r="C103" s="106">
        <v>0</v>
      </c>
      <c r="D103" s="142">
        <f t="shared" si="20"/>
        <v>0</v>
      </c>
      <c r="F103" s="142">
        <f t="shared" si="21"/>
        <v>0</v>
      </c>
      <c r="G103" s="106">
        <v>0</v>
      </c>
      <c r="H103" s="142">
        <f t="shared" si="22"/>
        <v>0</v>
      </c>
      <c r="J103" s="142">
        <f t="shared" si="23"/>
        <v>0</v>
      </c>
      <c r="K103" s="106">
        <v>0</v>
      </c>
      <c r="L103" s="142">
        <f t="shared" si="24"/>
        <v>0</v>
      </c>
      <c r="N103" s="142">
        <f t="shared" si="25"/>
        <v>0</v>
      </c>
      <c r="O103" s="39">
        <f t="shared" si="26"/>
        <v>0</v>
      </c>
      <c r="P103" s="106">
        <v>0</v>
      </c>
      <c r="Q103" s="151">
        <f t="shared" si="27"/>
        <v>0</v>
      </c>
      <c r="R103" s="106">
        <v>0</v>
      </c>
      <c r="S103" s="151">
        <f t="shared" si="28"/>
        <v>0</v>
      </c>
      <c r="T103" s="106">
        <v>0</v>
      </c>
      <c r="U103" s="151">
        <f t="shared" si="29"/>
        <v>0</v>
      </c>
      <c r="V103" s="106">
        <v>0</v>
      </c>
      <c r="W103" s="39">
        <v>0</v>
      </c>
      <c r="X103" s="39">
        <v>0</v>
      </c>
      <c r="Y103" s="39">
        <v>0</v>
      </c>
      <c r="Z103" s="39">
        <v>0</v>
      </c>
    </row>
    <row r="104" spans="1:26" x14ac:dyDescent="0.2">
      <c r="A104" s="113">
        <v>51</v>
      </c>
      <c r="B104" s="113" t="s">
        <v>140</v>
      </c>
      <c r="C104" s="107">
        <v>50000</v>
      </c>
      <c r="D104" s="143">
        <f t="shared" si="20"/>
        <v>4.5837917125045839</v>
      </c>
      <c r="E104" s="160"/>
      <c r="F104" s="143">
        <f t="shared" si="21"/>
        <v>4.9516464704353709</v>
      </c>
      <c r="G104" s="107">
        <v>6503</v>
      </c>
      <c r="H104" s="143">
        <f t="shared" si="22"/>
        <v>0.59616795012834611</v>
      </c>
      <c r="I104" s="160"/>
      <c r="J104" s="143">
        <f t="shared" si="23"/>
        <v>12.491351910514139</v>
      </c>
      <c r="K104" s="107">
        <v>147995</v>
      </c>
      <c r="L104" s="143">
        <f t="shared" si="24"/>
        <v>13.567565089842317</v>
      </c>
      <c r="M104" s="160"/>
      <c r="N104" s="143">
        <f t="shared" si="25"/>
        <v>30.116440061168664</v>
      </c>
      <c r="O104" s="47">
        <f t="shared" si="26"/>
        <v>204498</v>
      </c>
      <c r="P104" s="107">
        <v>0</v>
      </c>
      <c r="Q104" s="149">
        <f t="shared" si="27"/>
        <v>0</v>
      </c>
      <c r="R104" s="107">
        <v>0</v>
      </c>
      <c r="S104" s="149">
        <f t="shared" si="28"/>
        <v>0</v>
      </c>
      <c r="T104" s="107">
        <v>0</v>
      </c>
      <c r="U104" s="149">
        <f t="shared" si="29"/>
        <v>0</v>
      </c>
      <c r="V104" s="107">
        <v>0</v>
      </c>
      <c r="W104" s="47">
        <v>10908</v>
      </c>
      <c r="X104" s="47">
        <v>10908</v>
      </c>
      <c r="Y104" s="47">
        <v>10908</v>
      </c>
      <c r="Z104" s="47">
        <v>10908</v>
      </c>
    </row>
    <row r="105" spans="1:26" x14ac:dyDescent="0.2">
      <c r="A105" s="110">
        <v>52</v>
      </c>
      <c r="B105" s="110" t="s">
        <v>142</v>
      </c>
      <c r="C105" s="39">
        <v>0</v>
      </c>
      <c r="D105" s="142">
        <f t="shared" si="20"/>
        <v>0</v>
      </c>
      <c r="F105" s="142">
        <f t="shared" si="21"/>
        <v>0</v>
      </c>
      <c r="G105" s="39">
        <v>0</v>
      </c>
      <c r="H105" s="142">
        <f t="shared" si="22"/>
        <v>0</v>
      </c>
      <c r="J105" s="142">
        <f t="shared" si="23"/>
        <v>0</v>
      </c>
      <c r="K105" s="39">
        <v>0</v>
      </c>
      <c r="L105" s="142">
        <f t="shared" si="24"/>
        <v>0</v>
      </c>
      <c r="N105" s="142">
        <f t="shared" si="25"/>
        <v>0</v>
      </c>
      <c r="O105" s="39">
        <f t="shared" si="26"/>
        <v>0</v>
      </c>
      <c r="P105" s="39">
        <v>0</v>
      </c>
      <c r="Q105" s="142">
        <f t="shared" si="27"/>
        <v>0</v>
      </c>
      <c r="R105" s="39">
        <v>0</v>
      </c>
      <c r="S105" s="142">
        <f t="shared" si="28"/>
        <v>0</v>
      </c>
      <c r="T105" s="39">
        <v>0</v>
      </c>
      <c r="U105" s="142">
        <f t="shared" si="29"/>
        <v>0</v>
      </c>
      <c r="V105" s="39">
        <v>0</v>
      </c>
      <c r="W105" s="39">
        <v>0</v>
      </c>
      <c r="X105" s="39">
        <v>0</v>
      </c>
      <c r="Y105" s="39">
        <v>0</v>
      </c>
      <c r="Z105" s="39">
        <v>0</v>
      </c>
    </row>
    <row r="106" spans="1:26" x14ac:dyDescent="0.2">
      <c r="A106" s="113">
        <v>53</v>
      </c>
      <c r="B106" s="113" t="s">
        <v>144</v>
      </c>
      <c r="C106" s="47">
        <v>95896520</v>
      </c>
      <c r="D106" s="143">
        <f t="shared" si="20"/>
        <v>218.3351737296143</v>
      </c>
      <c r="E106" s="160"/>
      <c r="F106" s="143">
        <f t="shared" si="21"/>
        <v>235.85683211146932</v>
      </c>
      <c r="G106" s="47">
        <v>466470</v>
      </c>
      <c r="H106" s="143">
        <f t="shared" si="22"/>
        <v>1.0620490554782716</v>
      </c>
      <c r="I106" s="160"/>
      <c r="J106" s="143">
        <f t="shared" si="23"/>
        <v>22.252837468623028</v>
      </c>
      <c r="K106" s="47">
        <v>30537419</v>
      </c>
      <c r="L106" s="143">
        <f t="shared" si="24"/>
        <v>69.526951370279377</v>
      </c>
      <c r="M106" s="160"/>
      <c r="N106" s="143">
        <f t="shared" si="25"/>
        <v>154.33161733246146</v>
      </c>
      <c r="O106" s="47">
        <f t="shared" si="26"/>
        <v>126900409</v>
      </c>
      <c r="P106" s="47">
        <v>373804</v>
      </c>
      <c r="Q106" s="143">
        <f t="shared" si="27"/>
        <v>0.29456485045686492</v>
      </c>
      <c r="R106" s="47">
        <v>1027606</v>
      </c>
      <c r="S106" s="143">
        <f t="shared" si="28"/>
        <v>0.80977359182506647</v>
      </c>
      <c r="T106" s="47">
        <v>0</v>
      </c>
      <c r="U106" s="143">
        <f t="shared" si="29"/>
        <v>0</v>
      </c>
      <c r="V106" s="47">
        <v>24294586</v>
      </c>
      <c r="W106" s="47">
        <v>439217</v>
      </c>
      <c r="X106" s="47">
        <v>439217</v>
      </c>
      <c r="Y106" s="47">
        <v>439217</v>
      </c>
      <c r="Z106" s="47">
        <v>439217</v>
      </c>
    </row>
    <row r="107" spans="1:26" x14ac:dyDescent="0.2">
      <c r="A107" s="110">
        <v>54</v>
      </c>
      <c r="B107" s="110" t="s">
        <v>146</v>
      </c>
      <c r="C107" s="39">
        <v>1788083</v>
      </c>
      <c r="D107" s="142">
        <f t="shared" si="20"/>
        <v>43.161219465096067</v>
      </c>
      <c r="F107" s="142">
        <f t="shared" si="21"/>
        <v>46.624958861242241</v>
      </c>
      <c r="G107" s="39">
        <v>77000</v>
      </c>
      <c r="H107" s="142">
        <f t="shared" si="22"/>
        <v>1.8586463261562229</v>
      </c>
      <c r="J107" s="142">
        <f t="shared" si="23"/>
        <v>38.943732772288989</v>
      </c>
      <c r="K107" s="39">
        <v>505577</v>
      </c>
      <c r="L107" s="142">
        <f t="shared" si="24"/>
        <v>12.203751086221878</v>
      </c>
      <c r="N107" s="142">
        <f t="shared" si="25"/>
        <v>27.089130265885807</v>
      </c>
      <c r="O107" s="39">
        <f t="shared" si="26"/>
        <v>2370660</v>
      </c>
      <c r="P107" s="39">
        <v>58708</v>
      </c>
      <c r="Q107" s="142">
        <f t="shared" si="27"/>
        <v>2.4764411598457814</v>
      </c>
      <c r="R107" s="39">
        <v>0</v>
      </c>
      <c r="S107" s="142">
        <f t="shared" si="28"/>
        <v>0</v>
      </c>
      <c r="T107" s="39">
        <v>0</v>
      </c>
      <c r="U107" s="142">
        <f t="shared" si="29"/>
        <v>0</v>
      </c>
      <c r="V107" s="39">
        <v>964914</v>
      </c>
      <c r="W107" s="39">
        <v>41428</v>
      </c>
      <c r="X107" s="39">
        <v>41428</v>
      </c>
      <c r="Y107" s="39">
        <v>41428</v>
      </c>
      <c r="Z107" s="39">
        <v>41428</v>
      </c>
    </row>
    <row r="108" spans="1:26" x14ac:dyDescent="0.2">
      <c r="A108" s="113">
        <v>55</v>
      </c>
      <c r="B108" s="113" t="s">
        <v>148</v>
      </c>
      <c r="C108" s="47">
        <v>0</v>
      </c>
      <c r="D108" s="143">
        <f t="shared" si="20"/>
        <v>0</v>
      </c>
      <c r="E108" s="160"/>
      <c r="F108" s="143">
        <f t="shared" si="21"/>
        <v>0</v>
      </c>
      <c r="G108" s="47">
        <v>0</v>
      </c>
      <c r="H108" s="143">
        <f t="shared" si="22"/>
        <v>0</v>
      </c>
      <c r="I108" s="160"/>
      <c r="J108" s="143">
        <f t="shared" si="23"/>
        <v>0</v>
      </c>
      <c r="K108" s="47">
        <v>0</v>
      </c>
      <c r="L108" s="143">
        <f t="shared" si="24"/>
        <v>0</v>
      </c>
      <c r="M108" s="160"/>
      <c r="N108" s="143">
        <f t="shared" si="25"/>
        <v>0</v>
      </c>
      <c r="O108" s="47">
        <f t="shared" si="26"/>
        <v>0</v>
      </c>
      <c r="P108" s="47">
        <v>0</v>
      </c>
      <c r="Q108" s="149">
        <f t="shared" si="27"/>
        <v>0</v>
      </c>
      <c r="R108" s="47">
        <v>0</v>
      </c>
      <c r="S108" s="149">
        <f t="shared" si="28"/>
        <v>0</v>
      </c>
      <c r="T108" s="47">
        <v>0</v>
      </c>
      <c r="U108" s="149">
        <f t="shared" si="29"/>
        <v>0</v>
      </c>
      <c r="V108" s="47">
        <v>0</v>
      </c>
      <c r="W108" s="47">
        <v>12059</v>
      </c>
      <c r="X108" s="47">
        <v>0</v>
      </c>
      <c r="Y108" s="47">
        <v>0</v>
      </c>
      <c r="Z108" s="47">
        <v>0</v>
      </c>
    </row>
    <row r="109" spans="1:26" x14ac:dyDescent="0.2">
      <c r="A109" s="110">
        <v>56</v>
      </c>
      <c r="B109" s="110" t="s">
        <v>150</v>
      </c>
      <c r="C109" s="39">
        <v>799121</v>
      </c>
      <c r="D109" s="142">
        <f t="shared" si="20"/>
        <v>57.153554570161639</v>
      </c>
      <c r="F109" s="142">
        <f t="shared" si="21"/>
        <v>61.74019556520004</v>
      </c>
      <c r="G109" s="39">
        <v>1000</v>
      </c>
      <c r="H109" s="142">
        <f t="shared" si="22"/>
        <v>7.1520526391074243E-2</v>
      </c>
      <c r="J109" s="142">
        <f t="shared" si="23"/>
        <v>1.4985509767571186</v>
      </c>
      <c r="K109" s="39">
        <v>177600</v>
      </c>
      <c r="L109" s="142">
        <f t="shared" si="24"/>
        <v>12.702045487054784</v>
      </c>
      <c r="N109" s="142">
        <f t="shared" si="25"/>
        <v>28.195213292289374</v>
      </c>
      <c r="O109" s="39">
        <f t="shared" si="26"/>
        <v>977721</v>
      </c>
      <c r="P109" s="39">
        <v>0</v>
      </c>
      <c r="Q109" s="151">
        <f t="shared" si="27"/>
        <v>0</v>
      </c>
      <c r="R109" s="39">
        <v>0</v>
      </c>
      <c r="S109" s="151">
        <f t="shared" si="28"/>
        <v>0</v>
      </c>
      <c r="T109" s="39">
        <v>0</v>
      </c>
      <c r="U109" s="151">
        <f t="shared" si="29"/>
        <v>0</v>
      </c>
      <c r="V109" s="39">
        <v>300002</v>
      </c>
      <c r="W109" s="39">
        <v>13982</v>
      </c>
      <c r="X109" s="39">
        <v>13982</v>
      </c>
      <c r="Y109" s="39">
        <v>13982</v>
      </c>
      <c r="Z109" s="39">
        <v>13982</v>
      </c>
    </row>
    <row r="110" spans="1:26" x14ac:dyDescent="0.2">
      <c r="A110" s="113">
        <v>57</v>
      </c>
      <c r="B110" s="113" t="s">
        <v>152</v>
      </c>
      <c r="C110" s="47">
        <v>102757</v>
      </c>
      <c r="D110" s="143">
        <f t="shared" si="20"/>
        <v>12.222790531699774</v>
      </c>
      <c r="E110" s="160"/>
      <c r="F110" s="143">
        <f t="shared" si="21"/>
        <v>13.203684065760553</v>
      </c>
      <c r="G110" s="47">
        <v>0</v>
      </c>
      <c r="H110" s="143">
        <f t="shared" si="22"/>
        <v>0</v>
      </c>
      <c r="I110" s="160"/>
      <c r="J110" s="143">
        <f t="shared" si="23"/>
        <v>0</v>
      </c>
      <c r="K110" s="47">
        <v>513011</v>
      </c>
      <c r="L110" s="143">
        <f t="shared" si="24"/>
        <v>61.021886523135485</v>
      </c>
      <c r="M110" s="160"/>
      <c r="N110" s="143">
        <f t="shared" si="25"/>
        <v>135.45260153344171</v>
      </c>
      <c r="O110" s="47">
        <f t="shared" si="26"/>
        <v>615768</v>
      </c>
      <c r="P110" s="47">
        <v>180556</v>
      </c>
      <c r="Q110" s="149">
        <f t="shared" si="27"/>
        <v>29.322082342700494</v>
      </c>
      <c r="R110" s="47">
        <v>0</v>
      </c>
      <c r="S110" s="149">
        <f t="shared" si="28"/>
        <v>0</v>
      </c>
      <c r="T110" s="47">
        <v>0</v>
      </c>
      <c r="U110" s="149">
        <f t="shared" si="29"/>
        <v>0</v>
      </c>
      <c r="V110" s="47">
        <v>2099</v>
      </c>
      <c r="W110" s="47">
        <v>8407</v>
      </c>
      <c r="X110" s="47">
        <v>8407</v>
      </c>
      <c r="Y110" s="47">
        <v>0</v>
      </c>
      <c r="Z110" s="47">
        <v>8407</v>
      </c>
    </row>
    <row r="111" spans="1:26" x14ac:dyDescent="0.2">
      <c r="A111" s="110">
        <v>58</v>
      </c>
      <c r="B111" s="110" t="s">
        <v>154</v>
      </c>
      <c r="C111" s="39">
        <v>62800</v>
      </c>
      <c r="D111" s="142">
        <f t="shared" si="20"/>
        <v>2.0703524214551807</v>
      </c>
      <c r="F111" s="142">
        <f t="shared" si="21"/>
        <v>2.2365006752574206</v>
      </c>
      <c r="G111" s="39">
        <v>170978</v>
      </c>
      <c r="H111" s="142">
        <f t="shared" si="22"/>
        <v>5.6366993043879603</v>
      </c>
      <c r="J111" s="142">
        <f t="shared" si="23"/>
        <v>118.10429361340549</v>
      </c>
      <c r="K111" s="39">
        <v>995325</v>
      </c>
      <c r="L111" s="142">
        <f t="shared" si="24"/>
        <v>32.813272673326082</v>
      </c>
      <c r="N111" s="142">
        <f t="shared" si="25"/>
        <v>72.836868895278968</v>
      </c>
      <c r="O111" s="39">
        <f t="shared" si="26"/>
        <v>1229103</v>
      </c>
      <c r="P111" s="39">
        <v>240961</v>
      </c>
      <c r="Q111" s="151">
        <f t="shared" si="27"/>
        <v>19.60462223263632</v>
      </c>
      <c r="R111" s="39">
        <v>89478</v>
      </c>
      <c r="S111" s="151">
        <f t="shared" si="28"/>
        <v>7.2799431780737667</v>
      </c>
      <c r="T111" s="39">
        <v>0</v>
      </c>
      <c r="U111" s="151">
        <f t="shared" si="29"/>
        <v>0</v>
      </c>
      <c r="V111" s="39">
        <v>22473</v>
      </c>
      <c r="W111" s="39">
        <v>30333</v>
      </c>
      <c r="X111" s="39">
        <v>30333</v>
      </c>
      <c r="Y111" s="39">
        <v>30333</v>
      </c>
      <c r="Z111" s="39">
        <v>30333</v>
      </c>
    </row>
    <row r="112" spans="1:26" x14ac:dyDescent="0.2">
      <c r="A112" s="113">
        <v>59</v>
      </c>
      <c r="B112" s="113" t="s">
        <v>156</v>
      </c>
      <c r="C112" s="47">
        <v>161474</v>
      </c>
      <c r="D112" s="143">
        <f t="shared" si="20"/>
        <v>14.837269135348709</v>
      </c>
      <c r="E112" s="160"/>
      <c r="F112" s="143">
        <f t="shared" si="21"/>
        <v>16.027977699014095</v>
      </c>
      <c r="G112" s="47">
        <v>45000</v>
      </c>
      <c r="H112" s="143">
        <f t="shared" si="22"/>
        <v>4.1348892768538086</v>
      </c>
      <c r="I112" s="160"/>
      <c r="J112" s="143">
        <f t="shared" si="23"/>
        <v>86.637258942002319</v>
      </c>
      <c r="K112" s="47">
        <v>145000</v>
      </c>
      <c r="L112" s="143">
        <f t="shared" si="24"/>
        <v>13.323532114306717</v>
      </c>
      <c r="M112" s="160"/>
      <c r="N112" s="143">
        <f t="shared" si="25"/>
        <v>29.574750787374889</v>
      </c>
      <c r="O112" s="47">
        <f t="shared" si="26"/>
        <v>351474</v>
      </c>
      <c r="P112" s="47">
        <v>4500</v>
      </c>
      <c r="Q112" s="149">
        <f t="shared" si="27"/>
        <v>1.2803222998002697</v>
      </c>
      <c r="R112" s="47">
        <v>0</v>
      </c>
      <c r="S112" s="149">
        <f t="shared" si="28"/>
        <v>0</v>
      </c>
      <c r="T112" s="47">
        <v>0</v>
      </c>
      <c r="U112" s="149">
        <f t="shared" si="29"/>
        <v>0</v>
      </c>
      <c r="V112" s="47">
        <v>14100</v>
      </c>
      <c r="W112" s="47">
        <v>10883</v>
      </c>
      <c r="X112" s="47">
        <v>10883</v>
      </c>
      <c r="Y112" s="47">
        <v>10883</v>
      </c>
      <c r="Z112" s="47">
        <v>10883</v>
      </c>
    </row>
    <row r="113" spans="1:26" x14ac:dyDescent="0.2">
      <c r="A113" s="110">
        <v>60</v>
      </c>
      <c r="B113" s="110" t="s">
        <v>158</v>
      </c>
      <c r="C113" s="39">
        <v>1635468</v>
      </c>
      <c r="D113" s="142">
        <f t="shared" si="20"/>
        <v>16.014374541003672</v>
      </c>
      <c r="F113" s="142">
        <f t="shared" si="21"/>
        <v>17.299547218925166</v>
      </c>
      <c r="G113" s="39">
        <v>146500</v>
      </c>
      <c r="H113" s="142">
        <f t="shared" si="22"/>
        <v>1.434516523867809</v>
      </c>
      <c r="J113" s="142">
        <f t="shared" si="23"/>
        <v>30.057051401744346</v>
      </c>
      <c r="K113" s="39">
        <v>3725743</v>
      </c>
      <c r="L113" s="142">
        <f t="shared" si="24"/>
        <v>36.482183598531215</v>
      </c>
      <c r="N113" s="142">
        <f t="shared" si="25"/>
        <v>80.980889965900673</v>
      </c>
      <c r="O113" s="39">
        <f t="shared" si="26"/>
        <v>5507711</v>
      </c>
      <c r="P113" s="39">
        <v>855322</v>
      </c>
      <c r="Q113" s="151">
        <f t="shared" si="27"/>
        <v>15.529536680483053</v>
      </c>
      <c r="R113" s="39">
        <v>0</v>
      </c>
      <c r="S113" s="151">
        <f t="shared" si="28"/>
        <v>0</v>
      </c>
      <c r="T113" s="39">
        <v>0</v>
      </c>
      <c r="U113" s="151">
        <f t="shared" si="29"/>
        <v>0</v>
      </c>
      <c r="V113" s="39">
        <v>717319</v>
      </c>
      <c r="W113" s="39">
        <v>102125</v>
      </c>
      <c r="X113" s="39">
        <v>102125</v>
      </c>
      <c r="Y113" s="39">
        <v>102125</v>
      </c>
      <c r="Z113" s="39">
        <v>102125</v>
      </c>
    </row>
    <row r="114" spans="1:26" x14ac:dyDescent="0.2">
      <c r="A114" s="113">
        <v>61</v>
      </c>
      <c r="B114" s="113" t="s">
        <v>160</v>
      </c>
      <c r="C114" s="47">
        <v>373194</v>
      </c>
      <c r="D114" s="143">
        <f t="shared" si="20"/>
        <v>25.236272653502841</v>
      </c>
      <c r="E114" s="160"/>
      <c r="F114" s="143">
        <f t="shared" si="21"/>
        <v>27.261513665808184</v>
      </c>
      <c r="G114" s="47">
        <v>9000</v>
      </c>
      <c r="H114" s="143">
        <f t="shared" si="22"/>
        <v>0.6086015688395997</v>
      </c>
      <c r="I114" s="160"/>
      <c r="J114" s="143">
        <f t="shared" si="23"/>
        <v>12.751870287609023</v>
      </c>
      <c r="K114" s="47">
        <v>446838</v>
      </c>
      <c r="L114" s="143">
        <f t="shared" si="24"/>
        <v>30.216256424127671</v>
      </c>
      <c r="M114" s="160"/>
      <c r="N114" s="143">
        <f t="shared" si="25"/>
        <v>67.072173189826188</v>
      </c>
      <c r="O114" s="47">
        <f t="shared" si="26"/>
        <v>829032</v>
      </c>
      <c r="P114" s="47">
        <v>47910</v>
      </c>
      <c r="Q114" s="149">
        <f t="shared" si="27"/>
        <v>5.7790290362736298</v>
      </c>
      <c r="R114" s="47">
        <v>0</v>
      </c>
      <c r="S114" s="149">
        <f t="shared" si="28"/>
        <v>0</v>
      </c>
      <c r="T114" s="47">
        <v>0</v>
      </c>
      <c r="U114" s="149">
        <f t="shared" si="29"/>
        <v>0</v>
      </c>
      <c r="V114" s="47">
        <v>58501</v>
      </c>
      <c r="W114" s="47">
        <v>14788</v>
      </c>
      <c r="X114" s="47">
        <v>14788</v>
      </c>
      <c r="Y114" s="47">
        <v>14788</v>
      </c>
      <c r="Z114" s="47">
        <v>14788</v>
      </c>
    </row>
    <row r="115" spans="1:26" x14ac:dyDescent="0.2">
      <c r="A115" s="110">
        <v>62</v>
      </c>
      <c r="B115" s="110" t="s">
        <v>249</v>
      </c>
      <c r="C115" s="39">
        <v>636094</v>
      </c>
      <c r="D115" s="142">
        <f t="shared" si="20"/>
        <v>23.727767830498358</v>
      </c>
      <c r="F115" s="142">
        <f t="shared" si="21"/>
        <v>25.631949529617643</v>
      </c>
      <c r="G115" s="39">
        <v>17250</v>
      </c>
      <c r="H115" s="142">
        <f t="shared" si="22"/>
        <v>0.64346463742166515</v>
      </c>
      <c r="J115" s="142">
        <f t="shared" si="23"/>
        <v>13.482347090740113</v>
      </c>
      <c r="K115" s="39">
        <v>228855</v>
      </c>
      <c r="L115" s="142">
        <f t="shared" si="24"/>
        <v>8.5368173679498653</v>
      </c>
      <c r="N115" s="142">
        <f t="shared" si="25"/>
        <v>18.949498076665854</v>
      </c>
      <c r="O115" s="39">
        <f t="shared" si="26"/>
        <v>882199</v>
      </c>
      <c r="P115" s="39">
        <v>4500</v>
      </c>
      <c r="Q115" s="151">
        <f t="shared" si="27"/>
        <v>0.51008899352640391</v>
      </c>
      <c r="R115" s="39">
        <v>0</v>
      </c>
      <c r="S115" s="151">
        <f t="shared" si="28"/>
        <v>0</v>
      </c>
      <c r="T115" s="39">
        <v>0</v>
      </c>
      <c r="U115" s="151">
        <f t="shared" si="29"/>
        <v>0</v>
      </c>
      <c r="V115" s="39">
        <v>304619</v>
      </c>
      <c r="W115" s="39">
        <v>26808</v>
      </c>
      <c r="X115" s="39">
        <v>26808</v>
      </c>
      <c r="Y115" s="39">
        <v>26808</v>
      </c>
      <c r="Z115" s="39">
        <v>26808</v>
      </c>
    </row>
    <row r="116" spans="1:26" x14ac:dyDescent="0.2">
      <c r="A116" s="113">
        <v>63</v>
      </c>
      <c r="B116" s="113" t="s">
        <v>164</v>
      </c>
      <c r="C116" s="47">
        <v>304690</v>
      </c>
      <c r="D116" s="143">
        <f t="shared" si="20"/>
        <v>25.077366255144032</v>
      </c>
      <c r="E116" s="160"/>
      <c r="F116" s="143">
        <f t="shared" si="21"/>
        <v>27.0898548392484</v>
      </c>
      <c r="G116" s="47">
        <v>0</v>
      </c>
      <c r="H116" s="143">
        <f t="shared" si="22"/>
        <v>0</v>
      </c>
      <c r="I116" s="160"/>
      <c r="J116" s="143">
        <f t="shared" si="23"/>
        <v>0</v>
      </c>
      <c r="K116" s="47">
        <v>269100</v>
      </c>
      <c r="L116" s="143">
        <f t="shared" si="24"/>
        <v>22.148148148148149</v>
      </c>
      <c r="M116" s="160"/>
      <c r="N116" s="143">
        <f t="shared" si="25"/>
        <v>49.163086504664761</v>
      </c>
      <c r="O116" s="47">
        <f t="shared" si="26"/>
        <v>573790</v>
      </c>
      <c r="P116" s="47">
        <v>79745</v>
      </c>
      <c r="Q116" s="149">
        <f t="shared" si="27"/>
        <v>13.897941755694593</v>
      </c>
      <c r="R116" s="47">
        <v>0</v>
      </c>
      <c r="S116" s="149">
        <f t="shared" si="28"/>
        <v>0</v>
      </c>
      <c r="T116" s="47">
        <v>114909</v>
      </c>
      <c r="U116" s="149">
        <f t="shared" si="29"/>
        <v>20.02631624810471</v>
      </c>
      <c r="V116" s="47">
        <v>68136</v>
      </c>
      <c r="W116" s="47">
        <v>12150</v>
      </c>
      <c r="X116" s="47">
        <v>12150</v>
      </c>
      <c r="Y116" s="47">
        <v>0</v>
      </c>
      <c r="Z116" s="47">
        <v>12150</v>
      </c>
    </row>
    <row r="117" spans="1:26" x14ac:dyDescent="0.2">
      <c r="A117" s="110">
        <v>64</v>
      </c>
      <c r="B117" s="110" t="s">
        <v>166</v>
      </c>
      <c r="C117" s="39">
        <v>0</v>
      </c>
      <c r="D117" s="142">
        <f t="shared" si="20"/>
        <v>0</v>
      </c>
      <c r="F117" s="142">
        <f t="shared" si="21"/>
        <v>0</v>
      </c>
      <c r="G117" s="39">
        <v>0</v>
      </c>
      <c r="H117" s="142">
        <f t="shared" si="22"/>
        <v>0</v>
      </c>
      <c r="J117" s="142">
        <f t="shared" si="23"/>
        <v>0</v>
      </c>
      <c r="K117" s="39">
        <v>0</v>
      </c>
      <c r="L117" s="142">
        <f t="shared" si="24"/>
        <v>0</v>
      </c>
      <c r="N117" s="142">
        <f t="shared" si="25"/>
        <v>0</v>
      </c>
      <c r="O117" s="39">
        <f t="shared" si="26"/>
        <v>0</v>
      </c>
      <c r="P117" s="39">
        <v>0</v>
      </c>
      <c r="Q117" s="151">
        <f t="shared" si="27"/>
        <v>0</v>
      </c>
      <c r="R117" s="39">
        <v>0</v>
      </c>
      <c r="S117" s="151">
        <f t="shared" si="28"/>
        <v>0</v>
      </c>
      <c r="T117" s="39">
        <v>0</v>
      </c>
      <c r="U117" s="151">
        <f t="shared" si="29"/>
        <v>0</v>
      </c>
      <c r="V117" s="39">
        <v>0</v>
      </c>
      <c r="W117" s="39">
        <v>0</v>
      </c>
      <c r="X117" s="39">
        <v>0</v>
      </c>
      <c r="Y117" s="39">
        <v>0</v>
      </c>
      <c r="Z117" s="39">
        <v>0</v>
      </c>
    </row>
    <row r="118" spans="1:26" x14ac:dyDescent="0.2">
      <c r="A118" s="113">
        <v>65</v>
      </c>
      <c r="B118" s="113" t="s">
        <v>168</v>
      </c>
      <c r="C118" s="47">
        <v>506744</v>
      </c>
      <c r="D118" s="143">
        <f t="shared" ref="D118:D149" si="30">IFERROR((C118/$W118),0)</f>
        <v>32.386016488783795</v>
      </c>
      <c r="E118" s="160"/>
      <c r="F118" s="143">
        <f t="shared" ref="F118:F149" si="31">IF(D$149,D118/D$149*100,0)</f>
        <v>34.985032980594369</v>
      </c>
      <c r="G118" s="47">
        <v>0</v>
      </c>
      <c r="H118" s="143">
        <f t="shared" ref="H118:H148" si="32">IFERROR((G118/$W118),0)</f>
        <v>0</v>
      </c>
      <c r="I118" s="160"/>
      <c r="J118" s="143">
        <f t="shared" ref="J118:J149" si="33">IF(H$149,H118/H$149*100,0)</f>
        <v>0</v>
      </c>
      <c r="K118" s="47">
        <v>284066</v>
      </c>
      <c r="L118" s="143">
        <f t="shared" ref="L118:L149" si="34">IFERROR((K118/$W118),0)</f>
        <v>18.154662235572314</v>
      </c>
      <c r="M118" s="160"/>
      <c r="N118" s="143">
        <f t="shared" ref="N118:N149" si="35">IF(L$149,L118/L$149*100,0)</f>
        <v>40.298593994416599</v>
      </c>
      <c r="O118" s="47">
        <f t="shared" ref="O118:O148" si="36">(C118+G118+K118)</f>
        <v>790810</v>
      </c>
      <c r="P118" s="47">
        <v>128242</v>
      </c>
      <c r="Q118" s="149">
        <f t="shared" ref="Q118:Q149" si="37">IF($O118,P118/$O118*100,0)</f>
        <v>16.216537474235277</v>
      </c>
      <c r="R118" s="47">
        <v>7500</v>
      </c>
      <c r="S118" s="149">
        <f t="shared" ref="S118:S149" si="38">IF($O118,R118/$O118*100,0)</f>
        <v>0.94839468393166493</v>
      </c>
      <c r="T118" s="47">
        <v>0</v>
      </c>
      <c r="U118" s="149">
        <f t="shared" ref="U118:U149" si="39">IF($O118,T118/$O118*100,0)</f>
        <v>0</v>
      </c>
      <c r="V118" s="47">
        <v>0</v>
      </c>
      <c r="W118" s="47">
        <v>15647</v>
      </c>
      <c r="X118" s="47">
        <v>15647</v>
      </c>
      <c r="Y118" s="47">
        <v>0</v>
      </c>
      <c r="Z118" s="47">
        <v>15647</v>
      </c>
    </row>
    <row r="119" spans="1:26" x14ac:dyDescent="0.2">
      <c r="A119" s="110">
        <v>66</v>
      </c>
      <c r="B119" s="110" t="s">
        <v>170</v>
      </c>
      <c r="C119" s="39">
        <v>517684</v>
      </c>
      <c r="D119" s="142">
        <f t="shared" si="30"/>
        <v>13.349940688018981</v>
      </c>
      <c r="F119" s="142">
        <f t="shared" si="31"/>
        <v>14.421289367930596</v>
      </c>
      <c r="G119" s="39">
        <v>73730</v>
      </c>
      <c r="H119" s="142">
        <f t="shared" si="32"/>
        <v>1.9013358089638455</v>
      </c>
      <c r="J119" s="142">
        <f t="shared" si="33"/>
        <v>39.838194395918805</v>
      </c>
      <c r="K119" s="39">
        <v>1645358</v>
      </c>
      <c r="L119" s="142">
        <f t="shared" si="34"/>
        <v>42.430192377121045</v>
      </c>
      <c r="N119" s="142">
        <f t="shared" si="35"/>
        <v>94.183911191707637</v>
      </c>
      <c r="O119" s="39">
        <f t="shared" si="36"/>
        <v>2236772</v>
      </c>
      <c r="P119" s="39">
        <v>251892</v>
      </c>
      <c r="Q119" s="151">
        <f t="shared" si="37"/>
        <v>11.26140706339314</v>
      </c>
      <c r="R119" s="39">
        <v>0</v>
      </c>
      <c r="S119" s="151">
        <f t="shared" si="38"/>
        <v>0</v>
      </c>
      <c r="T119" s="39">
        <v>0</v>
      </c>
      <c r="U119" s="151">
        <f t="shared" si="39"/>
        <v>0</v>
      </c>
      <c r="V119" s="39">
        <v>65003</v>
      </c>
      <c r="W119" s="39">
        <v>38778</v>
      </c>
      <c r="X119" s="39">
        <v>38778</v>
      </c>
      <c r="Y119" s="39">
        <v>38778</v>
      </c>
      <c r="Z119" s="39">
        <v>38778</v>
      </c>
    </row>
    <row r="120" spans="1:26" x14ac:dyDescent="0.2">
      <c r="A120" s="113">
        <v>67</v>
      </c>
      <c r="B120" s="113" t="s">
        <v>250</v>
      </c>
      <c r="C120" s="47">
        <v>125855</v>
      </c>
      <c r="D120" s="143">
        <f t="shared" si="30"/>
        <v>5.3502954555116267</v>
      </c>
      <c r="E120" s="160"/>
      <c r="F120" s="143">
        <f t="shared" si="31"/>
        <v>5.7796630540166714</v>
      </c>
      <c r="G120" s="47">
        <v>0</v>
      </c>
      <c r="H120" s="143">
        <f t="shared" si="32"/>
        <v>0</v>
      </c>
      <c r="I120" s="160"/>
      <c r="J120" s="143">
        <f t="shared" si="33"/>
        <v>0</v>
      </c>
      <c r="K120" s="47">
        <v>478896</v>
      </c>
      <c r="L120" s="143">
        <f t="shared" si="34"/>
        <v>20.358627726055349</v>
      </c>
      <c r="M120" s="160"/>
      <c r="N120" s="143">
        <f t="shared" si="35"/>
        <v>45.190819987178578</v>
      </c>
      <c r="O120" s="47">
        <f t="shared" si="36"/>
        <v>604751</v>
      </c>
      <c r="P120" s="47">
        <v>90609</v>
      </c>
      <c r="Q120" s="149">
        <f t="shared" si="37"/>
        <v>14.982860714575089</v>
      </c>
      <c r="R120" s="47">
        <v>0</v>
      </c>
      <c r="S120" s="149">
        <f t="shared" si="38"/>
        <v>0</v>
      </c>
      <c r="T120" s="47">
        <v>0</v>
      </c>
      <c r="U120" s="149">
        <f t="shared" si="39"/>
        <v>0</v>
      </c>
      <c r="V120" s="47">
        <v>51632</v>
      </c>
      <c r="W120" s="47">
        <v>23523</v>
      </c>
      <c r="X120" s="47">
        <v>23523</v>
      </c>
      <c r="Y120" s="47">
        <v>0</v>
      </c>
      <c r="Z120" s="47">
        <v>23523</v>
      </c>
    </row>
    <row r="121" spans="1:26" x14ac:dyDescent="0.2">
      <c r="A121" s="110">
        <v>68</v>
      </c>
      <c r="B121" s="110" t="s">
        <v>174</v>
      </c>
      <c r="C121" s="39">
        <v>266037</v>
      </c>
      <c r="D121" s="142">
        <f t="shared" si="30"/>
        <v>15.663055637327053</v>
      </c>
      <c r="F121" s="142">
        <f t="shared" si="31"/>
        <v>16.920034553757176</v>
      </c>
      <c r="G121" s="39">
        <v>0</v>
      </c>
      <c r="H121" s="142">
        <f t="shared" si="32"/>
        <v>0</v>
      </c>
      <c r="J121" s="142">
        <f t="shared" si="33"/>
        <v>0</v>
      </c>
      <c r="K121" s="39">
        <v>305568</v>
      </c>
      <c r="L121" s="142">
        <f t="shared" si="34"/>
        <v>17.990462172505151</v>
      </c>
      <c r="N121" s="142">
        <f t="shared" si="35"/>
        <v>39.934112871631747</v>
      </c>
      <c r="O121" s="39">
        <f t="shared" si="36"/>
        <v>571605</v>
      </c>
      <c r="P121" s="39">
        <v>4500</v>
      </c>
      <c r="Q121" s="151">
        <f t="shared" si="37"/>
        <v>0.78725693442149736</v>
      </c>
      <c r="R121" s="39">
        <v>0</v>
      </c>
      <c r="S121" s="151">
        <f t="shared" si="38"/>
        <v>0</v>
      </c>
      <c r="T121" s="39">
        <v>0</v>
      </c>
      <c r="U121" s="151">
        <f t="shared" si="39"/>
        <v>0</v>
      </c>
      <c r="V121" s="39">
        <v>31835</v>
      </c>
      <c r="W121" s="39">
        <v>16985</v>
      </c>
      <c r="X121" s="39">
        <v>16985</v>
      </c>
      <c r="Y121" s="39">
        <v>0</v>
      </c>
      <c r="Z121" s="39">
        <v>16985</v>
      </c>
    </row>
    <row r="122" spans="1:26" x14ac:dyDescent="0.2">
      <c r="A122" s="113">
        <v>69</v>
      </c>
      <c r="B122" s="113" t="s">
        <v>176</v>
      </c>
      <c r="C122" s="47">
        <v>658705</v>
      </c>
      <c r="D122" s="143">
        <f t="shared" si="30"/>
        <v>11.180978731349617</v>
      </c>
      <c r="E122" s="160"/>
      <c r="F122" s="143">
        <f t="shared" si="31"/>
        <v>12.078265624519236</v>
      </c>
      <c r="G122" s="47">
        <v>0</v>
      </c>
      <c r="H122" s="143">
        <f t="shared" si="32"/>
        <v>0</v>
      </c>
      <c r="I122" s="160"/>
      <c r="J122" s="143">
        <f t="shared" si="33"/>
        <v>0</v>
      </c>
      <c r="K122" s="47">
        <v>2500345</v>
      </c>
      <c r="L122" s="143">
        <f t="shared" si="34"/>
        <v>42.441311764805732</v>
      </c>
      <c r="M122" s="160"/>
      <c r="N122" s="143">
        <f t="shared" si="35"/>
        <v>94.208593319304242</v>
      </c>
      <c r="O122" s="47">
        <f t="shared" si="36"/>
        <v>3159050</v>
      </c>
      <c r="P122" s="47">
        <v>420777</v>
      </c>
      <c r="Q122" s="149">
        <f t="shared" si="37"/>
        <v>13.319732197970909</v>
      </c>
      <c r="R122" s="47">
        <v>0</v>
      </c>
      <c r="S122" s="149">
        <f t="shared" si="38"/>
        <v>0</v>
      </c>
      <c r="T122" s="47">
        <v>0</v>
      </c>
      <c r="U122" s="149">
        <f t="shared" si="39"/>
        <v>0</v>
      </c>
      <c r="V122" s="47">
        <v>73142</v>
      </c>
      <c r="W122" s="47">
        <v>58913</v>
      </c>
      <c r="X122" s="47">
        <v>58913</v>
      </c>
      <c r="Y122" s="47">
        <v>0</v>
      </c>
      <c r="Z122" s="47">
        <v>58913</v>
      </c>
    </row>
    <row r="123" spans="1:26" x14ac:dyDescent="0.2">
      <c r="A123" s="110">
        <v>70</v>
      </c>
      <c r="B123" s="110" t="s">
        <v>178</v>
      </c>
      <c r="C123" s="39">
        <v>1975237</v>
      </c>
      <c r="D123" s="142">
        <f t="shared" si="30"/>
        <v>61.972108053838674</v>
      </c>
      <c r="F123" s="142">
        <f t="shared" si="31"/>
        <v>66.945443719247706</v>
      </c>
      <c r="G123" s="39">
        <v>0</v>
      </c>
      <c r="H123" s="142">
        <f t="shared" si="32"/>
        <v>0</v>
      </c>
      <c r="J123" s="142">
        <f t="shared" si="33"/>
        <v>0</v>
      </c>
      <c r="K123" s="39">
        <v>801482</v>
      </c>
      <c r="L123" s="142">
        <f t="shared" si="34"/>
        <v>25.146111128541399</v>
      </c>
      <c r="N123" s="142">
        <f t="shared" si="35"/>
        <v>55.817778913121465</v>
      </c>
      <c r="O123" s="39">
        <f t="shared" si="36"/>
        <v>2776719</v>
      </c>
      <c r="P123" s="39">
        <v>206225</v>
      </c>
      <c r="Q123" s="151">
        <f t="shared" si="37"/>
        <v>7.4269308489623906</v>
      </c>
      <c r="R123" s="39">
        <v>15000</v>
      </c>
      <c r="S123" s="151">
        <f t="shared" si="38"/>
        <v>0.54020590488270503</v>
      </c>
      <c r="T123" s="39">
        <v>0</v>
      </c>
      <c r="U123" s="151">
        <f t="shared" si="39"/>
        <v>0</v>
      </c>
      <c r="V123" s="39">
        <v>22781</v>
      </c>
      <c r="W123" s="39">
        <v>31873</v>
      </c>
      <c r="X123" s="39">
        <v>31873</v>
      </c>
      <c r="Y123" s="39">
        <v>0</v>
      </c>
      <c r="Z123" s="39">
        <v>31873</v>
      </c>
    </row>
    <row r="124" spans="1:26" x14ac:dyDescent="0.2">
      <c r="A124" s="113">
        <v>71</v>
      </c>
      <c r="B124" s="113" t="s">
        <v>180</v>
      </c>
      <c r="C124" s="47">
        <v>83036</v>
      </c>
      <c r="D124" s="143">
        <f t="shared" si="30"/>
        <v>3.6826326059960972</v>
      </c>
      <c r="E124" s="160"/>
      <c r="F124" s="143">
        <f t="shared" si="31"/>
        <v>3.9781682696544536</v>
      </c>
      <c r="G124" s="47">
        <v>13400</v>
      </c>
      <c r="H124" s="143">
        <f t="shared" si="32"/>
        <v>0.5942877417065815</v>
      </c>
      <c r="I124" s="160"/>
      <c r="J124" s="143">
        <f t="shared" si="33"/>
        <v>12.45195639276395</v>
      </c>
      <c r="K124" s="47">
        <v>468708</v>
      </c>
      <c r="L124" s="143">
        <f t="shared" si="34"/>
        <v>20.787120808940927</v>
      </c>
      <c r="M124" s="160"/>
      <c r="N124" s="143">
        <f t="shared" si="35"/>
        <v>46.141962374327342</v>
      </c>
      <c r="O124" s="47">
        <f t="shared" si="36"/>
        <v>565144</v>
      </c>
      <c r="P124" s="47">
        <v>125090</v>
      </c>
      <c r="Q124" s="149">
        <f t="shared" si="37"/>
        <v>22.134181730673951</v>
      </c>
      <c r="R124" s="47">
        <v>0</v>
      </c>
      <c r="S124" s="149">
        <f t="shared" si="38"/>
        <v>0</v>
      </c>
      <c r="T124" s="47">
        <v>0</v>
      </c>
      <c r="U124" s="149">
        <f t="shared" si="39"/>
        <v>0</v>
      </c>
      <c r="V124" s="47">
        <v>0</v>
      </c>
      <c r="W124" s="47">
        <v>22548</v>
      </c>
      <c r="X124" s="47">
        <v>22548</v>
      </c>
      <c r="Y124" s="47">
        <v>22548</v>
      </c>
      <c r="Z124" s="47">
        <v>22548</v>
      </c>
    </row>
    <row r="125" spans="1:26" x14ac:dyDescent="0.2">
      <c r="A125" s="110">
        <v>72</v>
      </c>
      <c r="B125" s="110" t="s">
        <v>182</v>
      </c>
      <c r="C125" s="39">
        <v>1391207</v>
      </c>
      <c r="D125" s="142">
        <f t="shared" si="30"/>
        <v>32.613803127271019</v>
      </c>
      <c r="F125" s="142">
        <f t="shared" si="31"/>
        <v>35.231099768795197</v>
      </c>
      <c r="G125" s="39">
        <v>13569</v>
      </c>
      <c r="H125" s="142">
        <f t="shared" si="32"/>
        <v>0.31809550601308106</v>
      </c>
      <c r="J125" s="142">
        <f t="shared" si="33"/>
        <v>6.6649723553690503</v>
      </c>
      <c r="K125" s="39">
        <v>705867</v>
      </c>
      <c r="L125" s="142">
        <f t="shared" si="34"/>
        <v>16.547506857022295</v>
      </c>
      <c r="N125" s="142">
        <f t="shared" si="35"/>
        <v>36.731130097499417</v>
      </c>
      <c r="O125" s="39">
        <f t="shared" si="36"/>
        <v>2110643</v>
      </c>
      <c r="P125" s="39">
        <v>0</v>
      </c>
      <c r="Q125" s="151">
        <f t="shared" si="37"/>
        <v>0</v>
      </c>
      <c r="R125" s="39">
        <v>0</v>
      </c>
      <c r="S125" s="151">
        <f t="shared" si="38"/>
        <v>0</v>
      </c>
      <c r="T125" s="39">
        <v>0</v>
      </c>
      <c r="U125" s="151">
        <f t="shared" si="39"/>
        <v>0</v>
      </c>
      <c r="V125" s="39">
        <v>27090</v>
      </c>
      <c r="W125" s="39">
        <v>42657</v>
      </c>
      <c r="X125" s="39">
        <v>42657</v>
      </c>
      <c r="Y125" s="39">
        <v>42657</v>
      </c>
      <c r="Z125" s="39">
        <v>42657</v>
      </c>
    </row>
    <row r="126" spans="1:26" x14ac:dyDescent="0.2">
      <c r="A126" s="113">
        <v>73</v>
      </c>
      <c r="B126" s="113" t="s">
        <v>184</v>
      </c>
      <c r="C126" s="47">
        <v>57202000</v>
      </c>
      <c r="D126" s="143">
        <f t="shared" si="30"/>
        <v>114.89736930379047</v>
      </c>
      <c r="E126" s="160"/>
      <c r="F126" s="143">
        <f t="shared" si="31"/>
        <v>124.11802037675037</v>
      </c>
      <c r="G126" s="47">
        <v>1256000</v>
      </c>
      <c r="H126" s="143">
        <f t="shared" si="32"/>
        <v>2.5228330450956409</v>
      </c>
      <c r="I126" s="160"/>
      <c r="J126" s="143">
        <f t="shared" si="33"/>
        <v>52.860264244294285</v>
      </c>
      <c r="K126" s="47">
        <v>23986000</v>
      </c>
      <c r="L126" s="143">
        <f t="shared" si="34"/>
        <v>48.178880111197479</v>
      </c>
      <c r="M126" s="160"/>
      <c r="N126" s="143">
        <f t="shared" si="35"/>
        <v>106.94449191693344</v>
      </c>
      <c r="O126" s="47">
        <f t="shared" si="36"/>
        <v>82444000</v>
      </c>
      <c r="P126" s="47">
        <v>367000</v>
      </c>
      <c r="Q126" s="149">
        <f t="shared" si="37"/>
        <v>0.44515064771238655</v>
      </c>
      <c r="R126" s="47">
        <v>0</v>
      </c>
      <c r="S126" s="149">
        <f t="shared" si="38"/>
        <v>0</v>
      </c>
      <c r="T126" s="47">
        <v>0</v>
      </c>
      <c r="U126" s="149">
        <f t="shared" si="39"/>
        <v>0</v>
      </c>
      <c r="V126" s="47">
        <v>14761000</v>
      </c>
      <c r="W126" s="47">
        <v>497853</v>
      </c>
      <c r="X126" s="47">
        <v>497853</v>
      </c>
      <c r="Y126" s="47">
        <v>497853</v>
      </c>
      <c r="Z126" s="47">
        <v>497853</v>
      </c>
    </row>
    <row r="127" spans="1:26" x14ac:dyDescent="0.2">
      <c r="A127" s="110">
        <v>74</v>
      </c>
      <c r="B127" s="110" t="s">
        <v>186</v>
      </c>
      <c r="C127" s="39">
        <v>0</v>
      </c>
      <c r="D127" s="142">
        <f t="shared" si="30"/>
        <v>0</v>
      </c>
      <c r="F127" s="142">
        <f t="shared" si="31"/>
        <v>0</v>
      </c>
      <c r="G127" s="39">
        <v>0</v>
      </c>
      <c r="H127" s="142">
        <f t="shared" si="32"/>
        <v>0</v>
      </c>
      <c r="J127" s="142">
        <f t="shared" si="33"/>
        <v>0</v>
      </c>
      <c r="K127" s="39">
        <v>0</v>
      </c>
      <c r="L127" s="142">
        <f t="shared" si="34"/>
        <v>0</v>
      </c>
      <c r="N127" s="142">
        <f t="shared" si="35"/>
        <v>0</v>
      </c>
      <c r="O127" s="39">
        <f t="shared" si="36"/>
        <v>0</v>
      </c>
      <c r="P127" s="39">
        <v>0</v>
      </c>
      <c r="Q127" s="151">
        <f t="shared" si="37"/>
        <v>0</v>
      </c>
      <c r="R127" s="39">
        <v>0</v>
      </c>
      <c r="S127" s="151">
        <f t="shared" si="38"/>
        <v>0</v>
      </c>
      <c r="T127" s="39">
        <v>0</v>
      </c>
      <c r="U127" s="151">
        <f t="shared" si="39"/>
        <v>0</v>
      </c>
      <c r="V127" s="39">
        <v>0</v>
      </c>
      <c r="W127" s="39">
        <v>0</v>
      </c>
      <c r="X127" s="39">
        <v>0</v>
      </c>
      <c r="Y127" s="39">
        <v>0</v>
      </c>
      <c r="Z127" s="39">
        <v>0</v>
      </c>
    </row>
    <row r="128" spans="1:26" x14ac:dyDescent="0.2">
      <c r="A128" s="113">
        <v>75</v>
      </c>
      <c r="B128" s="113" t="s">
        <v>188</v>
      </c>
      <c r="C128" s="47">
        <v>126740</v>
      </c>
      <c r="D128" s="143">
        <f t="shared" si="30"/>
        <v>16.968804391484802</v>
      </c>
      <c r="E128" s="160"/>
      <c r="F128" s="143">
        <f t="shared" si="31"/>
        <v>18.330571204487274</v>
      </c>
      <c r="G128" s="47">
        <v>0</v>
      </c>
      <c r="H128" s="143">
        <f t="shared" si="32"/>
        <v>0</v>
      </c>
      <c r="I128" s="160"/>
      <c r="J128" s="143">
        <f t="shared" si="33"/>
        <v>0</v>
      </c>
      <c r="K128" s="47">
        <v>446664</v>
      </c>
      <c r="L128" s="143">
        <f t="shared" si="34"/>
        <v>59.802383183826485</v>
      </c>
      <c r="M128" s="160"/>
      <c r="N128" s="143">
        <f t="shared" si="35"/>
        <v>132.74562360634181</v>
      </c>
      <c r="O128" s="47">
        <f t="shared" si="36"/>
        <v>573404</v>
      </c>
      <c r="P128" s="47">
        <v>114709</v>
      </c>
      <c r="Q128" s="149">
        <f t="shared" si="37"/>
        <v>20.004917998479257</v>
      </c>
      <c r="R128" s="47">
        <v>0</v>
      </c>
      <c r="S128" s="149">
        <f t="shared" si="38"/>
        <v>0</v>
      </c>
      <c r="T128" s="47">
        <v>0</v>
      </c>
      <c r="U128" s="149">
        <f t="shared" si="39"/>
        <v>0</v>
      </c>
      <c r="V128" s="47">
        <v>43692</v>
      </c>
      <c r="W128" s="47">
        <v>7469</v>
      </c>
      <c r="X128" s="47">
        <v>7469</v>
      </c>
      <c r="Y128" s="47">
        <v>0</v>
      </c>
      <c r="Z128" s="47">
        <v>7469</v>
      </c>
    </row>
    <row r="129" spans="1:26" x14ac:dyDescent="0.2">
      <c r="A129" s="110">
        <v>76</v>
      </c>
      <c r="B129" s="110" t="s">
        <v>62</v>
      </c>
      <c r="C129" s="39">
        <v>0</v>
      </c>
      <c r="D129" s="142">
        <f t="shared" si="30"/>
        <v>0</v>
      </c>
      <c r="F129" s="142">
        <f t="shared" si="31"/>
        <v>0</v>
      </c>
      <c r="G129" s="39">
        <v>0</v>
      </c>
      <c r="H129" s="142">
        <f t="shared" si="32"/>
        <v>0</v>
      </c>
      <c r="J129" s="142">
        <f t="shared" si="33"/>
        <v>0</v>
      </c>
      <c r="K129" s="39">
        <v>0</v>
      </c>
      <c r="L129" s="142">
        <f t="shared" si="34"/>
        <v>0</v>
      </c>
      <c r="N129" s="142">
        <f t="shared" si="35"/>
        <v>0</v>
      </c>
      <c r="O129" s="39">
        <f t="shared" si="36"/>
        <v>0</v>
      </c>
      <c r="P129" s="39">
        <v>0</v>
      </c>
      <c r="Q129" s="151">
        <f t="shared" si="37"/>
        <v>0</v>
      </c>
      <c r="R129" s="39">
        <v>0</v>
      </c>
      <c r="S129" s="151">
        <f t="shared" si="38"/>
        <v>0</v>
      </c>
      <c r="T129" s="39">
        <v>0</v>
      </c>
      <c r="U129" s="151">
        <f t="shared" si="39"/>
        <v>0</v>
      </c>
      <c r="V129" s="39">
        <v>0</v>
      </c>
      <c r="W129" s="39">
        <v>0</v>
      </c>
      <c r="X129" s="39">
        <v>0</v>
      </c>
      <c r="Y129" s="39">
        <v>0</v>
      </c>
      <c r="Z129" s="39">
        <v>0</v>
      </c>
    </row>
    <row r="130" spans="1:26" x14ac:dyDescent="0.2">
      <c r="A130" s="113">
        <v>77</v>
      </c>
      <c r="B130" s="113" t="s">
        <v>64</v>
      </c>
      <c r="C130" s="47">
        <v>15947669</v>
      </c>
      <c r="D130" s="143">
        <f t="shared" si="30"/>
        <v>165.2659564546048</v>
      </c>
      <c r="E130" s="160"/>
      <c r="F130" s="143">
        <f t="shared" si="31"/>
        <v>178.528746786016</v>
      </c>
      <c r="G130" s="47">
        <v>0</v>
      </c>
      <c r="H130" s="143">
        <f t="shared" si="32"/>
        <v>0</v>
      </c>
      <c r="I130" s="160"/>
      <c r="J130" s="143">
        <f t="shared" si="33"/>
        <v>0</v>
      </c>
      <c r="K130" s="47">
        <v>5954911</v>
      </c>
      <c r="L130" s="143">
        <f t="shared" si="34"/>
        <v>61.710840751525957</v>
      </c>
      <c r="M130" s="160"/>
      <c r="N130" s="143">
        <f t="shared" si="35"/>
        <v>136.98189942785496</v>
      </c>
      <c r="O130" s="47">
        <f t="shared" si="36"/>
        <v>21902580</v>
      </c>
      <c r="P130" s="47">
        <v>264709</v>
      </c>
      <c r="Q130" s="149">
        <f t="shared" si="37"/>
        <v>1.2085745149658167</v>
      </c>
      <c r="R130" s="47">
        <v>8161062</v>
      </c>
      <c r="S130" s="149">
        <f t="shared" si="38"/>
        <v>37.260733666992657</v>
      </c>
      <c r="T130" s="47">
        <v>0</v>
      </c>
      <c r="U130" s="149">
        <f t="shared" si="39"/>
        <v>0</v>
      </c>
      <c r="V130" s="47">
        <v>4864853</v>
      </c>
      <c r="W130" s="47">
        <v>96497</v>
      </c>
      <c r="X130" s="47">
        <v>96497</v>
      </c>
      <c r="Y130" s="47">
        <v>0</v>
      </c>
      <c r="Z130" s="47">
        <v>96497</v>
      </c>
    </row>
    <row r="131" spans="1:26" x14ac:dyDescent="0.2">
      <c r="A131" s="110">
        <v>78</v>
      </c>
      <c r="B131" s="110" t="s">
        <v>192</v>
      </c>
      <c r="C131" s="39">
        <v>1283424</v>
      </c>
      <c r="D131" s="142">
        <f t="shared" si="30"/>
        <v>56.8314218660054</v>
      </c>
      <c r="F131" s="142">
        <f t="shared" si="31"/>
        <v>61.392211326911983</v>
      </c>
      <c r="G131" s="39">
        <v>0</v>
      </c>
      <c r="H131" s="142">
        <f t="shared" si="32"/>
        <v>0</v>
      </c>
      <c r="J131" s="142">
        <f t="shared" si="33"/>
        <v>0</v>
      </c>
      <c r="K131" s="39">
        <v>1195748</v>
      </c>
      <c r="L131" s="142">
        <f t="shared" si="34"/>
        <v>52.949032458043661</v>
      </c>
      <c r="N131" s="142">
        <f t="shared" si="35"/>
        <v>117.53298043975546</v>
      </c>
      <c r="O131" s="39">
        <f t="shared" si="36"/>
        <v>2479172</v>
      </c>
      <c r="P131" s="39">
        <v>323211</v>
      </c>
      <c r="Q131" s="151">
        <f t="shared" si="37"/>
        <v>13.037054306841156</v>
      </c>
      <c r="R131" s="39">
        <v>20586</v>
      </c>
      <c r="S131" s="151">
        <f t="shared" si="38"/>
        <v>0.8303578775494399</v>
      </c>
      <c r="T131" s="39">
        <v>0</v>
      </c>
      <c r="U131" s="151">
        <f t="shared" si="39"/>
        <v>0</v>
      </c>
      <c r="V131" s="39">
        <v>201524</v>
      </c>
      <c r="W131" s="39">
        <v>22583</v>
      </c>
      <c r="X131" s="39">
        <v>22583</v>
      </c>
      <c r="Y131" s="39">
        <v>0</v>
      </c>
      <c r="Z131" s="39">
        <v>22583</v>
      </c>
    </row>
    <row r="132" spans="1:26" x14ac:dyDescent="0.2">
      <c r="A132" s="113">
        <v>79</v>
      </c>
      <c r="B132" s="113" t="s">
        <v>194</v>
      </c>
      <c r="C132" s="47">
        <v>2108077</v>
      </c>
      <c r="D132" s="143">
        <f t="shared" si="30"/>
        <v>24.216574192140239</v>
      </c>
      <c r="E132" s="160"/>
      <c r="F132" s="143">
        <f t="shared" si="31"/>
        <v>26.159983185411285</v>
      </c>
      <c r="G132" s="47">
        <v>0</v>
      </c>
      <c r="H132" s="143">
        <f t="shared" si="32"/>
        <v>0</v>
      </c>
      <c r="I132" s="160"/>
      <c r="J132" s="143">
        <f t="shared" si="33"/>
        <v>0</v>
      </c>
      <c r="K132" s="47">
        <v>1862874</v>
      </c>
      <c r="L132" s="143">
        <f t="shared" si="34"/>
        <v>21.399800117172692</v>
      </c>
      <c r="M132" s="160"/>
      <c r="N132" s="143">
        <f t="shared" si="35"/>
        <v>47.501949928534437</v>
      </c>
      <c r="O132" s="47">
        <f t="shared" si="36"/>
        <v>3970951</v>
      </c>
      <c r="P132" s="47">
        <v>360994</v>
      </c>
      <c r="Q132" s="149">
        <f t="shared" si="37"/>
        <v>9.0908701719059231</v>
      </c>
      <c r="R132" s="47">
        <v>0</v>
      </c>
      <c r="S132" s="149">
        <f t="shared" si="38"/>
        <v>0</v>
      </c>
      <c r="T132" s="47">
        <v>0</v>
      </c>
      <c r="U132" s="149">
        <f t="shared" si="39"/>
        <v>0</v>
      </c>
      <c r="V132" s="47">
        <v>368966</v>
      </c>
      <c r="W132" s="47">
        <v>87051</v>
      </c>
      <c r="X132" s="47">
        <v>87051</v>
      </c>
      <c r="Y132" s="47">
        <v>0</v>
      </c>
      <c r="Z132" s="47">
        <v>87051</v>
      </c>
    </row>
    <row r="133" spans="1:26" x14ac:dyDescent="0.2">
      <c r="A133" s="110">
        <v>80</v>
      </c>
      <c r="B133" s="110" t="s">
        <v>196</v>
      </c>
      <c r="C133" s="39">
        <v>0</v>
      </c>
      <c r="D133" s="142">
        <f t="shared" si="30"/>
        <v>0</v>
      </c>
      <c r="F133" s="142">
        <f t="shared" si="31"/>
        <v>0</v>
      </c>
      <c r="G133" s="39">
        <v>0</v>
      </c>
      <c r="H133" s="142">
        <f t="shared" si="32"/>
        <v>0</v>
      </c>
      <c r="J133" s="142">
        <f t="shared" si="33"/>
        <v>0</v>
      </c>
      <c r="K133" s="39">
        <v>0</v>
      </c>
      <c r="L133" s="142">
        <f t="shared" si="34"/>
        <v>0</v>
      </c>
      <c r="N133" s="142">
        <f t="shared" si="35"/>
        <v>0</v>
      </c>
      <c r="O133" s="39">
        <f t="shared" si="36"/>
        <v>0</v>
      </c>
      <c r="P133" s="39">
        <v>0</v>
      </c>
      <c r="Q133" s="151">
        <f t="shared" si="37"/>
        <v>0</v>
      </c>
      <c r="R133" s="39">
        <v>0</v>
      </c>
      <c r="S133" s="151">
        <f t="shared" si="38"/>
        <v>0</v>
      </c>
      <c r="T133" s="39">
        <v>0</v>
      </c>
      <c r="U133" s="151">
        <f t="shared" si="39"/>
        <v>0</v>
      </c>
      <c r="V133" s="39">
        <v>0</v>
      </c>
      <c r="W133" s="39">
        <v>0</v>
      </c>
      <c r="X133" s="39">
        <v>0</v>
      </c>
      <c r="Y133" s="39">
        <v>0</v>
      </c>
      <c r="Z133" s="39">
        <v>0</v>
      </c>
    </row>
    <row r="134" spans="1:26" x14ac:dyDescent="0.2">
      <c r="A134" s="113">
        <v>81</v>
      </c>
      <c r="B134" s="113" t="s">
        <v>198</v>
      </c>
      <c r="C134" s="47">
        <v>440650</v>
      </c>
      <c r="D134" s="143">
        <f t="shared" si="30"/>
        <v>20.71307699539344</v>
      </c>
      <c r="E134" s="160"/>
      <c r="F134" s="143">
        <f t="shared" si="31"/>
        <v>22.375326155484302</v>
      </c>
      <c r="G134" s="47">
        <v>0</v>
      </c>
      <c r="H134" s="143">
        <f t="shared" si="32"/>
        <v>0</v>
      </c>
      <c r="I134" s="160"/>
      <c r="J134" s="143">
        <f t="shared" si="33"/>
        <v>0</v>
      </c>
      <c r="K134" s="47">
        <v>366562</v>
      </c>
      <c r="L134" s="143">
        <f t="shared" si="34"/>
        <v>17.230516122967003</v>
      </c>
      <c r="M134" s="160"/>
      <c r="N134" s="143">
        <f t="shared" si="35"/>
        <v>38.247231732747636</v>
      </c>
      <c r="O134" s="47">
        <f t="shared" si="36"/>
        <v>807212</v>
      </c>
      <c r="P134" s="47">
        <v>80334</v>
      </c>
      <c r="Q134" s="149">
        <f t="shared" si="37"/>
        <v>9.9520324276646033</v>
      </c>
      <c r="R134" s="47">
        <v>0</v>
      </c>
      <c r="S134" s="149">
        <f t="shared" si="38"/>
        <v>0</v>
      </c>
      <c r="T134" s="47">
        <v>0</v>
      </c>
      <c r="U134" s="149">
        <f t="shared" si="39"/>
        <v>0</v>
      </c>
      <c r="V134" s="47">
        <v>144450</v>
      </c>
      <c r="W134" s="47">
        <v>21274</v>
      </c>
      <c r="X134" s="47">
        <v>21274</v>
      </c>
      <c r="Y134" s="47">
        <v>0</v>
      </c>
      <c r="Z134" s="47">
        <v>21274</v>
      </c>
    </row>
    <row r="135" spans="1:26" x14ac:dyDescent="0.2">
      <c r="A135" s="110">
        <v>82</v>
      </c>
      <c r="B135" s="110" t="s">
        <v>200</v>
      </c>
      <c r="C135" s="39">
        <v>2451034</v>
      </c>
      <c r="D135" s="142">
        <f t="shared" si="30"/>
        <v>54.537715277468735</v>
      </c>
      <c r="F135" s="142">
        <f t="shared" si="31"/>
        <v>58.914432045982103</v>
      </c>
      <c r="G135" s="39">
        <v>108360</v>
      </c>
      <c r="H135" s="142">
        <f t="shared" si="32"/>
        <v>2.4111076498598192</v>
      </c>
      <c r="J135" s="142">
        <f t="shared" si="33"/>
        <v>50.519311113668138</v>
      </c>
      <c r="K135" s="39">
        <v>1392409</v>
      </c>
      <c r="L135" s="142">
        <f t="shared" si="34"/>
        <v>30.982355035378934</v>
      </c>
      <c r="N135" s="142">
        <f t="shared" si="35"/>
        <v>68.772711403861862</v>
      </c>
      <c r="O135" s="39">
        <f t="shared" si="36"/>
        <v>3951803</v>
      </c>
      <c r="P135" s="39">
        <v>418780</v>
      </c>
      <c r="Q135" s="151">
        <f t="shared" si="37"/>
        <v>10.597188169551973</v>
      </c>
      <c r="R135" s="39">
        <v>0</v>
      </c>
      <c r="S135" s="151">
        <f t="shared" si="38"/>
        <v>0</v>
      </c>
      <c r="T135" s="39">
        <v>0</v>
      </c>
      <c r="U135" s="151">
        <f t="shared" si="39"/>
        <v>0</v>
      </c>
      <c r="V135" s="39">
        <v>1514650</v>
      </c>
      <c r="W135" s="39">
        <v>44942</v>
      </c>
      <c r="X135" s="39">
        <v>44942</v>
      </c>
      <c r="Y135" s="39">
        <v>44942</v>
      </c>
      <c r="Z135" s="39">
        <v>44942</v>
      </c>
    </row>
    <row r="136" spans="1:26" x14ac:dyDescent="0.2">
      <c r="A136" s="113">
        <v>83</v>
      </c>
      <c r="B136" s="113" t="s">
        <v>202</v>
      </c>
      <c r="C136" s="47">
        <v>254775</v>
      </c>
      <c r="D136" s="143">
        <f t="shared" si="30"/>
        <v>8.8494268843348394</v>
      </c>
      <c r="E136" s="160"/>
      <c r="F136" s="143">
        <f t="shared" si="31"/>
        <v>9.5596039579315129</v>
      </c>
      <c r="G136" s="47">
        <v>0</v>
      </c>
      <c r="H136" s="143">
        <f t="shared" si="32"/>
        <v>0</v>
      </c>
      <c r="I136" s="160"/>
      <c r="J136" s="143">
        <f t="shared" si="33"/>
        <v>0</v>
      </c>
      <c r="K136" s="47">
        <v>1227344</v>
      </c>
      <c r="L136" s="143">
        <f t="shared" si="34"/>
        <v>42.630913511635981</v>
      </c>
      <c r="M136" s="160"/>
      <c r="N136" s="143">
        <f t="shared" si="35"/>
        <v>94.629459525295843</v>
      </c>
      <c r="O136" s="47">
        <f t="shared" si="36"/>
        <v>1482119</v>
      </c>
      <c r="P136" s="47">
        <v>247338</v>
      </c>
      <c r="Q136" s="149">
        <f t="shared" si="37"/>
        <v>16.688133678874639</v>
      </c>
      <c r="R136" s="47">
        <v>0</v>
      </c>
      <c r="S136" s="149">
        <f t="shared" si="38"/>
        <v>0</v>
      </c>
      <c r="T136" s="47">
        <v>0</v>
      </c>
      <c r="U136" s="149">
        <f t="shared" si="39"/>
        <v>0</v>
      </c>
      <c r="V136" s="47">
        <v>0</v>
      </c>
      <c r="W136" s="47">
        <v>28790</v>
      </c>
      <c r="X136" s="47">
        <v>28790</v>
      </c>
      <c r="Y136" s="47">
        <v>0</v>
      </c>
      <c r="Z136" s="47">
        <v>28790</v>
      </c>
    </row>
    <row r="137" spans="1:26" x14ac:dyDescent="0.2">
      <c r="A137" s="110">
        <v>84</v>
      </c>
      <c r="B137" s="110" t="s">
        <v>204</v>
      </c>
      <c r="C137" s="39">
        <v>0</v>
      </c>
      <c r="D137" s="142">
        <f t="shared" si="30"/>
        <v>0</v>
      </c>
      <c r="F137" s="142">
        <f t="shared" si="31"/>
        <v>0</v>
      </c>
      <c r="G137" s="39">
        <v>25696</v>
      </c>
      <c r="H137" s="142">
        <f t="shared" si="32"/>
        <v>1.4461140187967809</v>
      </c>
      <c r="J137" s="142">
        <f t="shared" si="33"/>
        <v>30.300050694824428</v>
      </c>
      <c r="K137" s="39">
        <v>436969</v>
      </c>
      <c r="L137" s="142">
        <f t="shared" si="34"/>
        <v>24.591648376385841</v>
      </c>
      <c r="N137" s="142">
        <f t="shared" si="35"/>
        <v>54.587016861797665</v>
      </c>
      <c r="O137" s="39">
        <f t="shared" si="36"/>
        <v>462665</v>
      </c>
      <c r="P137" s="39">
        <v>128297</v>
      </c>
      <c r="Q137" s="151">
        <f t="shared" si="37"/>
        <v>27.729999027374021</v>
      </c>
      <c r="R137" s="39">
        <v>6984</v>
      </c>
      <c r="S137" s="151">
        <f t="shared" si="38"/>
        <v>1.5095155241913696</v>
      </c>
      <c r="T137" s="39">
        <v>0</v>
      </c>
      <c r="U137" s="151">
        <f t="shared" si="39"/>
        <v>0</v>
      </c>
      <c r="V137" s="39">
        <v>4417</v>
      </c>
      <c r="W137" s="39">
        <v>17769</v>
      </c>
      <c r="X137" s="39">
        <v>0</v>
      </c>
      <c r="Y137" s="39">
        <v>17769</v>
      </c>
      <c r="Z137" s="39">
        <v>17769</v>
      </c>
    </row>
    <row r="138" spans="1:26" x14ac:dyDescent="0.2">
      <c r="A138" s="113">
        <v>85</v>
      </c>
      <c r="B138" s="113" t="s">
        <v>206</v>
      </c>
      <c r="C138" s="47">
        <v>5842232</v>
      </c>
      <c r="D138" s="143">
        <f t="shared" si="30"/>
        <v>38.968996798292423</v>
      </c>
      <c r="E138" s="160"/>
      <c r="F138" s="143">
        <f t="shared" si="31"/>
        <v>42.096305319954908</v>
      </c>
      <c r="G138" s="47">
        <v>141459</v>
      </c>
      <c r="H138" s="143">
        <f t="shared" si="32"/>
        <v>0.94356323372465312</v>
      </c>
      <c r="I138" s="160"/>
      <c r="J138" s="143">
        <f t="shared" si="33"/>
        <v>19.770234880523034</v>
      </c>
      <c r="K138" s="47">
        <v>4835067</v>
      </c>
      <c r="L138" s="143">
        <f t="shared" si="34"/>
        <v>32.250980522945568</v>
      </c>
      <c r="M138" s="160"/>
      <c r="N138" s="143">
        <f t="shared" si="35"/>
        <v>71.588727631045884</v>
      </c>
      <c r="O138" s="47">
        <f t="shared" si="36"/>
        <v>10818758</v>
      </c>
      <c r="P138" s="47">
        <v>397355</v>
      </c>
      <c r="Q138" s="149">
        <f t="shared" si="37"/>
        <v>3.6728337947849465</v>
      </c>
      <c r="R138" s="47">
        <v>0</v>
      </c>
      <c r="S138" s="149">
        <f t="shared" si="38"/>
        <v>0</v>
      </c>
      <c r="T138" s="47">
        <v>0</v>
      </c>
      <c r="U138" s="149">
        <f t="shared" si="39"/>
        <v>0</v>
      </c>
      <c r="V138" s="47">
        <v>727433</v>
      </c>
      <c r="W138" s="47">
        <v>149920</v>
      </c>
      <c r="X138" s="47">
        <v>149920</v>
      </c>
      <c r="Y138" s="47">
        <v>149920</v>
      </c>
      <c r="Z138" s="47">
        <v>149920</v>
      </c>
    </row>
    <row r="139" spans="1:26" x14ac:dyDescent="0.2">
      <c r="A139" s="110">
        <v>86</v>
      </c>
      <c r="B139" s="110" t="s">
        <v>208</v>
      </c>
      <c r="C139" s="39">
        <v>11596618</v>
      </c>
      <c r="D139" s="142">
        <f t="shared" si="30"/>
        <v>69.252145352482756</v>
      </c>
      <c r="F139" s="142">
        <f t="shared" si="31"/>
        <v>74.809712703401019</v>
      </c>
      <c r="G139" s="39">
        <v>248858</v>
      </c>
      <c r="H139" s="142">
        <f t="shared" si="32"/>
        <v>1.4861186587441402</v>
      </c>
      <c r="J139" s="142">
        <f t="shared" si="33"/>
        <v>31.138257504714655</v>
      </c>
      <c r="K139" s="39">
        <v>5791619</v>
      </c>
      <c r="L139" s="142">
        <f t="shared" si="34"/>
        <v>34.586121644620945</v>
      </c>
      <c r="N139" s="142">
        <f t="shared" si="35"/>
        <v>76.772129159589724</v>
      </c>
      <c r="O139" s="39">
        <f t="shared" si="36"/>
        <v>17637095</v>
      </c>
      <c r="P139" s="39">
        <v>248450</v>
      </c>
      <c r="Q139" s="151">
        <f t="shared" si="37"/>
        <v>1.408678696803527</v>
      </c>
      <c r="R139" s="39">
        <v>0</v>
      </c>
      <c r="S139" s="151">
        <f t="shared" si="38"/>
        <v>0</v>
      </c>
      <c r="T139" s="39">
        <v>0</v>
      </c>
      <c r="U139" s="151">
        <f t="shared" si="39"/>
        <v>0</v>
      </c>
      <c r="V139" s="39">
        <v>1741770</v>
      </c>
      <c r="W139" s="39">
        <v>167455</v>
      </c>
      <c r="X139" s="39">
        <v>167455</v>
      </c>
      <c r="Y139" s="39">
        <v>167455</v>
      </c>
      <c r="Z139" s="39">
        <v>167455</v>
      </c>
    </row>
    <row r="140" spans="1:26" x14ac:dyDescent="0.2">
      <c r="A140" s="113">
        <v>87</v>
      </c>
      <c r="B140" s="113" t="s">
        <v>210</v>
      </c>
      <c r="C140" s="47">
        <v>500271</v>
      </c>
      <c r="D140" s="143">
        <f t="shared" si="30"/>
        <v>76.284080512351323</v>
      </c>
      <c r="E140" s="160"/>
      <c r="F140" s="143">
        <f t="shared" si="31"/>
        <v>82.405969055910575</v>
      </c>
      <c r="G140" s="47">
        <v>0</v>
      </c>
      <c r="H140" s="143">
        <f t="shared" si="32"/>
        <v>0</v>
      </c>
      <c r="I140" s="160"/>
      <c r="J140" s="143">
        <f t="shared" si="33"/>
        <v>0</v>
      </c>
      <c r="K140" s="47">
        <v>233019</v>
      </c>
      <c r="L140" s="143">
        <f t="shared" si="34"/>
        <v>35.532021957913997</v>
      </c>
      <c r="M140" s="160"/>
      <c r="N140" s="143">
        <f t="shared" si="35"/>
        <v>78.871780047607828</v>
      </c>
      <c r="O140" s="47">
        <f t="shared" si="36"/>
        <v>733290</v>
      </c>
      <c r="P140" s="47">
        <v>65868</v>
      </c>
      <c r="Q140" s="149">
        <f t="shared" si="37"/>
        <v>8.9825307859100771</v>
      </c>
      <c r="R140" s="47">
        <v>3716</v>
      </c>
      <c r="S140" s="149">
        <f t="shared" si="38"/>
        <v>0.50675721747194158</v>
      </c>
      <c r="T140" s="47">
        <v>0</v>
      </c>
      <c r="U140" s="149">
        <f t="shared" si="39"/>
        <v>0</v>
      </c>
      <c r="V140" s="47">
        <v>28549</v>
      </c>
      <c r="W140" s="47">
        <v>6558</v>
      </c>
      <c r="X140" s="47">
        <v>6558</v>
      </c>
      <c r="Y140" s="47">
        <v>0</v>
      </c>
      <c r="Z140" s="47">
        <v>6558</v>
      </c>
    </row>
    <row r="141" spans="1:26" x14ac:dyDescent="0.2">
      <c r="A141" s="110">
        <v>88</v>
      </c>
      <c r="B141" s="110" t="s">
        <v>212</v>
      </c>
      <c r="C141" s="39">
        <v>0</v>
      </c>
      <c r="D141" s="142">
        <f t="shared" si="30"/>
        <v>0</v>
      </c>
      <c r="F141" s="142">
        <f t="shared" si="31"/>
        <v>0</v>
      </c>
      <c r="G141" s="39">
        <v>0</v>
      </c>
      <c r="H141" s="142">
        <f t="shared" si="32"/>
        <v>0</v>
      </c>
      <c r="J141" s="142">
        <f t="shared" si="33"/>
        <v>0</v>
      </c>
      <c r="K141" s="39">
        <v>0</v>
      </c>
      <c r="L141" s="142">
        <f t="shared" si="34"/>
        <v>0</v>
      </c>
      <c r="N141" s="142">
        <f t="shared" si="35"/>
        <v>0</v>
      </c>
      <c r="O141" s="39">
        <f t="shared" si="36"/>
        <v>0</v>
      </c>
      <c r="P141" s="39">
        <v>0</v>
      </c>
      <c r="Q141" s="151">
        <f t="shared" si="37"/>
        <v>0</v>
      </c>
      <c r="R141" s="39">
        <v>0</v>
      </c>
      <c r="S141" s="151">
        <f t="shared" si="38"/>
        <v>0</v>
      </c>
      <c r="T141" s="39">
        <v>0</v>
      </c>
      <c r="U141" s="151">
        <f t="shared" si="39"/>
        <v>0</v>
      </c>
      <c r="V141" s="39">
        <v>0</v>
      </c>
      <c r="W141" s="39">
        <v>0</v>
      </c>
      <c r="X141" s="39">
        <v>0</v>
      </c>
      <c r="Y141" s="39">
        <v>0</v>
      </c>
      <c r="Z141" s="39">
        <v>0</v>
      </c>
    </row>
    <row r="142" spans="1:26" x14ac:dyDescent="0.2">
      <c r="A142" s="113">
        <v>89</v>
      </c>
      <c r="B142" s="113" t="s">
        <v>214</v>
      </c>
      <c r="C142" s="47">
        <v>312719</v>
      </c>
      <c r="D142" s="143">
        <f t="shared" si="30"/>
        <v>8.1074095198589653</v>
      </c>
      <c r="E142" s="160"/>
      <c r="F142" s="143">
        <f t="shared" si="31"/>
        <v>8.7580388139950038</v>
      </c>
      <c r="G142" s="47">
        <v>80677</v>
      </c>
      <c r="H142" s="143">
        <f t="shared" si="32"/>
        <v>2.0915949393342319</v>
      </c>
      <c r="I142" s="160"/>
      <c r="J142" s="143">
        <f t="shared" si="33"/>
        <v>43.824644440966068</v>
      </c>
      <c r="K142" s="47">
        <v>1283867</v>
      </c>
      <c r="L142" s="143">
        <f t="shared" si="34"/>
        <v>33.284947630405476</v>
      </c>
      <c r="M142" s="160"/>
      <c r="N142" s="143">
        <f t="shared" si="35"/>
        <v>73.883863730326482</v>
      </c>
      <c r="O142" s="47">
        <f t="shared" si="36"/>
        <v>1677263</v>
      </c>
      <c r="P142" s="47">
        <v>278366</v>
      </c>
      <c r="Q142" s="149">
        <f t="shared" si="37"/>
        <v>16.59644313384365</v>
      </c>
      <c r="R142" s="47">
        <v>0</v>
      </c>
      <c r="S142" s="149">
        <f t="shared" si="38"/>
        <v>0</v>
      </c>
      <c r="T142" s="47">
        <v>0</v>
      </c>
      <c r="U142" s="149">
        <f t="shared" si="39"/>
        <v>0</v>
      </c>
      <c r="V142" s="47">
        <v>19374</v>
      </c>
      <c r="W142" s="47">
        <v>38572</v>
      </c>
      <c r="X142" s="47">
        <v>38572</v>
      </c>
      <c r="Y142" s="47">
        <v>38572</v>
      </c>
      <c r="Z142" s="47">
        <v>38572</v>
      </c>
    </row>
    <row r="143" spans="1:26" x14ac:dyDescent="0.2">
      <c r="A143" s="110">
        <v>90</v>
      </c>
      <c r="B143" s="110" t="s">
        <v>216</v>
      </c>
      <c r="C143" s="106">
        <v>0</v>
      </c>
      <c r="D143" s="142">
        <f t="shared" si="30"/>
        <v>0</v>
      </c>
      <c r="F143" s="142">
        <f t="shared" si="31"/>
        <v>0</v>
      </c>
      <c r="G143" s="106">
        <v>0</v>
      </c>
      <c r="H143" s="142">
        <f t="shared" si="32"/>
        <v>0</v>
      </c>
      <c r="J143" s="142">
        <f t="shared" si="33"/>
        <v>0</v>
      </c>
      <c r="K143" s="106">
        <v>0</v>
      </c>
      <c r="L143" s="142">
        <f t="shared" si="34"/>
        <v>0</v>
      </c>
      <c r="N143" s="142">
        <f t="shared" si="35"/>
        <v>0</v>
      </c>
      <c r="O143" s="39">
        <f t="shared" si="36"/>
        <v>0</v>
      </c>
      <c r="P143" s="106">
        <v>0</v>
      </c>
      <c r="Q143" s="151">
        <f t="shared" si="37"/>
        <v>0</v>
      </c>
      <c r="R143" s="106">
        <v>0</v>
      </c>
      <c r="S143" s="151">
        <f t="shared" si="38"/>
        <v>0</v>
      </c>
      <c r="T143" s="106">
        <v>0</v>
      </c>
      <c r="U143" s="151">
        <f t="shared" si="39"/>
        <v>0</v>
      </c>
      <c r="V143" s="106">
        <v>0</v>
      </c>
      <c r="W143" s="39">
        <v>0</v>
      </c>
      <c r="X143" s="39">
        <v>0</v>
      </c>
      <c r="Y143" s="39">
        <v>0</v>
      </c>
      <c r="Z143" s="39">
        <v>0</v>
      </c>
    </row>
    <row r="144" spans="1:26" x14ac:dyDescent="0.2">
      <c r="A144" s="113">
        <v>91</v>
      </c>
      <c r="B144" s="113" t="s">
        <v>218</v>
      </c>
      <c r="C144" s="47">
        <v>794803</v>
      </c>
      <c r="D144" s="143">
        <f t="shared" si="30"/>
        <v>14.892596825872698</v>
      </c>
      <c r="E144" s="160"/>
      <c r="F144" s="143">
        <f t="shared" si="31"/>
        <v>16.087745502763354</v>
      </c>
      <c r="G144" s="47">
        <v>135552</v>
      </c>
      <c r="H144" s="143">
        <f t="shared" si="32"/>
        <v>2.5399014409113905</v>
      </c>
      <c r="I144" s="160"/>
      <c r="J144" s="143">
        <f t="shared" si="33"/>
        <v>53.217893899891465</v>
      </c>
      <c r="K144" s="47">
        <v>1970664</v>
      </c>
      <c r="L144" s="143">
        <f t="shared" si="34"/>
        <v>36.925256234892913</v>
      </c>
      <c r="M144" s="160"/>
      <c r="N144" s="143">
        <f t="shared" si="35"/>
        <v>81.964395142206854</v>
      </c>
      <c r="O144" s="47">
        <f t="shared" si="36"/>
        <v>2901019</v>
      </c>
      <c r="P144" s="47">
        <v>255361</v>
      </c>
      <c r="Q144" s="149">
        <f t="shared" si="37"/>
        <v>8.8024587222627648</v>
      </c>
      <c r="R144" s="47">
        <v>0</v>
      </c>
      <c r="S144" s="149">
        <f t="shared" si="38"/>
        <v>0</v>
      </c>
      <c r="T144" s="47">
        <v>0</v>
      </c>
      <c r="U144" s="149">
        <f t="shared" si="39"/>
        <v>0</v>
      </c>
      <c r="V144" s="47">
        <v>376049</v>
      </c>
      <c r="W144" s="47">
        <v>53369</v>
      </c>
      <c r="X144" s="47">
        <v>53369</v>
      </c>
      <c r="Y144" s="47">
        <v>53369</v>
      </c>
      <c r="Z144" s="47">
        <v>53369</v>
      </c>
    </row>
    <row r="145" spans="1:26" x14ac:dyDescent="0.2">
      <c r="A145" s="110">
        <v>92</v>
      </c>
      <c r="B145" s="110" t="s">
        <v>220</v>
      </c>
      <c r="C145" s="39">
        <v>139621</v>
      </c>
      <c r="D145" s="142">
        <f t="shared" si="30"/>
        <v>7.164827833940576</v>
      </c>
      <c r="F145" s="142">
        <f t="shared" si="31"/>
        <v>7.7398138223483866</v>
      </c>
      <c r="G145" s="39">
        <v>40000</v>
      </c>
      <c r="H145" s="142">
        <f t="shared" si="32"/>
        <v>2.0526504849386771</v>
      </c>
      <c r="J145" s="142">
        <f t="shared" si="33"/>
        <v>43.008651423036952</v>
      </c>
      <c r="K145" s="39">
        <v>611107</v>
      </c>
      <c r="L145" s="142">
        <f t="shared" si="34"/>
        <v>31.359726997485502</v>
      </c>
      <c r="N145" s="142">
        <f t="shared" si="35"/>
        <v>69.610378295621018</v>
      </c>
      <c r="O145" s="39">
        <f t="shared" si="36"/>
        <v>790728</v>
      </c>
      <c r="P145" s="39">
        <v>617152</v>
      </c>
      <c r="Q145" s="151">
        <f t="shared" si="37"/>
        <v>78.04858307787255</v>
      </c>
      <c r="R145" s="39">
        <v>0</v>
      </c>
      <c r="S145" s="151">
        <f t="shared" si="38"/>
        <v>0</v>
      </c>
      <c r="T145" s="39">
        <v>0</v>
      </c>
      <c r="U145" s="151">
        <f t="shared" si="39"/>
        <v>0</v>
      </c>
      <c r="V145" s="39">
        <v>0</v>
      </c>
      <c r="W145" s="39">
        <v>19487</v>
      </c>
      <c r="X145" s="39">
        <v>19487</v>
      </c>
      <c r="Y145" s="39">
        <v>19487</v>
      </c>
      <c r="Z145" s="39">
        <v>19487</v>
      </c>
    </row>
    <row r="146" spans="1:26" x14ac:dyDescent="0.2">
      <c r="A146" s="113">
        <v>93</v>
      </c>
      <c r="B146" s="113" t="s">
        <v>222</v>
      </c>
      <c r="C146" s="47">
        <v>45000</v>
      </c>
      <c r="D146" s="143">
        <f t="shared" si="30"/>
        <v>1.2923607122343481</v>
      </c>
      <c r="E146" s="160"/>
      <c r="F146" s="143">
        <f t="shared" si="31"/>
        <v>1.3960742024571546</v>
      </c>
      <c r="G146" s="47">
        <v>84118</v>
      </c>
      <c r="H146" s="143">
        <f t="shared" si="32"/>
        <v>2.4157955198161978</v>
      </c>
      <c r="I146" s="160"/>
      <c r="J146" s="143">
        <f t="shared" si="33"/>
        <v>50.617534832878889</v>
      </c>
      <c r="K146" s="47">
        <v>1494872</v>
      </c>
      <c r="L146" s="143">
        <f t="shared" si="34"/>
        <v>42.931418724870767</v>
      </c>
      <c r="M146" s="160"/>
      <c r="N146" s="143">
        <f t="shared" si="35"/>
        <v>95.296502372153441</v>
      </c>
      <c r="O146" s="47">
        <f t="shared" si="36"/>
        <v>1623990</v>
      </c>
      <c r="P146" s="47">
        <v>328374</v>
      </c>
      <c r="Q146" s="149">
        <f t="shared" si="37"/>
        <v>20.220198400236455</v>
      </c>
      <c r="R146" s="47">
        <v>0</v>
      </c>
      <c r="S146" s="149">
        <f t="shared" si="38"/>
        <v>0</v>
      </c>
      <c r="T146" s="47">
        <v>0</v>
      </c>
      <c r="U146" s="149">
        <f t="shared" si="39"/>
        <v>0</v>
      </c>
      <c r="V146" s="47">
        <v>23386</v>
      </c>
      <c r="W146" s="47">
        <v>34820</v>
      </c>
      <c r="X146" s="47">
        <v>34820</v>
      </c>
      <c r="Y146" s="47">
        <v>34820</v>
      </c>
      <c r="Z146" s="47">
        <v>34820</v>
      </c>
    </row>
    <row r="147" spans="1:26" x14ac:dyDescent="0.2">
      <c r="A147" s="110">
        <v>94</v>
      </c>
      <c r="B147" s="110" t="s">
        <v>224</v>
      </c>
      <c r="C147" s="39">
        <v>768712</v>
      </c>
      <c r="D147" s="142">
        <f t="shared" si="30"/>
        <v>27.537596274404443</v>
      </c>
      <c r="F147" s="142">
        <f t="shared" si="31"/>
        <v>29.747521255044944</v>
      </c>
      <c r="G147" s="39">
        <v>0</v>
      </c>
      <c r="H147" s="142">
        <f t="shared" si="32"/>
        <v>0</v>
      </c>
      <c r="J147" s="142">
        <f t="shared" si="33"/>
        <v>0</v>
      </c>
      <c r="K147" s="39">
        <v>449860</v>
      </c>
      <c r="L147" s="142">
        <f t="shared" si="34"/>
        <v>16.115350170159413</v>
      </c>
      <c r="N147" s="142">
        <f t="shared" si="35"/>
        <v>35.771855469314048</v>
      </c>
      <c r="O147" s="39">
        <f t="shared" si="36"/>
        <v>1218572</v>
      </c>
      <c r="P147" s="39">
        <v>0</v>
      </c>
      <c r="Q147" s="151">
        <f t="shared" si="37"/>
        <v>0</v>
      </c>
      <c r="R147" s="39">
        <v>0</v>
      </c>
      <c r="S147" s="151">
        <f t="shared" si="38"/>
        <v>0</v>
      </c>
      <c r="T147" s="39">
        <v>0</v>
      </c>
      <c r="U147" s="151">
        <f t="shared" si="39"/>
        <v>0</v>
      </c>
      <c r="V147" s="39">
        <v>99063</v>
      </c>
      <c r="W147" s="39">
        <v>27915</v>
      </c>
      <c r="X147" s="39">
        <v>27915</v>
      </c>
      <c r="Y147" s="39">
        <v>0</v>
      </c>
      <c r="Z147" s="39">
        <v>27915</v>
      </c>
    </row>
    <row r="148" spans="1:26" x14ac:dyDescent="0.2">
      <c r="A148" s="113">
        <v>95</v>
      </c>
      <c r="B148" s="113" t="s">
        <v>226</v>
      </c>
      <c r="C148" s="107">
        <v>2966602</v>
      </c>
      <c r="D148" s="143">
        <f t="shared" si="30"/>
        <v>40.756185687397824</v>
      </c>
      <c r="E148" s="160"/>
      <c r="F148" s="143">
        <f t="shared" si="31"/>
        <v>44.026918251297005</v>
      </c>
      <c r="G148" s="107">
        <v>164000</v>
      </c>
      <c r="H148" s="143">
        <f t="shared" si="32"/>
        <v>2.2530876918215665</v>
      </c>
      <c r="I148" s="160"/>
      <c r="J148" s="143">
        <f t="shared" si="33"/>
        <v>47.208360056477723</v>
      </c>
      <c r="K148" s="107">
        <v>4935278</v>
      </c>
      <c r="L148" s="143">
        <f t="shared" si="34"/>
        <v>67.802525106815594</v>
      </c>
      <c r="M148" s="160"/>
      <c r="N148" s="143">
        <f t="shared" si="35"/>
        <v>150.50384279372764</v>
      </c>
      <c r="O148" s="107">
        <f t="shared" si="36"/>
        <v>8065880</v>
      </c>
      <c r="P148" s="107">
        <v>312384</v>
      </c>
      <c r="Q148" s="149">
        <f t="shared" si="37"/>
        <v>3.8729066140334347</v>
      </c>
      <c r="R148" s="107">
        <v>0</v>
      </c>
      <c r="S148" s="149">
        <f t="shared" si="38"/>
        <v>0</v>
      </c>
      <c r="T148" s="107">
        <v>22752</v>
      </c>
      <c r="U148" s="149">
        <f t="shared" si="39"/>
        <v>0.282077095121673</v>
      </c>
      <c r="V148" s="107">
        <v>914956</v>
      </c>
      <c r="W148" s="107">
        <v>72789</v>
      </c>
      <c r="X148" s="107">
        <v>72789</v>
      </c>
      <c r="Y148" s="107">
        <v>72789</v>
      </c>
      <c r="Z148" s="107">
        <v>72789</v>
      </c>
    </row>
    <row r="149" spans="1:26" ht="13.5" thickBot="1" x14ac:dyDescent="0.25">
      <c r="A149" s="120">
        <f>A148</f>
        <v>95</v>
      </c>
      <c r="B149" s="201" t="s">
        <v>245</v>
      </c>
      <c r="C149" s="152">
        <f>SUM(C54:C148)</f>
        <v>539422778</v>
      </c>
      <c r="D149" s="153">
        <f t="shared" si="30"/>
        <v>92.571061764463096</v>
      </c>
      <c r="E149" s="163"/>
      <c r="F149" s="154">
        <f t="shared" si="31"/>
        <v>100</v>
      </c>
      <c r="G149" s="152">
        <f>SUM(G54:G148)</f>
        <v>20576259</v>
      </c>
      <c r="H149" s="153">
        <f>IF(G149=0,0,IF(ISNONTEXT(I$149),G149/$W149,G149/Y149))</f>
        <v>4.7726455422854874</v>
      </c>
      <c r="I149" s="345" t="s">
        <v>341</v>
      </c>
      <c r="J149" s="154">
        <f t="shared" si="33"/>
        <v>100</v>
      </c>
      <c r="K149" s="152">
        <f>SUM(K54:K148)</f>
        <v>262513907</v>
      </c>
      <c r="L149" s="153">
        <f t="shared" si="34"/>
        <v>45.050361404885876</v>
      </c>
      <c r="M149" s="163"/>
      <c r="N149" s="154">
        <f t="shared" si="35"/>
        <v>100</v>
      </c>
      <c r="O149" s="152">
        <f>SUM(O54:O148)</f>
        <v>822512944</v>
      </c>
      <c r="P149" s="152">
        <f>SUM(P54:P148)</f>
        <v>17644608</v>
      </c>
      <c r="Q149" s="154">
        <f t="shared" si="37"/>
        <v>2.1452073342690157</v>
      </c>
      <c r="R149" s="152">
        <f>SUM(R54:R148)</f>
        <v>9523759</v>
      </c>
      <c r="S149" s="154">
        <f t="shared" si="38"/>
        <v>1.1578856076944608</v>
      </c>
      <c r="T149" s="152">
        <f>SUM(T54:T148)</f>
        <v>3603278</v>
      </c>
      <c r="U149" s="154">
        <f t="shared" si="39"/>
        <v>0.43808161637879345</v>
      </c>
      <c r="V149" s="152">
        <f>SUM(V54:V148)</f>
        <v>155274648</v>
      </c>
      <c r="W149" s="155">
        <f>SUM(W54:W148)</f>
        <v>5827121</v>
      </c>
      <c r="X149" s="155">
        <f>SUM(X54:X148)</f>
        <v>5792527</v>
      </c>
      <c r="Y149" s="155">
        <f>SUM(Y54:Y148)</f>
        <v>4311290</v>
      </c>
      <c r="Z149" s="155">
        <f>SUM(Z54:Z148)</f>
        <v>5815062</v>
      </c>
    </row>
    <row r="150" spans="1:26" x14ac:dyDescent="0.2">
      <c r="A150" s="110"/>
      <c r="B150" s="156"/>
      <c r="C150" s="157"/>
      <c r="D150" s="158"/>
      <c r="F150" s="151"/>
      <c r="G150" s="157"/>
      <c r="H150" s="158"/>
      <c r="J150" s="151"/>
      <c r="K150" s="157"/>
      <c r="L150" s="158"/>
      <c r="N150" s="151"/>
      <c r="O150" s="157"/>
      <c r="P150" s="157"/>
      <c r="Q150" s="151"/>
      <c r="R150" s="157"/>
      <c r="S150" s="151"/>
      <c r="T150" s="157"/>
      <c r="U150" s="151"/>
      <c r="V150" s="157"/>
      <c r="W150" s="106"/>
      <c r="X150" s="106"/>
      <c r="Y150" s="106"/>
      <c r="Z150" s="106"/>
    </row>
    <row r="151" spans="1:26" x14ac:dyDescent="0.2">
      <c r="H151" s="166"/>
    </row>
    <row r="152" spans="1:26" s="296" customFormat="1" ht="15.75" x14ac:dyDescent="0.2">
      <c r="A152" s="325" t="str">
        <f>A1</f>
        <v>COMPARATIVE REPORT</v>
      </c>
      <c r="B152" s="271"/>
      <c r="C152" s="271"/>
      <c r="D152" s="271"/>
      <c r="E152" s="271"/>
      <c r="F152" s="271"/>
      <c r="G152" s="271"/>
      <c r="H152" s="271"/>
      <c r="I152" s="271"/>
      <c r="J152" s="271"/>
      <c r="K152" s="271"/>
      <c r="L152" s="271"/>
      <c r="M152" s="271"/>
      <c r="N152" s="271"/>
      <c r="O152" s="271"/>
      <c r="P152" s="271"/>
      <c r="Q152" s="271"/>
      <c r="R152" s="271"/>
      <c r="S152" s="271"/>
      <c r="T152" s="271"/>
      <c r="U152" s="271"/>
      <c r="V152" s="271"/>
    </row>
    <row r="153" spans="1:26" s="296" customFormat="1" ht="15.75" x14ac:dyDescent="0.2">
      <c r="A153" s="323" t="str">
        <f>A2</f>
        <v>EXHIBIT C7: PARKS, RECREATION, AND CULTURAL EXPENDITURES BY ACTIVITY</v>
      </c>
      <c r="B153" s="273"/>
      <c r="C153" s="273"/>
      <c r="D153" s="273"/>
      <c r="E153" s="273"/>
      <c r="F153" s="273"/>
      <c r="G153" s="273"/>
      <c r="H153" s="273"/>
      <c r="I153" s="273"/>
      <c r="J153" s="273"/>
      <c r="K153" s="273"/>
      <c r="L153" s="273"/>
      <c r="M153" s="273"/>
      <c r="N153" s="273"/>
      <c r="O153" s="273"/>
      <c r="P153" s="273"/>
      <c r="Q153" s="273"/>
      <c r="R153" s="273"/>
      <c r="S153" s="273"/>
      <c r="T153" s="273"/>
      <c r="U153" s="273"/>
      <c r="V153" s="273"/>
    </row>
    <row r="154" spans="1:26" s="296" customFormat="1" ht="15.75" x14ac:dyDescent="0.2">
      <c r="A154" s="323" t="str">
        <f>A3</f>
        <v>FOR THE YEAR ENDED JUNE 30, 2025</v>
      </c>
      <c r="B154" s="273"/>
      <c r="C154" s="273"/>
      <c r="D154" s="273"/>
      <c r="E154" s="273"/>
      <c r="F154" s="273"/>
      <c r="G154" s="273"/>
      <c r="H154" s="273"/>
      <c r="I154" s="273"/>
      <c r="J154" s="273"/>
      <c r="K154" s="273"/>
      <c r="L154" s="273"/>
      <c r="M154" s="273"/>
      <c r="N154" s="273"/>
      <c r="O154" s="273"/>
      <c r="P154" s="273"/>
      <c r="Q154" s="273"/>
      <c r="R154" s="273"/>
      <c r="S154" s="273"/>
      <c r="T154" s="273"/>
      <c r="U154" s="273"/>
      <c r="V154" s="273"/>
    </row>
    <row r="155" spans="1:26" ht="15.75" thickBot="1" x14ac:dyDescent="0.25">
      <c r="A155" s="62"/>
      <c r="B155" s="62"/>
      <c r="C155" s="62"/>
      <c r="D155" s="62"/>
      <c r="E155" s="62"/>
      <c r="F155" s="62"/>
      <c r="G155" s="62"/>
      <c r="H155" s="62"/>
      <c r="I155" s="62"/>
      <c r="J155" s="62"/>
      <c r="K155" s="62"/>
      <c r="L155" s="62"/>
      <c r="M155" s="62"/>
      <c r="N155" s="62"/>
      <c r="O155" s="62"/>
      <c r="P155" s="62"/>
      <c r="Q155" s="62"/>
      <c r="R155" s="62"/>
      <c r="S155" s="90"/>
    </row>
    <row r="156" spans="1:26" ht="15" x14ac:dyDescent="0.2">
      <c r="N156" s="78"/>
      <c r="O156" s="78"/>
      <c r="P156" s="408" t="s">
        <v>335</v>
      </c>
      <c r="Q156" s="409"/>
      <c r="R156" s="409"/>
      <c r="S156" s="409"/>
      <c r="T156" s="409"/>
      <c r="U156" s="409"/>
      <c r="V156" s="410"/>
      <c r="W156"/>
    </row>
    <row r="157" spans="1:26" ht="30.75" thickBot="1" x14ac:dyDescent="0.3">
      <c r="A157" s="340" t="s">
        <v>1</v>
      </c>
      <c r="B157" s="341" t="s">
        <v>331</v>
      </c>
      <c r="C157" s="342" t="s">
        <v>349</v>
      </c>
      <c r="D157" s="342" t="s">
        <v>346</v>
      </c>
      <c r="E157" s="343"/>
      <c r="F157" s="342" t="s">
        <v>347</v>
      </c>
      <c r="G157" s="342" t="s">
        <v>350</v>
      </c>
      <c r="H157" s="342" t="s">
        <v>346</v>
      </c>
      <c r="I157" s="343"/>
      <c r="J157" s="342" t="s">
        <v>347</v>
      </c>
      <c r="K157" s="342" t="s">
        <v>351</v>
      </c>
      <c r="L157" s="342" t="s">
        <v>346</v>
      </c>
      <c r="M157" s="343"/>
      <c r="N157" s="342" t="s">
        <v>347</v>
      </c>
      <c r="O157" s="342" t="s">
        <v>245</v>
      </c>
      <c r="P157" s="342" t="s">
        <v>338</v>
      </c>
      <c r="Q157" s="342" t="s">
        <v>348</v>
      </c>
      <c r="R157" s="342" t="s">
        <v>352</v>
      </c>
      <c r="S157" s="342" t="s">
        <v>348</v>
      </c>
      <c r="T157" s="342" t="s">
        <v>353</v>
      </c>
      <c r="U157" s="342" t="s">
        <v>348</v>
      </c>
      <c r="V157" s="342" t="s">
        <v>342</v>
      </c>
      <c r="W157" s="342" t="s">
        <v>343</v>
      </c>
      <c r="X157" s="342" t="s">
        <v>343</v>
      </c>
      <c r="Y157" s="342" t="s">
        <v>343</v>
      </c>
      <c r="Z157" s="342" t="s">
        <v>343</v>
      </c>
    </row>
    <row r="158" spans="1:26" x14ac:dyDescent="0.2">
      <c r="A158" s="134">
        <v>1</v>
      </c>
      <c r="B158" s="134" t="s">
        <v>252</v>
      </c>
      <c r="C158" s="139">
        <v>4977410</v>
      </c>
      <c r="D158" s="150">
        <f>IFERROR((C158/$W158),0)</f>
        <v>594.24665711556827</v>
      </c>
      <c r="E158" s="162"/>
      <c r="F158" s="140">
        <f t="shared" ref="F158:F195" si="40">IF(D$195,D158/D$195*100,0)</f>
        <v>291.3594769232073</v>
      </c>
      <c r="G158" s="139">
        <v>42486</v>
      </c>
      <c r="H158" s="150">
        <f t="shared" ref="H158:H194" si="41">IFERROR((G158/$W158),0)</f>
        <v>5.072349570200573</v>
      </c>
      <c r="I158" s="162"/>
      <c r="J158" s="140">
        <f t="shared" ref="J158:J195" si="42">IF(H$195,H158/H$195*100,0)</f>
        <v>13.990475877798819</v>
      </c>
      <c r="K158" s="139">
        <v>0</v>
      </c>
      <c r="L158" s="150">
        <f t="shared" ref="L158:L194" si="43">IFERROR((K158/$W158),0)</f>
        <v>0</v>
      </c>
      <c r="M158" s="162"/>
      <c r="N158" s="140">
        <f t="shared" ref="N158:N195" si="44">IF(L$195,L158/L$195*100,0)</f>
        <v>0</v>
      </c>
      <c r="O158" s="139">
        <f t="shared" ref="O158:O194" si="45">(C158+G158+K158)</f>
        <v>5019896</v>
      </c>
      <c r="P158" s="139">
        <v>4500</v>
      </c>
      <c r="Q158" s="140">
        <f t="shared" ref="Q158:Q195" si="46">IF($O158,P158/$O158*100,0)</f>
        <v>8.964329141480222E-2</v>
      </c>
      <c r="R158" s="139">
        <v>0</v>
      </c>
      <c r="S158" s="140">
        <f t="shared" ref="S158:S195" si="47">IF($O158,R158/$O158*100,0)</f>
        <v>0</v>
      </c>
      <c r="T158" s="139">
        <v>0</v>
      </c>
      <c r="U158" s="140">
        <f t="shared" ref="U158:U181" si="48">IF($O158,T158/$O158*100,0)</f>
        <v>0</v>
      </c>
      <c r="V158" s="139">
        <v>623408</v>
      </c>
      <c r="W158" s="141">
        <v>8376</v>
      </c>
      <c r="X158" s="141">
        <v>8376</v>
      </c>
      <c r="Y158" s="141">
        <v>8376</v>
      </c>
      <c r="Z158" s="141">
        <v>0</v>
      </c>
    </row>
    <row r="159" spans="1:26" x14ac:dyDescent="0.2">
      <c r="A159" s="110">
        <v>2</v>
      </c>
      <c r="B159" s="110" t="s">
        <v>253</v>
      </c>
      <c r="C159" s="39">
        <v>396067</v>
      </c>
      <c r="D159" s="142">
        <f t="shared" ref="D159:D194" si="49">IFERROR((C159/$W159),0)</f>
        <v>52.355188367481823</v>
      </c>
      <c r="F159" s="142">
        <f t="shared" si="40"/>
        <v>25.66977889452204</v>
      </c>
      <c r="G159" s="39">
        <v>0</v>
      </c>
      <c r="H159" s="142">
        <f t="shared" si="41"/>
        <v>0</v>
      </c>
      <c r="J159" s="142">
        <f t="shared" si="42"/>
        <v>0</v>
      </c>
      <c r="K159" s="39">
        <v>0</v>
      </c>
      <c r="L159" s="142">
        <f t="shared" si="43"/>
        <v>0</v>
      </c>
      <c r="N159" s="142">
        <f t="shared" si="44"/>
        <v>0</v>
      </c>
      <c r="O159" s="39">
        <f t="shared" si="45"/>
        <v>396067</v>
      </c>
      <c r="P159" s="39">
        <v>4050</v>
      </c>
      <c r="Q159" s="142">
        <f t="shared" si="46"/>
        <v>1.0225542648087318</v>
      </c>
      <c r="R159" s="39">
        <v>234348</v>
      </c>
      <c r="S159" s="142">
        <f t="shared" si="47"/>
        <v>59.168776999851033</v>
      </c>
      <c r="T159" s="39">
        <v>0</v>
      </c>
      <c r="U159" s="142">
        <f t="shared" si="48"/>
        <v>0</v>
      </c>
      <c r="V159" s="39">
        <v>172373</v>
      </c>
      <c r="W159" s="39">
        <v>7565</v>
      </c>
      <c r="X159" s="39">
        <v>7565</v>
      </c>
      <c r="Y159" s="39">
        <v>0</v>
      </c>
      <c r="Z159" s="39">
        <v>0</v>
      </c>
    </row>
    <row r="160" spans="1:26" x14ac:dyDescent="0.2">
      <c r="A160" s="113">
        <v>3</v>
      </c>
      <c r="B160" s="113" t="s">
        <v>88</v>
      </c>
      <c r="C160" s="47">
        <v>27540</v>
      </c>
      <c r="D160" s="143">
        <f t="shared" si="49"/>
        <v>4.1369986480396577</v>
      </c>
      <c r="E160" s="160"/>
      <c r="F160" s="143">
        <f t="shared" si="40"/>
        <v>2.0283728106701573</v>
      </c>
      <c r="G160" s="47">
        <v>0</v>
      </c>
      <c r="H160" s="143">
        <f t="shared" si="41"/>
        <v>0</v>
      </c>
      <c r="I160" s="160"/>
      <c r="J160" s="143">
        <f t="shared" si="42"/>
        <v>0</v>
      </c>
      <c r="K160" s="47">
        <v>0</v>
      </c>
      <c r="L160" s="143">
        <f t="shared" si="43"/>
        <v>0</v>
      </c>
      <c r="M160" s="160"/>
      <c r="N160" s="143">
        <f t="shared" si="44"/>
        <v>0</v>
      </c>
      <c r="O160" s="47">
        <f t="shared" si="45"/>
        <v>27540</v>
      </c>
      <c r="P160" s="47">
        <v>0</v>
      </c>
      <c r="Q160" s="143">
        <f t="shared" si="46"/>
        <v>0</v>
      </c>
      <c r="R160" s="47">
        <v>0</v>
      </c>
      <c r="S160" s="143">
        <f t="shared" si="47"/>
        <v>0</v>
      </c>
      <c r="T160" s="47">
        <v>0</v>
      </c>
      <c r="U160" s="143">
        <f t="shared" si="48"/>
        <v>0</v>
      </c>
      <c r="V160" s="47">
        <v>0</v>
      </c>
      <c r="W160" s="47">
        <v>6657</v>
      </c>
      <c r="X160" s="47">
        <v>6657</v>
      </c>
      <c r="Y160" s="47">
        <v>0</v>
      </c>
      <c r="Z160" s="47">
        <v>0</v>
      </c>
    </row>
    <row r="161" spans="1:26" x14ac:dyDescent="0.2">
      <c r="A161" s="110">
        <v>4</v>
      </c>
      <c r="B161" s="110" t="s">
        <v>254</v>
      </c>
      <c r="C161" s="39">
        <v>6976</v>
      </c>
      <c r="D161" s="142">
        <f t="shared" si="49"/>
        <v>1.5251421075644949</v>
      </c>
      <c r="F161" s="142">
        <f t="shared" si="40"/>
        <v>0.74777805036458067</v>
      </c>
      <c r="G161" s="39">
        <v>0</v>
      </c>
      <c r="H161" s="142">
        <f t="shared" si="41"/>
        <v>0</v>
      </c>
      <c r="J161" s="142">
        <f t="shared" si="42"/>
        <v>0</v>
      </c>
      <c r="K161" s="39">
        <v>0</v>
      </c>
      <c r="L161" s="142">
        <f t="shared" si="43"/>
        <v>0</v>
      </c>
      <c r="N161" s="142">
        <f t="shared" si="44"/>
        <v>0</v>
      </c>
      <c r="O161" s="39">
        <f t="shared" si="45"/>
        <v>6976</v>
      </c>
      <c r="P161" s="39">
        <v>4500</v>
      </c>
      <c r="Q161" s="142">
        <f t="shared" si="46"/>
        <v>64.506880733944953</v>
      </c>
      <c r="R161" s="39">
        <v>0</v>
      </c>
      <c r="S161" s="142">
        <f t="shared" si="47"/>
        <v>0</v>
      </c>
      <c r="T161" s="39">
        <v>0</v>
      </c>
      <c r="U161" s="142">
        <f t="shared" si="48"/>
        <v>0</v>
      </c>
      <c r="V161" s="39">
        <v>0</v>
      </c>
      <c r="W161" s="39">
        <v>4574</v>
      </c>
      <c r="X161" s="39">
        <v>4574</v>
      </c>
      <c r="Y161" s="39">
        <v>0</v>
      </c>
      <c r="Z161" s="39">
        <v>0</v>
      </c>
    </row>
    <row r="162" spans="1:26" x14ac:dyDescent="0.2">
      <c r="A162" s="113">
        <v>5</v>
      </c>
      <c r="B162" s="113" t="s">
        <v>255</v>
      </c>
      <c r="C162" s="47">
        <v>0</v>
      </c>
      <c r="D162" s="143">
        <f t="shared" si="49"/>
        <v>0</v>
      </c>
      <c r="E162" s="160"/>
      <c r="F162" s="143">
        <f t="shared" si="40"/>
        <v>0</v>
      </c>
      <c r="G162" s="47">
        <v>0</v>
      </c>
      <c r="H162" s="143">
        <f t="shared" si="41"/>
        <v>0</v>
      </c>
      <c r="I162" s="160"/>
      <c r="J162" s="143">
        <f t="shared" si="42"/>
        <v>0</v>
      </c>
      <c r="K162" s="47">
        <v>0</v>
      </c>
      <c r="L162" s="143">
        <f t="shared" si="43"/>
        <v>0</v>
      </c>
      <c r="M162" s="160"/>
      <c r="N162" s="143">
        <f t="shared" si="44"/>
        <v>0</v>
      </c>
      <c r="O162" s="47">
        <f t="shared" si="45"/>
        <v>0</v>
      </c>
      <c r="P162" s="47">
        <v>0</v>
      </c>
      <c r="Q162" s="149">
        <f t="shared" si="46"/>
        <v>0</v>
      </c>
      <c r="R162" s="47">
        <v>0</v>
      </c>
      <c r="S162" s="149">
        <f t="shared" si="47"/>
        <v>0</v>
      </c>
      <c r="T162" s="47">
        <v>0</v>
      </c>
      <c r="U162" s="149">
        <f t="shared" si="48"/>
        <v>0</v>
      </c>
      <c r="V162" s="47">
        <v>0</v>
      </c>
      <c r="W162" s="47">
        <v>0</v>
      </c>
      <c r="X162" s="47">
        <v>0</v>
      </c>
      <c r="Y162" s="47">
        <v>0</v>
      </c>
      <c r="Z162" s="47">
        <v>0</v>
      </c>
    </row>
    <row r="163" spans="1:26" x14ac:dyDescent="0.2">
      <c r="A163" s="110">
        <v>6</v>
      </c>
      <c r="B163" s="110" t="s">
        <v>256</v>
      </c>
      <c r="C163" s="39">
        <v>0</v>
      </c>
      <c r="D163" s="142">
        <f t="shared" si="49"/>
        <v>0</v>
      </c>
      <c r="F163" s="142">
        <f t="shared" si="40"/>
        <v>0</v>
      </c>
      <c r="G163" s="39">
        <v>0</v>
      </c>
      <c r="H163" s="142">
        <f t="shared" si="41"/>
        <v>0</v>
      </c>
      <c r="J163" s="142">
        <f t="shared" si="42"/>
        <v>0</v>
      </c>
      <c r="K163" s="39">
        <v>0</v>
      </c>
      <c r="L163" s="142">
        <f t="shared" si="43"/>
        <v>0</v>
      </c>
      <c r="N163" s="142">
        <f t="shared" si="44"/>
        <v>0</v>
      </c>
      <c r="O163" s="39">
        <f t="shared" si="45"/>
        <v>0</v>
      </c>
      <c r="P163" s="39">
        <v>0</v>
      </c>
      <c r="Q163" s="151">
        <f t="shared" si="46"/>
        <v>0</v>
      </c>
      <c r="R163" s="39">
        <v>0</v>
      </c>
      <c r="S163" s="151">
        <f t="shared" si="47"/>
        <v>0</v>
      </c>
      <c r="T163" s="39">
        <v>0</v>
      </c>
      <c r="U163" s="151">
        <f t="shared" si="48"/>
        <v>0</v>
      </c>
      <c r="V163" s="39">
        <v>0</v>
      </c>
      <c r="W163" s="39">
        <v>0</v>
      </c>
      <c r="X163" s="39">
        <v>0</v>
      </c>
      <c r="Y163" s="39">
        <v>0</v>
      </c>
      <c r="Z163" s="39">
        <v>0</v>
      </c>
    </row>
    <row r="164" spans="1:26" x14ac:dyDescent="0.2">
      <c r="A164" s="113">
        <v>7</v>
      </c>
      <c r="B164" s="113" t="s">
        <v>257</v>
      </c>
      <c r="C164" s="47">
        <v>3051881</v>
      </c>
      <c r="D164" s="143">
        <f t="shared" si="49"/>
        <v>598.87774725274721</v>
      </c>
      <c r="E164" s="160"/>
      <c r="F164" s="143">
        <f t="shared" si="40"/>
        <v>293.63010307447945</v>
      </c>
      <c r="G164" s="47">
        <v>0</v>
      </c>
      <c r="H164" s="143">
        <f t="shared" si="41"/>
        <v>0</v>
      </c>
      <c r="I164" s="160"/>
      <c r="J164" s="143">
        <f t="shared" si="42"/>
        <v>0</v>
      </c>
      <c r="K164" s="47">
        <v>0</v>
      </c>
      <c r="L164" s="143">
        <f t="shared" si="43"/>
        <v>0</v>
      </c>
      <c r="M164" s="160"/>
      <c r="N164" s="143">
        <f t="shared" si="44"/>
        <v>0</v>
      </c>
      <c r="O164" s="47">
        <f t="shared" si="45"/>
        <v>3051881</v>
      </c>
      <c r="P164" s="47">
        <v>0</v>
      </c>
      <c r="Q164" s="149">
        <f t="shared" si="46"/>
        <v>0</v>
      </c>
      <c r="R164" s="47">
        <v>0</v>
      </c>
      <c r="S164" s="149">
        <f t="shared" si="47"/>
        <v>0</v>
      </c>
      <c r="T164" s="47">
        <v>0</v>
      </c>
      <c r="U164" s="149">
        <f t="shared" si="48"/>
        <v>0</v>
      </c>
      <c r="V164" s="47">
        <v>1658357</v>
      </c>
      <c r="W164" s="47">
        <v>5096</v>
      </c>
      <c r="X164" s="47">
        <v>5096</v>
      </c>
      <c r="Y164" s="47">
        <v>0</v>
      </c>
      <c r="Z164" s="47">
        <v>0</v>
      </c>
    </row>
    <row r="165" spans="1:26" x14ac:dyDescent="0.2">
      <c r="A165" s="110">
        <v>8</v>
      </c>
      <c r="B165" s="110" t="s">
        <v>258</v>
      </c>
      <c r="C165" s="39">
        <v>946566</v>
      </c>
      <c r="D165" s="142">
        <f t="shared" si="49"/>
        <v>143.50606428138266</v>
      </c>
      <c r="F165" s="142">
        <f t="shared" si="40"/>
        <v>70.361105651453926</v>
      </c>
      <c r="G165" s="39">
        <v>375526</v>
      </c>
      <c r="H165" s="142">
        <f t="shared" si="41"/>
        <v>56.932383262583386</v>
      </c>
      <c r="J165" s="142">
        <f t="shared" si="42"/>
        <v>157.03001610539118</v>
      </c>
      <c r="K165" s="39">
        <v>0</v>
      </c>
      <c r="L165" s="142">
        <f t="shared" si="43"/>
        <v>0</v>
      </c>
      <c r="N165" s="142">
        <f t="shared" si="44"/>
        <v>0</v>
      </c>
      <c r="O165" s="39">
        <f t="shared" si="45"/>
        <v>1322092</v>
      </c>
      <c r="P165" s="39">
        <v>0</v>
      </c>
      <c r="Q165" s="151">
        <f t="shared" si="46"/>
        <v>0</v>
      </c>
      <c r="R165" s="39">
        <v>142622</v>
      </c>
      <c r="S165" s="151">
        <f t="shared" si="47"/>
        <v>10.787600257773287</v>
      </c>
      <c r="T165" s="39">
        <v>0</v>
      </c>
      <c r="U165" s="151">
        <f t="shared" si="48"/>
        <v>0</v>
      </c>
      <c r="V165" s="39">
        <v>334293</v>
      </c>
      <c r="W165" s="39">
        <v>6596</v>
      </c>
      <c r="X165" s="39">
        <v>6596</v>
      </c>
      <c r="Y165" s="39">
        <v>6596</v>
      </c>
      <c r="Z165" s="39">
        <v>0</v>
      </c>
    </row>
    <row r="166" spans="1:26" x14ac:dyDescent="0.2">
      <c r="A166" s="113">
        <v>9</v>
      </c>
      <c r="B166" s="113" t="s">
        <v>259</v>
      </c>
      <c r="C166" s="47">
        <v>0</v>
      </c>
      <c r="D166" s="143">
        <f t="shared" si="49"/>
        <v>0</v>
      </c>
      <c r="E166" s="160"/>
      <c r="F166" s="143">
        <f t="shared" si="40"/>
        <v>0</v>
      </c>
      <c r="G166" s="47">
        <v>0</v>
      </c>
      <c r="H166" s="143">
        <f t="shared" si="41"/>
        <v>0</v>
      </c>
      <c r="I166" s="160"/>
      <c r="J166" s="143">
        <f t="shared" si="42"/>
        <v>0</v>
      </c>
      <c r="K166" s="47">
        <v>0</v>
      </c>
      <c r="L166" s="143">
        <f t="shared" si="43"/>
        <v>0</v>
      </c>
      <c r="M166" s="160"/>
      <c r="N166" s="143">
        <f t="shared" si="44"/>
        <v>0</v>
      </c>
      <c r="O166" s="47">
        <f t="shared" si="45"/>
        <v>0</v>
      </c>
      <c r="P166" s="47">
        <v>0</v>
      </c>
      <c r="Q166" s="149">
        <f t="shared" si="46"/>
        <v>0</v>
      </c>
      <c r="R166" s="47">
        <v>0</v>
      </c>
      <c r="S166" s="149">
        <f t="shared" si="47"/>
        <v>0</v>
      </c>
      <c r="T166" s="47">
        <v>0</v>
      </c>
      <c r="U166" s="149">
        <f t="shared" si="48"/>
        <v>0</v>
      </c>
      <c r="V166" s="47">
        <v>0</v>
      </c>
      <c r="W166" s="47">
        <v>0</v>
      </c>
      <c r="X166" s="47">
        <v>0</v>
      </c>
      <c r="Y166" s="47">
        <v>0</v>
      </c>
      <c r="Z166" s="47">
        <v>0</v>
      </c>
    </row>
    <row r="167" spans="1:26" x14ac:dyDescent="0.2">
      <c r="A167" s="110">
        <v>10</v>
      </c>
      <c r="B167" s="110" t="s">
        <v>260</v>
      </c>
      <c r="C167" s="39">
        <v>7180941</v>
      </c>
      <c r="D167" s="142">
        <f t="shared" si="49"/>
        <v>307.56129004625666</v>
      </c>
      <c r="F167" s="142">
        <f t="shared" si="40"/>
        <v>150.79747696801394</v>
      </c>
      <c r="G167" s="39">
        <v>0</v>
      </c>
      <c r="H167" s="142">
        <f t="shared" si="41"/>
        <v>0</v>
      </c>
      <c r="J167" s="142">
        <f t="shared" si="42"/>
        <v>0</v>
      </c>
      <c r="K167" s="39">
        <v>19068</v>
      </c>
      <c r="L167" s="142">
        <f t="shared" si="43"/>
        <v>0.81668665410313512</v>
      </c>
      <c r="N167" s="142">
        <f t="shared" si="44"/>
        <v>8.8938230742822721</v>
      </c>
      <c r="O167" s="39">
        <f t="shared" si="45"/>
        <v>7200009</v>
      </c>
      <c r="P167" s="39">
        <v>2721</v>
      </c>
      <c r="Q167" s="151">
        <f t="shared" si="46"/>
        <v>3.7791619427142382E-2</v>
      </c>
      <c r="R167" s="39">
        <v>0</v>
      </c>
      <c r="S167" s="151">
        <f t="shared" si="47"/>
        <v>0</v>
      </c>
      <c r="T167" s="39">
        <v>0</v>
      </c>
      <c r="U167" s="151">
        <f t="shared" si="48"/>
        <v>0</v>
      </c>
      <c r="V167" s="39">
        <v>918704</v>
      </c>
      <c r="W167" s="39">
        <v>23348</v>
      </c>
      <c r="X167" s="39">
        <v>23348</v>
      </c>
      <c r="Y167" s="39">
        <v>0</v>
      </c>
      <c r="Z167" s="39">
        <v>23348</v>
      </c>
    </row>
    <row r="168" spans="1:26" x14ac:dyDescent="0.2">
      <c r="A168" s="113">
        <v>11</v>
      </c>
      <c r="B168" s="113" t="s">
        <v>261</v>
      </c>
      <c r="C168" s="47">
        <v>0</v>
      </c>
      <c r="D168" s="143">
        <f t="shared" si="49"/>
        <v>0</v>
      </c>
      <c r="E168" s="160"/>
      <c r="F168" s="143">
        <f t="shared" si="40"/>
        <v>0</v>
      </c>
      <c r="G168" s="47">
        <v>0</v>
      </c>
      <c r="H168" s="143">
        <f t="shared" si="41"/>
        <v>0</v>
      </c>
      <c r="I168" s="160"/>
      <c r="J168" s="143">
        <f t="shared" si="42"/>
        <v>0</v>
      </c>
      <c r="K168" s="47">
        <v>0</v>
      </c>
      <c r="L168" s="143">
        <f t="shared" si="43"/>
        <v>0</v>
      </c>
      <c r="M168" s="160"/>
      <c r="N168" s="143">
        <f t="shared" si="44"/>
        <v>0</v>
      </c>
      <c r="O168" s="47">
        <f t="shared" si="45"/>
        <v>0</v>
      </c>
      <c r="P168" s="47">
        <v>0</v>
      </c>
      <c r="Q168" s="149">
        <f t="shared" si="46"/>
        <v>0</v>
      </c>
      <c r="R168" s="47">
        <v>0</v>
      </c>
      <c r="S168" s="149">
        <f t="shared" si="47"/>
        <v>0</v>
      </c>
      <c r="T168" s="47">
        <v>0</v>
      </c>
      <c r="U168" s="149">
        <f t="shared" si="48"/>
        <v>0</v>
      </c>
      <c r="V168" s="47">
        <v>0</v>
      </c>
      <c r="W168" s="47">
        <v>0</v>
      </c>
      <c r="X168" s="47">
        <v>0</v>
      </c>
      <c r="Y168" s="47">
        <v>0</v>
      </c>
      <c r="Z168" s="47">
        <v>0</v>
      </c>
    </row>
    <row r="169" spans="1:26" x14ac:dyDescent="0.2">
      <c r="A169" s="110">
        <v>12</v>
      </c>
      <c r="B169" s="110" t="s">
        <v>262</v>
      </c>
      <c r="C169" s="39">
        <v>102081</v>
      </c>
      <c r="D169" s="142">
        <f t="shared" si="49"/>
        <v>26.121033776867964</v>
      </c>
      <c r="F169" s="142">
        <f t="shared" si="40"/>
        <v>12.807157847320591</v>
      </c>
      <c r="G169" s="39">
        <v>2000</v>
      </c>
      <c r="H169" s="142">
        <f t="shared" si="41"/>
        <v>0.51177072671443191</v>
      </c>
      <c r="J169" s="142">
        <f t="shared" si="42"/>
        <v>1.4115580773701901</v>
      </c>
      <c r="K169" s="39">
        <v>5000</v>
      </c>
      <c r="L169" s="142">
        <f t="shared" si="43"/>
        <v>1.2794268167860798</v>
      </c>
      <c r="N169" s="142">
        <f t="shared" si="44"/>
        <v>13.933123172538778</v>
      </c>
      <c r="O169" s="39">
        <f t="shared" si="45"/>
        <v>109081</v>
      </c>
      <c r="P169" s="39">
        <v>0</v>
      </c>
      <c r="Q169" s="151">
        <f t="shared" si="46"/>
        <v>0</v>
      </c>
      <c r="R169" s="39">
        <v>0</v>
      </c>
      <c r="S169" s="151">
        <f t="shared" si="47"/>
        <v>0</v>
      </c>
      <c r="T169" s="39">
        <v>0</v>
      </c>
      <c r="U169" s="151">
        <f t="shared" si="48"/>
        <v>0</v>
      </c>
      <c r="V169" s="39">
        <v>0</v>
      </c>
      <c r="W169" s="39">
        <v>3908</v>
      </c>
      <c r="X169" s="39">
        <v>3908</v>
      </c>
      <c r="Y169" s="39">
        <v>3908</v>
      </c>
      <c r="Z169" s="39">
        <v>3908</v>
      </c>
    </row>
    <row r="170" spans="1:26" x14ac:dyDescent="0.2">
      <c r="A170" s="113">
        <v>13</v>
      </c>
      <c r="B170" s="113" t="s">
        <v>102</v>
      </c>
      <c r="C170" s="47">
        <v>2509509</v>
      </c>
      <c r="D170" s="143">
        <f t="shared" si="49"/>
        <v>125.08767819758748</v>
      </c>
      <c r="E170" s="160"/>
      <c r="F170" s="143">
        <f t="shared" si="40"/>
        <v>61.330560387316915</v>
      </c>
      <c r="G170" s="47">
        <v>0</v>
      </c>
      <c r="H170" s="143">
        <f t="shared" si="41"/>
        <v>0</v>
      </c>
      <c r="I170" s="160"/>
      <c r="J170" s="143">
        <f t="shared" si="42"/>
        <v>0</v>
      </c>
      <c r="K170" s="47">
        <v>0</v>
      </c>
      <c r="L170" s="143">
        <f t="shared" si="43"/>
        <v>0</v>
      </c>
      <c r="M170" s="160"/>
      <c r="N170" s="143">
        <f t="shared" si="44"/>
        <v>0</v>
      </c>
      <c r="O170" s="47">
        <f t="shared" si="45"/>
        <v>2509509</v>
      </c>
      <c r="P170" s="47">
        <v>4500</v>
      </c>
      <c r="Q170" s="149">
        <f t="shared" si="46"/>
        <v>0.17931794625960695</v>
      </c>
      <c r="R170" s="47">
        <v>20000</v>
      </c>
      <c r="S170" s="149">
        <f t="shared" si="47"/>
        <v>0.79696865004269757</v>
      </c>
      <c r="T170" s="47">
        <v>0</v>
      </c>
      <c r="U170" s="149">
        <f t="shared" si="48"/>
        <v>0</v>
      </c>
      <c r="V170" s="47">
        <v>139517</v>
      </c>
      <c r="W170" s="47">
        <v>20062</v>
      </c>
      <c r="X170" s="47">
        <v>20062</v>
      </c>
      <c r="Y170" s="47">
        <v>0</v>
      </c>
      <c r="Z170" s="47">
        <v>0</v>
      </c>
    </row>
    <row r="171" spans="1:26" x14ac:dyDescent="0.2">
      <c r="A171" s="110">
        <v>14</v>
      </c>
      <c r="B171" s="110" t="s">
        <v>263</v>
      </c>
      <c r="C171" s="39">
        <v>0</v>
      </c>
      <c r="D171" s="142">
        <f t="shared" si="49"/>
        <v>0</v>
      </c>
      <c r="F171" s="142">
        <f t="shared" si="40"/>
        <v>0</v>
      </c>
      <c r="G171" s="39">
        <v>0</v>
      </c>
      <c r="H171" s="142">
        <f t="shared" si="41"/>
        <v>0</v>
      </c>
      <c r="J171" s="142">
        <f t="shared" si="42"/>
        <v>0</v>
      </c>
      <c r="K171" s="39">
        <v>0</v>
      </c>
      <c r="L171" s="142">
        <f t="shared" si="43"/>
        <v>0</v>
      </c>
      <c r="N171" s="142">
        <f t="shared" si="44"/>
        <v>0</v>
      </c>
      <c r="O171" s="39">
        <f t="shared" si="45"/>
        <v>0</v>
      </c>
      <c r="P171" s="39">
        <v>18597</v>
      </c>
      <c r="Q171" s="151">
        <f t="shared" si="46"/>
        <v>0</v>
      </c>
      <c r="R171" s="39">
        <v>0</v>
      </c>
      <c r="S171" s="151">
        <f t="shared" si="47"/>
        <v>0</v>
      </c>
      <c r="T171" s="39">
        <v>0</v>
      </c>
      <c r="U171" s="151">
        <f t="shared" si="48"/>
        <v>0</v>
      </c>
      <c r="V171" s="39">
        <v>0</v>
      </c>
      <c r="W171" s="39">
        <v>5679</v>
      </c>
      <c r="X171" s="39">
        <v>0</v>
      </c>
      <c r="Y171" s="39">
        <v>0</v>
      </c>
      <c r="Z171" s="39">
        <v>0</v>
      </c>
    </row>
    <row r="172" spans="1:26" x14ac:dyDescent="0.2">
      <c r="A172" s="113">
        <v>15</v>
      </c>
      <c r="B172" s="113" t="s">
        <v>264</v>
      </c>
      <c r="C172" s="47">
        <v>585494</v>
      </c>
      <c r="D172" s="143">
        <f t="shared" si="49"/>
        <v>78.34791917569919</v>
      </c>
      <c r="E172" s="160"/>
      <c r="F172" s="143">
        <f t="shared" si="40"/>
        <v>38.414029722701478</v>
      </c>
      <c r="G172" s="47">
        <v>0</v>
      </c>
      <c r="H172" s="143">
        <f t="shared" si="41"/>
        <v>0</v>
      </c>
      <c r="I172" s="160"/>
      <c r="J172" s="143">
        <f t="shared" si="42"/>
        <v>0</v>
      </c>
      <c r="K172" s="47">
        <v>130560</v>
      </c>
      <c r="L172" s="143">
        <f t="shared" si="43"/>
        <v>17.470895222802088</v>
      </c>
      <c r="M172" s="160"/>
      <c r="N172" s="143">
        <f t="shared" si="44"/>
        <v>190.26030397369834</v>
      </c>
      <c r="O172" s="47">
        <f t="shared" si="45"/>
        <v>716054</v>
      </c>
      <c r="P172" s="47">
        <v>105307</v>
      </c>
      <c r="Q172" s="149">
        <f t="shared" si="46"/>
        <v>14.70657240934343</v>
      </c>
      <c r="R172" s="47">
        <v>0</v>
      </c>
      <c r="S172" s="149">
        <f t="shared" si="47"/>
        <v>0</v>
      </c>
      <c r="T172" s="47">
        <v>0</v>
      </c>
      <c r="U172" s="149">
        <f t="shared" si="48"/>
        <v>0</v>
      </c>
      <c r="V172" s="47">
        <v>0</v>
      </c>
      <c r="W172" s="47">
        <v>7473</v>
      </c>
      <c r="X172" s="47">
        <v>7473</v>
      </c>
      <c r="Y172" s="47">
        <v>0</v>
      </c>
      <c r="Z172" s="47">
        <v>7473</v>
      </c>
    </row>
    <row r="173" spans="1:26" x14ac:dyDescent="0.2">
      <c r="A173" s="110">
        <v>16</v>
      </c>
      <c r="B173" s="110" t="s">
        <v>265</v>
      </c>
      <c r="C173" s="39">
        <v>0</v>
      </c>
      <c r="D173" s="142">
        <f t="shared" si="49"/>
        <v>0</v>
      </c>
      <c r="F173" s="142">
        <f t="shared" si="40"/>
        <v>0</v>
      </c>
      <c r="G173" s="39">
        <v>0</v>
      </c>
      <c r="H173" s="142">
        <f t="shared" si="41"/>
        <v>0</v>
      </c>
      <c r="J173" s="142">
        <f t="shared" si="42"/>
        <v>0</v>
      </c>
      <c r="K173" s="39">
        <v>0</v>
      </c>
      <c r="L173" s="142">
        <f t="shared" si="43"/>
        <v>0</v>
      </c>
      <c r="N173" s="142">
        <f t="shared" si="44"/>
        <v>0</v>
      </c>
      <c r="O173" s="39">
        <f t="shared" si="45"/>
        <v>0</v>
      </c>
      <c r="P173" s="39">
        <v>0</v>
      </c>
      <c r="Q173" s="151">
        <f t="shared" si="46"/>
        <v>0</v>
      </c>
      <c r="R173" s="39">
        <v>0</v>
      </c>
      <c r="S173" s="151">
        <f t="shared" si="47"/>
        <v>0</v>
      </c>
      <c r="T173" s="39">
        <v>0</v>
      </c>
      <c r="U173" s="151">
        <f t="shared" si="48"/>
        <v>0</v>
      </c>
      <c r="V173" s="39">
        <v>21029</v>
      </c>
      <c r="W173" s="39">
        <v>15011</v>
      </c>
      <c r="X173" s="39">
        <v>0</v>
      </c>
      <c r="Y173" s="39">
        <v>0</v>
      </c>
      <c r="Z173" s="39">
        <v>0</v>
      </c>
    </row>
    <row r="174" spans="1:26" x14ac:dyDescent="0.2">
      <c r="A174" s="113">
        <v>17</v>
      </c>
      <c r="B174" s="113" t="s">
        <v>266</v>
      </c>
      <c r="C174" s="47">
        <v>7024924</v>
      </c>
      <c r="D174" s="143">
        <f t="shared" si="49"/>
        <v>284.92897992293655</v>
      </c>
      <c r="E174" s="160"/>
      <c r="F174" s="143">
        <f t="shared" si="40"/>
        <v>139.70084232962682</v>
      </c>
      <c r="G174" s="47">
        <v>0</v>
      </c>
      <c r="H174" s="143">
        <f t="shared" si="41"/>
        <v>0</v>
      </c>
      <c r="I174" s="160"/>
      <c r="J174" s="143">
        <f t="shared" si="42"/>
        <v>0</v>
      </c>
      <c r="K174" s="47">
        <v>0</v>
      </c>
      <c r="L174" s="143">
        <f t="shared" si="43"/>
        <v>0</v>
      </c>
      <c r="M174" s="160"/>
      <c r="N174" s="143">
        <f t="shared" si="44"/>
        <v>0</v>
      </c>
      <c r="O174" s="47">
        <f t="shared" si="45"/>
        <v>7024924</v>
      </c>
      <c r="P174" s="47">
        <v>18615</v>
      </c>
      <c r="Q174" s="149">
        <f t="shared" si="46"/>
        <v>0.26498507314812231</v>
      </c>
      <c r="R174" s="47">
        <v>0</v>
      </c>
      <c r="S174" s="149">
        <f t="shared" si="47"/>
        <v>0</v>
      </c>
      <c r="T174" s="47">
        <v>0</v>
      </c>
      <c r="U174" s="149">
        <f t="shared" si="48"/>
        <v>0</v>
      </c>
      <c r="V174" s="47">
        <v>4513352</v>
      </c>
      <c r="W174" s="47">
        <v>24655</v>
      </c>
      <c r="X174" s="47">
        <v>24655</v>
      </c>
      <c r="Y174" s="47">
        <v>0</v>
      </c>
      <c r="Z174" s="47">
        <v>0</v>
      </c>
    </row>
    <row r="175" spans="1:26" x14ac:dyDescent="0.2">
      <c r="A175" s="110">
        <v>18</v>
      </c>
      <c r="B175" s="110" t="s">
        <v>267</v>
      </c>
      <c r="C175" s="39">
        <v>9992243</v>
      </c>
      <c r="D175" s="142">
        <f t="shared" si="49"/>
        <v>207.09311917098447</v>
      </c>
      <c r="F175" s="142">
        <f t="shared" si="40"/>
        <v>101.53787514587383</v>
      </c>
      <c r="G175" s="39">
        <v>0</v>
      </c>
      <c r="H175" s="142">
        <f t="shared" si="41"/>
        <v>0</v>
      </c>
      <c r="J175" s="142">
        <f t="shared" si="42"/>
        <v>0</v>
      </c>
      <c r="K175" s="39">
        <v>736879</v>
      </c>
      <c r="L175" s="142">
        <f t="shared" si="43"/>
        <v>15.272103626943005</v>
      </c>
      <c r="N175" s="142">
        <f t="shared" si="44"/>
        <v>166.31517969311977</v>
      </c>
      <c r="O175" s="39">
        <f t="shared" si="45"/>
        <v>10729122</v>
      </c>
      <c r="P175" s="39">
        <v>4500</v>
      </c>
      <c r="Q175" s="151">
        <f t="shared" si="46"/>
        <v>4.1941922181516808E-2</v>
      </c>
      <c r="R175" s="39">
        <v>0</v>
      </c>
      <c r="S175" s="151">
        <f t="shared" si="47"/>
        <v>0</v>
      </c>
      <c r="T175" s="39">
        <v>0</v>
      </c>
      <c r="U175" s="151">
        <f t="shared" si="48"/>
        <v>0</v>
      </c>
      <c r="V175" s="39">
        <v>5973368</v>
      </c>
      <c r="W175" s="39">
        <v>48250</v>
      </c>
      <c r="X175" s="39">
        <v>48250</v>
      </c>
      <c r="Y175" s="39">
        <v>0</v>
      </c>
      <c r="Z175" s="39">
        <v>48250</v>
      </c>
    </row>
    <row r="176" spans="1:26" x14ac:dyDescent="0.2">
      <c r="A176" s="113">
        <v>19</v>
      </c>
      <c r="B176" s="113" t="s">
        <v>268</v>
      </c>
      <c r="C176" s="47">
        <v>1366545</v>
      </c>
      <c r="D176" s="143">
        <f t="shared" si="49"/>
        <v>282.87000620989443</v>
      </c>
      <c r="E176" s="160"/>
      <c r="F176" s="143">
        <f t="shared" si="40"/>
        <v>138.69132633681929</v>
      </c>
      <c r="G176" s="47">
        <v>0</v>
      </c>
      <c r="H176" s="143">
        <f t="shared" si="41"/>
        <v>0</v>
      </c>
      <c r="I176" s="160"/>
      <c r="J176" s="143">
        <f t="shared" si="42"/>
        <v>0</v>
      </c>
      <c r="K176" s="47">
        <v>0</v>
      </c>
      <c r="L176" s="143">
        <f t="shared" si="43"/>
        <v>0</v>
      </c>
      <c r="M176" s="160"/>
      <c r="N176" s="143">
        <f t="shared" si="44"/>
        <v>0</v>
      </c>
      <c r="O176" s="47">
        <f t="shared" si="45"/>
        <v>1366545</v>
      </c>
      <c r="P176" s="47">
        <v>4500</v>
      </c>
      <c r="Q176" s="149">
        <f t="shared" si="46"/>
        <v>0.32929760820170578</v>
      </c>
      <c r="R176" s="47">
        <v>0</v>
      </c>
      <c r="S176" s="149">
        <f t="shared" si="47"/>
        <v>0</v>
      </c>
      <c r="T176" s="47">
        <v>0</v>
      </c>
      <c r="U176" s="149">
        <f t="shared" si="48"/>
        <v>0</v>
      </c>
      <c r="V176" s="47">
        <v>36624</v>
      </c>
      <c r="W176" s="47">
        <v>4831</v>
      </c>
      <c r="X176" s="47">
        <v>4831</v>
      </c>
      <c r="Y176" s="47">
        <v>0</v>
      </c>
      <c r="Z176" s="47">
        <v>0</v>
      </c>
    </row>
    <row r="177" spans="1:26" x14ac:dyDescent="0.2">
      <c r="A177" s="110">
        <v>20</v>
      </c>
      <c r="B177" s="110" t="s">
        <v>269</v>
      </c>
      <c r="C177" s="39">
        <v>931554</v>
      </c>
      <c r="D177" s="142">
        <f t="shared" si="49"/>
        <v>161.98122065727699</v>
      </c>
      <c r="F177" s="142">
        <f t="shared" si="40"/>
        <v>79.419485422378187</v>
      </c>
      <c r="G177" s="39">
        <v>0</v>
      </c>
      <c r="H177" s="142">
        <f t="shared" si="41"/>
        <v>0</v>
      </c>
      <c r="J177" s="142">
        <f t="shared" si="42"/>
        <v>0</v>
      </c>
      <c r="K177" s="39">
        <v>0</v>
      </c>
      <c r="L177" s="142">
        <f t="shared" si="43"/>
        <v>0</v>
      </c>
      <c r="N177" s="142">
        <f t="shared" si="44"/>
        <v>0</v>
      </c>
      <c r="O177" s="39">
        <f t="shared" si="45"/>
        <v>931554</v>
      </c>
      <c r="P177" s="39">
        <v>0</v>
      </c>
      <c r="Q177" s="151">
        <f t="shared" si="46"/>
        <v>0</v>
      </c>
      <c r="R177" s="39">
        <v>0</v>
      </c>
      <c r="S177" s="151">
        <f t="shared" si="47"/>
        <v>0</v>
      </c>
      <c r="T177" s="39">
        <v>0</v>
      </c>
      <c r="U177" s="151">
        <f t="shared" si="48"/>
        <v>0</v>
      </c>
      <c r="V177" s="39">
        <v>81080</v>
      </c>
      <c r="W177" s="39">
        <v>5751</v>
      </c>
      <c r="X177" s="39">
        <v>5751</v>
      </c>
      <c r="Y177" s="39">
        <v>0</v>
      </c>
      <c r="Z177" s="39">
        <v>0</v>
      </c>
    </row>
    <row r="178" spans="1:26" x14ac:dyDescent="0.2">
      <c r="A178" s="113">
        <v>21</v>
      </c>
      <c r="B178" s="113" t="s">
        <v>170</v>
      </c>
      <c r="C178" s="47">
        <v>26777</v>
      </c>
      <c r="D178" s="143">
        <f t="shared" si="49"/>
        <v>5.4870901639344263</v>
      </c>
      <c r="E178" s="160"/>
      <c r="F178" s="143">
        <f t="shared" si="40"/>
        <v>2.6903234555066149</v>
      </c>
      <c r="G178" s="47">
        <v>0</v>
      </c>
      <c r="H178" s="143">
        <f t="shared" si="41"/>
        <v>0</v>
      </c>
      <c r="I178" s="160"/>
      <c r="J178" s="143">
        <f t="shared" si="42"/>
        <v>0</v>
      </c>
      <c r="K178" s="47">
        <v>0</v>
      </c>
      <c r="L178" s="143">
        <f t="shared" si="43"/>
        <v>0</v>
      </c>
      <c r="M178" s="160"/>
      <c r="N178" s="143">
        <f t="shared" si="44"/>
        <v>0</v>
      </c>
      <c r="O178" s="47">
        <f t="shared" si="45"/>
        <v>26777</v>
      </c>
      <c r="P178" s="47">
        <v>4500</v>
      </c>
      <c r="Q178" s="149">
        <f t="shared" si="46"/>
        <v>16.805467378720543</v>
      </c>
      <c r="R178" s="47">
        <v>0</v>
      </c>
      <c r="S178" s="149">
        <f t="shared" si="47"/>
        <v>0</v>
      </c>
      <c r="T178" s="47">
        <v>0</v>
      </c>
      <c r="U178" s="149">
        <f t="shared" si="48"/>
        <v>0</v>
      </c>
      <c r="V178" s="47">
        <v>0</v>
      </c>
      <c r="W178" s="47">
        <v>4880</v>
      </c>
      <c r="X178" s="47">
        <v>4880</v>
      </c>
      <c r="Y178" s="47">
        <v>0</v>
      </c>
      <c r="Z178" s="47">
        <v>0</v>
      </c>
    </row>
    <row r="179" spans="1:26" x14ac:dyDescent="0.2">
      <c r="A179" s="110">
        <v>22</v>
      </c>
      <c r="B179" s="110" t="s">
        <v>186</v>
      </c>
      <c r="C179" s="39">
        <v>227235</v>
      </c>
      <c r="D179" s="142">
        <f t="shared" si="49"/>
        <v>25.290484140233723</v>
      </c>
      <c r="F179" s="142">
        <f t="shared" si="40"/>
        <v>12.399938883964353</v>
      </c>
      <c r="G179" s="39">
        <v>33270</v>
      </c>
      <c r="H179" s="142">
        <f t="shared" si="41"/>
        <v>3.702838063439065</v>
      </c>
      <c r="J179" s="142">
        <f t="shared" si="42"/>
        <v>10.213110490310914</v>
      </c>
      <c r="K179" s="39">
        <v>0</v>
      </c>
      <c r="L179" s="142">
        <f t="shared" si="43"/>
        <v>0</v>
      </c>
      <c r="N179" s="142">
        <f t="shared" si="44"/>
        <v>0</v>
      </c>
      <c r="O179" s="39">
        <f t="shared" si="45"/>
        <v>260505</v>
      </c>
      <c r="P179" s="39">
        <v>4500</v>
      </c>
      <c r="Q179" s="151">
        <f t="shared" si="46"/>
        <v>1.7274140611504576</v>
      </c>
      <c r="R179" s="39">
        <v>0</v>
      </c>
      <c r="S179" s="151">
        <f t="shared" si="47"/>
        <v>0</v>
      </c>
      <c r="T179" s="39">
        <v>0</v>
      </c>
      <c r="U179" s="151">
        <f t="shared" si="48"/>
        <v>0</v>
      </c>
      <c r="V179" s="39">
        <v>21824</v>
      </c>
      <c r="W179" s="39">
        <v>8985</v>
      </c>
      <c r="X179" s="39">
        <v>8985</v>
      </c>
      <c r="Y179" s="39">
        <v>8985</v>
      </c>
      <c r="Z179" s="39">
        <v>0</v>
      </c>
    </row>
    <row r="180" spans="1:26" x14ac:dyDescent="0.2">
      <c r="A180" s="113">
        <v>23</v>
      </c>
      <c r="B180" s="113" t="s">
        <v>270</v>
      </c>
      <c r="C180" s="47">
        <v>597629</v>
      </c>
      <c r="D180" s="143">
        <f t="shared" si="49"/>
        <v>66.931235300705566</v>
      </c>
      <c r="E180" s="160"/>
      <c r="F180" s="143">
        <f t="shared" si="40"/>
        <v>32.816423068653698</v>
      </c>
      <c r="G180" s="47">
        <v>16546</v>
      </c>
      <c r="H180" s="143">
        <f t="shared" si="41"/>
        <v>1.8530630529734573</v>
      </c>
      <c r="I180" s="160"/>
      <c r="J180" s="143">
        <f t="shared" si="42"/>
        <v>5.1110897590680526</v>
      </c>
      <c r="K180" s="47">
        <v>0</v>
      </c>
      <c r="L180" s="143">
        <f t="shared" si="43"/>
        <v>0</v>
      </c>
      <c r="M180" s="160"/>
      <c r="N180" s="143">
        <f t="shared" si="44"/>
        <v>0</v>
      </c>
      <c r="O180" s="47">
        <f t="shared" si="45"/>
        <v>614175</v>
      </c>
      <c r="P180" s="47">
        <v>4500</v>
      </c>
      <c r="Q180" s="149">
        <f t="shared" si="46"/>
        <v>0.73269019416290149</v>
      </c>
      <c r="R180" s="47">
        <v>0</v>
      </c>
      <c r="S180" s="149">
        <f t="shared" si="47"/>
        <v>0</v>
      </c>
      <c r="T180" s="47">
        <v>0</v>
      </c>
      <c r="U180" s="149">
        <f t="shared" si="48"/>
        <v>0</v>
      </c>
      <c r="V180" s="47">
        <v>0</v>
      </c>
      <c r="W180" s="47">
        <v>8929</v>
      </c>
      <c r="X180" s="47">
        <v>8929</v>
      </c>
      <c r="Y180" s="47">
        <v>8929</v>
      </c>
      <c r="Z180" s="47">
        <v>0</v>
      </c>
    </row>
    <row r="181" spans="1:26" x14ac:dyDescent="0.2">
      <c r="A181" s="110">
        <v>24</v>
      </c>
      <c r="B181" s="110" t="s">
        <v>271</v>
      </c>
      <c r="C181" s="39">
        <v>0</v>
      </c>
      <c r="D181" s="142">
        <f t="shared" si="49"/>
        <v>0</v>
      </c>
      <c r="F181" s="142">
        <f t="shared" si="40"/>
        <v>0</v>
      </c>
      <c r="G181" s="39">
        <v>0</v>
      </c>
      <c r="H181" s="142">
        <f t="shared" si="41"/>
        <v>0</v>
      </c>
      <c r="J181" s="142">
        <f t="shared" si="42"/>
        <v>0</v>
      </c>
      <c r="K181" s="39">
        <v>0</v>
      </c>
      <c r="L181" s="142">
        <f t="shared" si="43"/>
        <v>0</v>
      </c>
      <c r="N181" s="142">
        <f t="shared" si="44"/>
        <v>0</v>
      </c>
      <c r="O181" s="39">
        <f t="shared" si="45"/>
        <v>0</v>
      </c>
      <c r="P181" s="39">
        <v>0</v>
      </c>
      <c r="Q181" s="151">
        <f t="shared" si="46"/>
        <v>0</v>
      </c>
      <c r="R181" s="39">
        <v>0</v>
      </c>
      <c r="S181" s="151">
        <f t="shared" si="47"/>
        <v>0</v>
      </c>
      <c r="T181" s="39">
        <v>0</v>
      </c>
      <c r="U181" s="151">
        <f t="shared" si="48"/>
        <v>0</v>
      </c>
      <c r="V181" s="39">
        <v>0</v>
      </c>
      <c r="W181" s="39">
        <v>0</v>
      </c>
      <c r="X181" s="39">
        <v>0</v>
      </c>
      <c r="Y181" s="39">
        <v>0</v>
      </c>
      <c r="Z181" s="39">
        <v>0</v>
      </c>
    </row>
    <row r="182" spans="1:26" x14ac:dyDescent="0.2">
      <c r="A182" s="113">
        <v>25</v>
      </c>
      <c r="B182" s="113" t="s">
        <v>272</v>
      </c>
      <c r="C182" s="47">
        <v>159154</v>
      </c>
      <c r="D182" s="143">
        <f t="shared" si="49"/>
        <v>32.460534366714256</v>
      </c>
      <c r="E182" s="160"/>
      <c r="F182" s="143">
        <f t="shared" si="40"/>
        <v>15.915418623708542</v>
      </c>
      <c r="G182" s="47">
        <v>2209081</v>
      </c>
      <c r="H182" s="143">
        <f t="shared" si="41"/>
        <v>450.55700591474607</v>
      </c>
      <c r="I182" s="160"/>
      <c r="J182" s="143">
        <f t="shared" si="42"/>
        <v>1242.719342502701</v>
      </c>
      <c r="K182" s="47">
        <v>0</v>
      </c>
      <c r="L182" s="143">
        <f t="shared" si="43"/>
        <v>0</v>
      </c>
      <c r="M182" s="160"/>
      <c r="N182" s="143">
        <f t="shared" si="44"/>
        <v>0</v>
      </c>
      <c r="O182" s="47">
        <f t="shared" si="45"/>
        <v>2368235</v>
      </c>
      <c r="P182" s="47">
        <v>0</v>
      </c>
      <c r="Q182" s="149">
        <f t="shared" si="46"/>
        <v>0</v>
      </c>
      <c r="R182" s="47">
        <v>0</v>
      </c>
      <c r="S182" s="149">
        <f t="shared" si="47"/>
        <v>0</v>
      </c>
      <c r="T182" s="47">
        <v>0</v>
      </c>
      <c r="U182" s="149">
        <f t="shared" ref="U182:U194" si="50">IF($O182,T182/$O182*100,0)</f>
        <v>0</v>
      </c>
      <c r="V182" s="47">
        <v>1668518</v>
      </c>
      <c r="W182" s="47">
        <v>4903</v>
      </c>
      <c r="X182" s="47">
        <v>4903</v>
      </c>
      <c r="Y182" s="47">
        <v>4903</v>
      </c>
      <c r="Z182" s="47">
        <v>0</v>
      </c>
    </row>
    <row r="183" spans="1:26" x14ac:dyDescent="0.2">
      <c r="A183" s="110">
        <v>26</v>
      </c>
      <c r="B183" s="110" t="s">
        <v>273</v>
      </c>
      <c r="C183" s="39">
        <v>1621945</v>
      </c>
      <c r="D183" s="142">
        <f t="shared" si="49"/>
        <v>190.0791046525255</v>
      </c>
      <c r="F183" s="142">
        <f t="shared" si="40"/>
        <v>93.195894065956722</v>
      </c>
      <c r="G183" s="39">
        <v>9000</v>
      </c>
      <c r="H183" s="142">
        <f t="shared" si="41"/>
        <v>1.0547287003398571</v>
      </c>
      <c r="J183" s="142">
        <f t="shared" si="42"/>
        <v>2.9091363352434274</v>
      </c>
      <c r="K183" s="39">
        <v>4539</v>
      </c>
      <c r="L183" s="142">
        <f t="shared" si="43"/>
        <v>0.53193484120473455</v>
      </c>
      <c r="N183" s="142">
        <f t="shared" si="44"/>
        <v>5.7928390784305615</v>
      </c>
      <c r="O183" s="39">
        <f t="shared" si="45"/>
        <v>1635484</v>
      </c>
      <c r="P183" s="39">
        <v>4500</v>
      </c>
      <c r="Q183" s="151">
        <f t="shared" si="46"/>
        <v>0.27514790728616118</v>
      </c>
      <c r="R183" s="39">
        <v>417845</v>
      </c>
      <c r="S183" s="151">
        <f t="shared" si="47"/>
        <v>25.548706071108001</v>
      </c>
      <c r="T183" s="39">
        <v>0</v>
      </c>
      <c r="U183" s="151">
        <f t="shared" si="50"/>
        <v>0</v>
      </c>
      <c r="V183" s="39">
        <v>0</v>
      </c>
      <c r="W183" s="39">
        <v>8533</v>
      </c>
      <c r="X183" s="39">
        <v>8533</v>
      </c>
      <c r="Y183" s="39">
        <v>8533</v>
      </c>
      <c r="Z183" s="39">
        <v>8533</v>
      </c>
    </row>
    <row r="184" spans="1:26" x14ac:dyDescent="0.2">
      <c r="A184" s="113">
        <v>27</v>
      </c>
      <c r="B184" s="113" t="s">
        <v>274</v>
      </c>
      <c r="C184" s="47">
        <v>689303</v>
      </c>
      <c r="D184" s="143">
        <f t="shared" si="49"/>
        <v>86.530630178257596</v>
      </c>
      <c r="E184" s="160"/>
      <c r="F184" s="143">
        <f t="shared" si="40"/>
        <v>42.42601762195445</v>
      </c>
      <c r="G184" s="47">
        <v>122572</v>
      </c>
      <c r="H184" s="143">
        <f t="shared" si="41"/>
        <v>15.386894300778307</v>
      </c>
      <c r="I184" s="160"/>
      <c r="J184" s="143">
        <f t="shared" si="42"/>
        <v>42.439893104758298</v>
      </c>
      <c r="K184" s="47">
        <v>167480</v>
      </c>
      <c r="L184" s="143">
        <f t="shared" si="43"/>
        <v>21.024353502385136</v>
      </c>
      <c r="M184" s="160"/>
      <c r="N184" s="143">
        <f t="shared" si="44"/>
        <v>228.95792328910346</v>
      </c>
      <c r="O184" s="47">
        <f t="shared" si="45"/>
        <v>979355</v>
      </c>
      <c r="P184" s="47">
        <v>0</v>
      </c>
      <c r="Q184" s="149">
        <f t="shared" si="46"/>
        <v>0</v>
      </c>
      <c r="R184" s="47">
        <v>0</v>
      </c>
      <c r="S184" s="149">
        <f t="shared" si="47"/>
        <v>0</v>
      </c>
      <c r="T184" s="47">
        <v>0</v>
      </c>
      <c r="U184" s="149">
        <f t="shared" si="50"/>
        <v>0</v>
      </c>
      <c r="V184" s="47">
        <v>18976</v>
      </c>
      <c r="W184" s="47">
        <v>7966</v>
      </c>
      <c r="X184" s="47">
        <v>7966</v>
      </c>
      <c r="Y184" s="47">
        <v>7966</v>
      </c>
      <c r="Z184" s="47">
        <v>7966</v>
      </c>
    </row>
    <row r="185" spans="1:26" x14ac:dyDescent="0.2">
      <c r="A185" s="110">
        <v>28</v>
      </c>
      <c r="B185" s="110" t="s">
        <v>275</v>
      </c>
      <c r="C185" s="39">
        <v>1653810</v>
      </c>
      <c r="D185" s="142">
        <f t="shared" si="49"/>
        <v>352.62473347547973</v>
      </c>
      <c r="F185" s="142">
        <f t="shared" si="40"/>
        <v>172.89210913578654</v>
      </c>
      <c r="G185" s="39">
        <v>0</v>
      </c>
      <c r="H185" s="142">
        <f t="shared" si="41"/>
        <v>0</v>
      </c>
      <c r="J185" s="142">
        <f t="shared" si="42"/>
        <v>0</v>
      </c>
      <c r="K185" s="39">
        <v>39399</v>
      </c>
      <c r="L185" s="142">
        <f t="shared" si="43"/>
        <v>8.4006396588486147</v>
      </c>
      <c r="N185" s="142">
        <f t="shared" si="44"/>
        <v>91.484050169336228</v>
      </c>
      <c r="O185" s="39">
        <f t="shared" si="45"/>
        <v>1693209</v>
      </c>
      <c r="P185" s="39">
        <v>0</v>
      </c>
      <c r="Q185" s="151">
        <f t="shared" si="46"/>
        <v>0</v>
      </c>
      <c r="R185" s="39">
        <v>0</v>
      </c>
      <c r="S185" s="151">
        <f t="shared" si="47"/>
        <v>0</v>
      </c>
      <c r="T185" s="39">
        <v>0</v>
      </c>
      <c r="U185" s="151">
        <f t="shared" si="50"/>
        <v>0</v>
      </c>
      <c r="V185" s="39">
        <v>0</v>
      </c>
      <c r="W185" s="39">
        <v>4690</v>
      </c>
      <c r="X185" s="39">
        <v>4690</v>
      </c>
      <c r="Y185" s="39">
        <v>0</v>
      </c>
      <c r="Z185" s="39">
        <v>4690</v>
      </c>
    </row>
    <row r="186" spans="1:26" x14ac:dyDescent="0.2">
      <c r="A186" s="113">
        <v>29</v>
      </c>
      <c r="B186" s="113" t="s">
        <v>276</v>
      </c>
      <c r="C186" s="47">
        <v>600475</v>
      </c>
      <c r="D186" s="143">
        <f t="shared" si="49"/>
        <v>84.776930679090782</v>
      </c>
      <c r="E186" s="160"/>
      <c r="F186" s="143">
        <f t="shared" si="40"/>
        <v>41.566177751356136</v>
      </c>
      <c r="G186" s="47">
        <v>15000</v>
      </c>
      <c r="H186" s="143">
        <f t="shared" si="41"/>
        <v>2.1177467174925879</v>
      </c>
      <c r="I186" s="160"/>
      <c r="J186" s="143">
        <f t="shared" si="42"/>
        <v>5.8411361354962974</v>
      </c>
      <c r="K186" s="47">
        <v>24000</v>
      </c>
      <c r="L186" s="143">
        <f t="shared" si="43"/>
        <v>3.3883947479881407</v>
      </c>
      <c r="M186" s="160"/>
      <c r="N186" s="143">
        <f t="shared" si="44"/>
        <v>36.900056151313201</v>
      </c>
      <c r="O186" s="47">
        <f t="shared" si="45"/>
        <v>639475</v>
      </c>
      <c r="P186" s="47">
        <v>0</v>
      </c>
      <c r="Q186" s="149">
        <f t="shared" si="46"/>
        <v>0</v>
      </c>
      <c r="R186" s="47">
        <v>0</v>
      </c>
      <c r="S186" s="149">
        <f t="shared" si="47"/>
        <v>0</v>
      </c>
      <c r="T186" s="47">
        <v>351820</v>
      </c>
      <c r="U186" s="149">
        <f t="shared" si="50"/>
        <v>55.01700613784746</v>
      </c>
      <c r="V186" s="47">
        <v>69896</v>
      </c>
      <c r="W186" s="47">
        <v>7083</v>
      </c>
      <c r="X186" s="47">
        <v>7083</v>
      </c>
      <c r="Y186" s="47">
        <v>7083</v>
      </c>
      <c r="Z186" s="47">
        <v>7083</v>
      </c>
    </row>
    <row r="187" spans="1:26" x14ac:dyDescent="0.2">
      <c r="A187" s="110">
        <v>30</v>
      </c>
      <c r="B187" s="110" t="s">
        <v>214</v>
      </c>
      <c r="C187" s="39">
        <v>398622</v>
      </c>
      <c r="D187" s="142">
        <f t="shared" si="49"/>
        <v>88.859117253678107</v>
      </c>
      <c r="F187" s="142">
        <f t="shared" si="40"/>
        <v>43.567676170965072</v>
      </c>
      <c r="G187" s="39">
        <v>0</v>
      </c>
      <c r="H187" s="142">
        <f t="shared" si="41"/>
        <v>0</v>
      </c>
      <c r="J187" s="142">
        <f t="shared" si="42"/>
        <v>0</v>
      </c>
      <c r="K187" s="39">
        <v>0</v>
      </c>
      <c r="L187" s="142">
        <f t="shared" si="43"/>
        <v>0</v>
      </c>
      <c r="N187" s="142">
        <f t="shared" si="44"/>
        <v>0</v>
      </c>
      <c r="O187" s="39">
        <f t="shared" si="45"/>
        <v>398622</v>
      </c>
      <c r="P187" s="39">
        <v>4263</v>
      </c>
      <c r="Q187" s="151">
        <f t="shared" si="46"/>
        <v>1.0694342008218312</v>
      </c>
      <c r="R187" s="39">
        <v>0</v>
      </c>
      <c r="S187" s="151">
        <f t="shared" si="47"/>
        <v>0</v>
      </c>
      <c r="T187" s="39">
        <v>0</v>
      </c>
      <c r="U187" s="151">
        <f t="shared" si="50"/>
        <v>0</v>
      </c>
      <c r="V187" s="39">
        <v>89215</v>
      </c>
      <c r="W187" s="39">
        <v>4486</v>
      </c>
      <c r="X187" s="39">
        <v>4486</v>
      </c>
      <c r="Y187" s="39">
        <v>0</v>
      </c>
      <c r="Z187" s="39">
        <v>0</v>
      </c>
    </row>
    <row r="188" spans="1:26" x14ac:dyDescent="0.2">
      <c r="A188" s="113">
        <v>31</v>
      </c>
      <c r="B188" s="113" t="s">
        <v>277</v>
      </c>
      <c r="C188" s="47">
        <v>5801276</v>
      </c>
      <c r="D188" s="143">
        <f t="shared" si="49"/>
        <v>352.16876100285316</v>
      </c>
      <c r="E188" s="160"/>
      <c r="F188" s="143">
        <f t="shared" si="40"/>
        <v>172.66854557085088</v>
      </c>
      <c r="G188" s="47">
        <v>40890</v>
      </c>
      <c r="H188" s="143">
        <f t="shared" si="41"/>
        <v>2.4822436714623932</v>
      </c>
      <c r="I188" s="160"/>
      <c r="J188" s="143">
        <f t="shared" si="42"/>
        <v>6.8464859781026819</v>
      </c>
      <c r="K188" s="47">
        <v>0</v>
      </c>
      <c r="L188" s="143">
        <f t="shared" si="43"/>
        <v>0</v>
      </c>
      <c r="M188" s="160"/>
      <c r="N188" s="143">
        <f t="shared" si="44"/>
        <v>0</v>
      </c>
      <c r="O188" s="47">
        <f t="shared" si="45"/>
        <v>5842166</v>
      </c>
      <c r="P188" s="47">
        <v>0</v>
      </c>
      <c r="Q188" s="149">
        <f t="shared" si="46"/>
        <v>0</v>
      </c>
      <c r="R188" s="47">
        <v>203852</v>
      </c>
      <c r="S188" s="149">
        <f t="shared" si="47"/>
        <v>3.4893222821809582</v>
      </c>
      <c r="T188" s="47">
        <v>0</v>
      </c>
      <c r="U188" s="149">
        <f t="shared" ref="U188:U193" si="51">IF($O188,T188/$O188*100,0)</f>
        <v>0</v>
      </c>
      <c r="V188" s="47">
        <v>1421152</v>
      </c>
      <c r="W188" s="47">
        <v>16473</v>
      </c>
      <c r="X188" s="47">
        <v>16473</v>
      </c>
      <c r="Y188" s="47">
        <v>16473</v>
      </c>
      <c r="Z188" s="47">
        <v>0</v>
      </c>
    </row>
    <row r="189" spans="1:26" x14ac:dyDescent="0.2">
      <c r="A189" s="110">
        <v>32</v>
      </c>
      <c r="B189" s="110" t="s">
        <v>278</v>
      </c>
      <c r="C189" s="39">
        <v>0</v>
      </c>
      <c r="D189" s="142">
        <f t="shared" si="49"/>
        <v>0</v>
      </c>
      <c r="F189" s="142">
        <f t="shared" si="40"/>
        <v>0</v>
      </c>
      <c r="G189" s="39">
        <v>0</v>
      </c>
      <c r="H189" s="142">
        <f t="shared" si="41"/>
        <v>0</v>
      </c>
      <c r="J189" s="142">
        <f t="shared" si="42"/>
        <v>0</v>
      </c>
      <c r="K189" s="39">
        <v>0</v>
      </c>
      <c r="L189" s="142">
        <f t="shared" si="43"/>
        <v>0</v>
      </c>
      <c r="N189" s="142">
        <f t="shared" si="44"/>
        <v>0</v>
      </c>
      <c r="O189" s="39">
        <f t="shared" si="45"/>
        <v>0</v>
      </c>
      <c r="P189" s="39">
        <v>0</v>
      </c>
      <c r="Q189" s="151">
        <f t="shared" si="46"/>
        <v>0</v>
      </c>
      <c r="R189" s="39">
        <v>0</v>
      </c>
      <c r="S189" s="151">
        <f t="shared" si="47"/>
        <v>0</v>
      </c>
      <c r="T189" s="39">
        <v>0</v>
      </c>
      <c r="U189" s="151">
        <f t="shared" si="51"/>
        <v>0</v>
      </c>
      <c r="V189" s="39">
        <v>0</v>
      </c>
      <c r="W189" s="39">
        <v>0</v>
      </c>
      <c r="X189" s="39">
        <v>0</v>
      </c>
      <c r="Y189" s="39">
        <v>0</v>
      </c>
      <c r="Z189" s="39">
        <v>0</v>
      </c>
    </row>
    <row r="190" spans="1:26" x14ac:dyDescent="0.2">
      <c r="A190" s="113">
        <v>33</v>
      </c>
      <c r="B190" s="113" t="s">
        <v>279</v>
      </c>
      <c r="C190" s="47">
        <v>3323072</v>
      </c>
      <c r="D190" s="143">
        <f t="shared" si="49"/>
        <v>330.42378442875611</v>
      </c>
      <c r="E190" s="160"/>
      <c r="F190" s="143">
        <f t="shared" si="40"/>
        <v>162.00697108074115</v>
      </c>
      <c r="G190" s="47">
        <v>87388</v>
      </c>
      <c r="H190" s="143">
        <f t="shared" si="41"/>
        <v>8.6892711544198065</v>
      </c>
      <c r="I190" s="160"/>
      <c r="J190" s="143">
        <f t="shared" si="42"/>
        <v>23.96661286827602</v>
      </c>
      <c r="K190" s="47">
        <v>0</v>
      </c>
      <c r="L190" s="143">
        <f t="shared" si="43"/>
        <v>0</v>
      </c>
      <c r="M190" s="160"/>
      <c r="N190" s="143">
        <f t="shared" si="44"/>
        <v>0</v>
      </c>
      <c r="O190" s="47">
        <f t="shared" si="45"/>
        <v>3410460</v>
      </c>
      <c r="P190" s="47">
        <v>0</v>
      </c>
      <c r="Q190" s="149">
        <f t="shared" si="46"/>
        <v>0</v>
      </c>
      <c r="R190" s="47">
        <v>4500</v>
      </c>
      <c r="S190" s="149">
        <f t="shared" si="47"/>
        <v>0.13194701008075158</v>
      </c>
      <c r="T190" s="47">
        <v>0</v>
      </c>
      <c r="U190" s="149">
        <f t="shared" si="51"/>
        <v>0</v>
      </c>
      <c r="V190" s="47">
        <v>1111345</v>
      </c>
      <c r="W190" s="47">
        <v>10057</v>
      </c>
      <c r="X190" s="47">
        <v>10057</v>
      </c>
      <c r="Y190" s="47">
        <v>10057</v>
      </c>
      <c r="Z190" s="47">
        <v>0</v>
      </c>
    </row>
    <row r="191" spans="1:26" x14ac:dyDescent="0.2">
      <c r="A191" s="110">
        <v>34</v>
      </c>
      <c r="B191" s="110" t="s">
        <v>280</v>
      </c>
      <c r="C191" s="39">
        <v>100958</v>
      </c>
      <c r="D191" s="142">
        <f t="shared" si="49"/>
        <v>29.571763327475104</v>
      </c>
      <c r="F191" s="142">
        <f t="shared" si="40"/>
        <v>14.499052525783748</v>
      </c>
      <c r="G191" s="39">
        <v>0</v>
      </c>
      <c r="H191" s="142">
        <f t="shared" si="41"/>
        <v>0</v>
      </c>
      <c r="J191" s="142">
        <f t="shared" si="42"/>
        <v>0</v>
      </c>
      <c r="K191" s="39">
        <v>18465</v>
      </c>
      <c r="L191" s="142">
        <f t="shared" si="43"/>
        <v>5.4086115992970125</v>
      </c>
      <c r="N191" s="142">
        <f t="shared" si="44"/>
        <v>58.900478414801917</v>
      </c>
      <c r="O191" s="39">
        <f t="shared" si="45"/>
        <v>119423</v>
      </c>
      <c r="P191" s="39">
        <v>4500</v>
      </c>
      <c r="Q191" s="151">
        <f t="shared" si="46"/>
        <v>3.76811836915837</v>
      </c>
      <c r="R191" s="39">
        <v>0</v>
      </c>
      <c r="S191" s="151">
        <f t="shared" si="47"/>
        <v>0</v>
      </c>
      <c r="T191" s="39">
        <v>0</v>
      </c>
      <c r="U191" s="151">
        <f t="shared" si="51"/>
        <v>0</v>
      </c>
      <c r="V191" s="39">
        <v>538</v>
      </c>
      <c r="W191" s="39">
        <v>3414</v>
      </c>
      <c r="X191" s="39">
        <v>3414</v>
      </c>
      <c r="Y191" s="39">
        <v>0</v>
      </c>
      <c r="Z191" s="39">
        <v>3414</v>
      </c>
    </row>
    <row r="192" spans="1:26" x14ac:dyDescent="0.2">
      <c r="A192" s="113">
        <v>35</v>
      </c>
      <c r="B192" s="113" t="s">
        <v>222</v>
      </c>
      <c r="C192" s="47">
        <v>507464</v>
      </c>
      <c r="D192" s="143">
        <f t="shared" si="49"/>
        <v>170.80578929653316</v>
      </c>
      <c r="E192" s="160"/>
      <c r="F192" s="143">
        <f t="shared" si="40"/>
        <v>83.746176489159552</v>
      </c>
      <c r="G192" s="47">
        <v>20400</v>
      </c>
      <c r="H192" s="143">
        <f t="shared" si="41"/>
        <v>6.8663749579266238</v>
      </c>
      <c r="I192" s="160"/>
      <c r="J192" s="143">
        <f t="shared" si="42"/>
        <v>18.93872886465822</v>
      </c>
      <c r="K192" s="47">
        <v>9500</v>
      </c>
      <c r="L192" s="143">
        <f t="shared" si="43"/>
        <v>3.1975765735442612</v>
      </c>
      <c r="M192" s="160"/>
      <c r="N192" s="143">
        <f t="shared" si="44"/>
        <v>34.82202160240152</v>
      </c>
      <c r="O192" s="47">
        <f t="shared" si="45"/>
        <v>537364</v>
      </c>
      <c r="P192" s="47">
        <v>3774</v>
      </c>
      <c r="Q192" s="149">
        <f t="shared" si="46"/>
        <v>0.70231723747776176</v>
      </c>
      <c r="R192" s="47">
        <v>105011</v>
      </c>
      <c r="S192" s="149">
        <f t="shared" si="47"/>
        <v>19.541874781340024</v>
      </c>
      <c r="T192" s="47">
        <v>0</v>
      </c>
      <c r="U192" s="149">
        <f t="shared" si="51"/>
        <v>0</v>
      </c>
      <c r="V192" s="47">
        <v>81149</v>
      </c>
      <c r="W192" s="47">
        <v>2971</v>
      </c>
      <c r="X192" s="47">
        <v>2971</v>
      </c>
      <c r="Y192" s="47">
        <v>2971</v>
      </c>
      <c r="Z192" s="47">
        <v>2971</v>
      </c>
    </row>
    <row r="193" spans="1:26" x14ac:dyDescent="0.2">
      <c r="A193" s="110">
        <v>36</v>
      </c>
      <c r="B193" s="110" t="s">
        <v>281</v>
      </c>
      <c r="C193" s="39">
        <v>725834</v>
      </c>
      <c r="D193" s="142">
        <f t="shared" si="49"/>
        <v>124.99293955570863</v>
      </c>
      <c r="F193" s="142">
        <f t="shared" si="40"/>
        <v>61.284109976848946</v>
      </c>
      <c r="G193" s="39">
        <v>0</v>
      </c>
      <c r="H193" s="142">
        <f t="shared" si="41"/>
        <v>0</v>
      </c>
      <c r="J193" s="142">
        <f t="shared" si="42"/>
        <v>0</v>
      </c>
      <c r="K193" s="39">
        <v>0</v>
      </c>
      <c r="L193" s="142">
        <f t="shared" si="43"/>
        <v>0</v>
      </c>
      <c r="N193" s="142">
        <f t="shared" si="44"/>
        <v>0</v>
      </c>
      <c r="O193" s="39">
        <f t="shared" si="45"/>
        <v>725834</v>
      </c>
      <c r="P193" s="39">
        <v>0</v>
      </c>
      <c r="Q193" s="151">
        <f t="shared" si="46"/>
        <v>0</v>
      </c>
      <c r="R193" s="39">
        <v>0</v>
      </c>
      <c r="S193" s="151">
        <f t="shared" si="47"/>
        <v>0</v>
      </c>
      <c r="T193" s="39">
        <v>85618</v>
      </c>
      <c r="U193" s="151">
        <f t="shared" si="51"/>
        <v>11.795810061253675</v>
      </c>
      <c r="V193" s="39">
        <v>133147</v>
      </c>
      <c r="W193" s="39">
        <v>5807</v>
      </c>
      <c r="X193" s="39">
        <v>5807</v>
      </c>
      <c r="Y193" s="39">
        <v>0</v>
      </c>
      <c r="Z193" s="39">
        <v>0</v>
      </c>
    </row>
    <row r="194" spans="1:26" x14ac:dyDescent="0.2">
      <c r="A194" s="113">
        <v>37</v>
      </c>
      <c r="B194" s="113" t="s">
        <v>282</v>
      </c>
      <c r="C194" s="47">
        <v>2509478</v>
      </c>
      <c r="D194" s="143">
        <f t="shared" si="49"/>
        <v>303.6271022383545</v>
      </c>
      <c r="E194" s="160"/>
      <c r="F194" s="143">
        <f t="shared" si="40"/>
        <v>148.86854242862265</v>
      </c>
      <c r="G194" s="47">
        <v>761813</v>
      </c>
      <c r="H194" s="143">
        <f t="shared" si="41"/>
        <v>92.173381730187543</v>
      </c>
      <c r="I194" s="160"/>
      <c r="J194" s="143">
        <f t="shared" si="42"/>
        <v>254.23119125055479</v>
      </c>
      <c r="K194" s="47">
        <v>1212</v>
      </c>
      <c r="L194" s="143">
        <f t="shared" si="43"/>
        <v>0.14664246823956442</v>
      </c>
      <c r="M194" s="160"/>
      <c r="N194" s="143">
        <f t="shared" si="44"/>
        <v>1.5969554065151172</v>
      </c>
      <c r="O194" s="47">
        <f t="shared" si="45"/>
        <v>3272503</v>
      </c>
      <c r="P194" s="47">
        <v>455937</v>
      </c>
      <c r="Q194" s="149">
        <f t="shared" si="46"/>
        <v>13.932363087214894</v>
      </c>
      <c r="R194" s="47">
        <v>0</v>
      </c>
      <c r="S194" s="149">
        <f t="shared" si="47"/>
        <v>0</v>
      </c>
      <c r="T194" s="47">
        <v>0</v>
      </c>
      <c r="U194" s="149">
        <f t="shared" si="50"/>
        <v>0</v>
      </c>
      <c r="V194" s="47">
        <v>1157951</v>
      </c>
      <c r="W194" s="47">
        <v>8265</v>
      </c>
      <c r="X194" s="47">
        <v>8265</v>
      </c>
      <c r="Y194" s="47">
        <v>8265</v>
      </c>
      <c r="Z194" s="47">
        <v>8265</v>
      </c>
    </row>
    <row r="195" spans="1:26" ht="13.5" thickBot="1" x14ac:dyDescent="0.25">
      <c r="A195" s="120">
        <f>A194</f>
        <v>37</v>
      </c>
      <c r="B195" s="201" t="s">
        <v>245</v>
      </c>
      <c r="C195" s="152">
        <f>SUM(C158:C194)</f>
        <v>58042763</v>
      </c>
      <c r="D195" s="153">
        <f>IF(C195=0,0,IF(ISNONTEXT(E$195),C195/$W195,C195/X195))</f>
        <v>203.95652250302194</v>
      </c>
      <c r="E195" s="525" t="s">
        <v>341</v>
      </c>
      <c r="F195" s="154">
        <f t="shared" si="40"/>
        <v>100</v>
      </c>
      <c r="G195" s="152">
        <f>SUM(G158:G194)</f>
        <v>3735972</v>
      </c>
      <c r="H195" s="153">
        <f>IF(G195=0,0,IF(ISNONTEXT(I$195),G195/$W195,G195/Y195))</f>
        <v>36.25573293221408</v>
      </c>
      <c r="I195" s="525" t="s">
        <v>341</v>
      </c>
      <c r="J195" s="154">
        <f t="shared" si="42"/>
        <v>100</v>
      </c>
      <c r="K195" s="152">
        <f>SUM(K158:K194)</f>
        <v>1156102</v>
      </c>
      <c r="L195" s="153">
        <f>IF($K195=0,0,IF(ISNONTEXT($M195),K195/$W195,K195/Z195))</f>
        <v>9.1826276201142161</v>
      </c>
      <c r="M195" s="163" t="s">
        <v>341</v>
      </c>
      <c r="N195" s="154">
        <f t="shared" si="44"/>
        <v>100</v>
      </c>
      <c r="O195" s="152">
        <f>SUM(O158:O194)</f>
        <v>62934837</v>
      </c>
      <c r="P195" s="152">
        <f>SUM(P158:P194)</f>
        <v>658264</v>
      </c>
      <c r="Q195" s="154">
        <f t="shared" si="46"/>
        <v>1.0459453482019825</v>
      </c>
      <c r="R195" s="152">
        <f>SUM(R158:R194)</f>
        <v>1128178</v>
      </c>
      <c r="S195" s="154">
        <f t="shared" si="47"/>
        <v>1.7926128894240243</v>
      </c>
      <c r="T195" s="152">
        <f>SUM(T158:T194)</f>
        <v>437438</v>
      </c>
      <c r="U195" s="154">
        <f>IF($O195,T195/$O195*100,0)</f>
        <v>0.69506496060361611</v>
      </c>
      <c r="V195" s="152">
        <f>SUM(V158:V194)</f>
        <v>20245816</v>
      </c>
      <c r="W195" s="155">
        <f>SUM(W158:W194)</f>
        <v>305274</v>
      </c>
      <c r="X195" s="155">
        <f>SUM(X158:X194)</f>
        <v>284584</v>
      </c>
      <c r="Y195" s="155">
        <f>SUM(Y158:Y194)</f>
        <v>103045</v>
      </c>
      <c r="Z195" s="155">
        <f>SUM(Z158:Z194)</f>
        <v>125901</v>
      </c>
    </row>
    <row r="196" spans="1:26" x14ac:dyDescent="0.2">
      <c r="D196" s="93"/>
      <c r="H196" s="93"/>
      <c r="L196" s="93"/>
    </row>
    <row r="197" spans="1:26" s="79" customFormat="1" ht="13.5" thickBot="1" x14ac:dyDescent="0.25">
      <c r="A197" s="190">
        <f>(A45+A149+A195)</f>
        <v>170</v>
      </c>
      <c r="B197" s="191" t="s">
        <v>283</v>
      </c>
      <c r="C197" s="192">
        <f>(C45+C149+C195)</f>
        <v>954854481</v>
      </c>
      <c r="D197" s="193">
        <f>IF(C197=0,0,IF(ISNONTEXT(E$197),C197/$W197,C197/X197))</f>
        <v>112.9789907509941</v>
      </c>
      <c r="E197" s="199"/>
      <c r="F197" s="194"/>
      <c r="G197" s="192">
        <f>(G45+G149+G195)</f>
        <v>120044254</v>
      </c>
      <c r="H197" s="193">
        <f>IF(G197=0,0,IF(ISNONTEXT($I197),G197/$W197,G197/Y197))</f>
        <v>19.078030735137695</v>
      </c>
      <c r="I197" s="526" t="s">
        <v>341</v>
      </c>
      <c r="J197" s="194"/>
      <c r="K197" s="192">
        <f>(K45+K149+K195)</f>
        <v>366023310</v>
      </c>
      <c r="L197" s="193">
        <f>IF($K197=0,0,IF(ISNONTEXT($M197),K197/$W197,K197/$Z197))</f>
        <v>43.308111317475451</v>
      </c>
      <c r="M197" s="196"/>
      <c r="N197" s="194"/>
      <c r="O197" s="192">
        <f>(O45+O149+O195)</f>
        <v>1440922045</v>
      </c>
      <c r="P197" s="192">
        <f>(P45+P149+P195)</f>
        <v>25583581</v>
      </c>
      <c r="Q197" s="194">
        <f>IF($O197,P197/$O197*100,0)</f>
        <v>1.7755007003172056</v>
      </c>
      <c r="R197" s="192">
        <f>(R45+R149+R195)</f>
        <v>16641457</v>
      </c>
      <c r="S197" s="194">
        <f>IF($O197,R197/$O197*100,0)</f>
        <v>1.1549172321810095</v>
      </c>
      <c r="T197" s="192">
        <f>(T45+T149+T195)</f>
        <v>8430282</v>
      </c>
      <c r="U197" s="194">
        <f>IF($O197,T197/$O197*100,0)</f>
        <v>0.58506162975666043</v>
      </c>
      <c r="V197" s="192">
        <f>(V45+V149+V195)</f>
        <v>255691158</v>
      </c>
      <c r="W197" s="96">
        <f>(W45+W149+W195)</f>
        <v>8451611</v>
      </c>
      <c r="X197" s="96">
        <f>(X45+X149+X195)</f>
        <v>8396327</v>
      </c>
      <c r="Y197" s="96">
        <f>(Y45+Y149+Y195)</f>
        <v>6292277</v>
      </c>
      <c r="Z197" s="96">
        <f>(Z45+Z149+Z195)</f>
        <v>8260179</v>
      </c>
    </row>
    <row r="198" spans="1:26" ht="13.5" thickTop="1" x14ac:dyDescent="0.2"/>
    <row r="199" spans="1:26" customFormat="1" x14ac:dyDescent="0.2"/>
    <row r="200" spans="1:26" customFormat="1" x14ac:dyDescent="0.2">
      <c r="C200" s="449" t="s">
        <v>481</v>
      </c>
      <c r="D200" s="66"/>
      <c r="E200" s="159"/>
      <c r="F200" s="66"/>
      <c r="G200" s="66"/>
      <c r="H200" s="66"/>
      <c r="I200" s="159"/>
      <c r="J200" s="66"/>
      <c r="K200" s="66"/>
      <c r="L200" s="66"/>
      <c r="M200" s="159"/>
      <c r="N200" s="66"/>
      <c r="O200" s="66"/>
      <c r="P200" s="66"/>
      <c r="Q200" s="66"/>
      <c r="R200" s="66"/>
      <c r="S200" s="66"/>
      <c r="T200" s="66"/>
    </row>
    <row r="201" spans="1:26" customFormat="1" x14ac:dyDescent="0.2">
      <c r="C201" s="468" t="s">
        <v>538</v>
      </c>
      <c r="D201" s="469"/>
      <c r="E201" s="482"/>
      <c r="F201" s="469"/>
      <c r="G201" s="469"/>
      <c r="H201" s="469"/>
      <c r="I201" s="482"/>
      <c r="J201" s="469"/>
      <c r="K201" s="469"/>
      <c r="L201" s="469"/>
      <c r="M201" s="482"/>
      <c r="N201" s="469"/>
      <c r="O201" s="469"/>
      <c r="P201" s="469"/>
      <c r="Q201" s="469"/>
      <c r="R201" s="469"/>
      <c r="S201" s="470"/>
      <c r="T201" s="463"/>
    </row>
    <row r="212" spans="1:1" x14ac:dyDescent="0.2">
      <c r="A212" s="95"/>
    </row>
  </sheetData>
  <mergeCells count="3">
    <mergeCell ref="P156:V156"/>
    <mergeCell ref="P5:V5"/>
    <mergeCell ref="P52:V52"/>
  </mergeCells>
  <printOptions gridLinesSet="0"/>
  <pageMargins left="3.75" right="0.25" top="0.5" bottom="0.25" header="0" footer="0"/>
  <pageSetup paperSize="17" pageOrder="overThenDown"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D6F07-C48E-4BC8-AA11-B15B84B379D7}">
  <sheetPr transitionEvaluation="1">
    <tabColor theme="4" tint="-0.249977111117893"/>
  </sheetPr>
  <dimension ref="A1:Z212"/>
  <sheetViews>
    <sheetView showGridLines="0" zoomScaleNormal="100" workbookViewId="0">
      <pane xSplit="2" ySplit="6" topLeftCell="C7" activePane="bottomRight" state="frozen"/>
      <selection activeCell="A2" sqref="A2"/>
      <selection pane="topRight" activeCell="A2" sqref="A2"/>
      <selection pane="bottomLeft" activeCell="A2" sqref="A2"/>
      <selection pane="bottomRight"/>
    </sheetView>
  </sheetViews>
  <sheetFormatPr defaultColWidth="12.7109375" defaultRowHeight="12.75" x14ac:dyDescent="0.2"/>
  <cols>
    <col min="1" max="1" width="6.7109375" style="66" customWidth="1"/>
    <col min="2" max="2" width="19.5703125" style="66" customWidth="1"/>
    <col min="3" max="3" width="14.42578125" style="66" customWidth="1"/>
    <col min="4" max="4" width="12.7109375" style="66" customWidth="1"/>
    <col min="5" max="5" width="3.7109375" style="159" customWidth="1"/>
    <col min="6" max="6" width="12.7109375" style="66" customWidth="1"/>
    <col min="7" max="7" width="14.42578125" style="66" customWidth="1"/>
    <col min="8" max="8" width="12.7109375" style="66" customWidth="1"/>
    <col min="9" max="9" width="3.7109375" style="159" customWidth="1"/>
    <col min="10" max="10" width="12.7109375" style="66" customWidth="1"/>
    <col min="11" max="11" width="14.42578125" style="66" customWidth="1"/>
    <col min="12" max="12" width="12.7109375" style="66" customWidth="1"/>
    <col min="13" max="13" width="3.7109375" style="159" customWidth="1"/>
    <col min="14" max="14" width="12.7109375" style="66" customWidth="1"/>
    <col min="15" max="15" width="16.140625" style="66" customWidth="1"/>
    <col min="16" max="16" width="16.85546875" style="66" customWidth="1"/>
    <col min="17" max="17" width="12.7109375" style="66" customWidth="1"/>
    <col min="18" max="18" width="16" style="66" customWidth="1"/>
    <col min="19" max="19" width="12.7109375" style="66" customWidth="1"/>
    <col min="20" max="20" width="13.28515625" style="66" customWidth="1"/>
    <col min="21" max="21" width="12.7109375" style="66" customWidth="1"/>
    <col min="22" max="22" width="19.7109375" style="66" customWidth="1"/>
    <col min="23" max="23" width="19.140625" style="66" hidden="1" customWidth="1"/>
    <col min="24" max="25" width="12.140625" style="66" hidden="1" customWidth="1"/>
    <col min="26" max="26" width="15.5703125" style="66" hidden="1" customWidth="1"/>
    <col min="27" max="16384" width="12.7109375" style="66"/>
  </cols>
  <sheetData>
    <row r="1" spans="1:26" s="296" customFormat="1" ht="15.75" x14ac:dyDescent="0.25">
      <c r="A1" s="325" t="s">
        <v>0</v>
      </c>
      <c r="B1" s="271"/>
      <c r="C1" s="271"/>
      <c r="D1" s="271"/>
      <c r="E1" s="271"/>
      <c r="F1" s="271"/>
      <c r="G1" s="271"/>
      <c r="H1" s="271"/>
      <c r="I1" s="271"/>
      <c r="J1" s="271"/>
      <c r="K1" s="271"/>
      <c r="L1" s="271"/>
      <c r="M1" s="271"/>
      <c r="N1" s="271"/>
      <c r="O1" s="271"/>
      <c r="P1" s="271"/>
      <c r="Q1" s="271"/>
      <c r="R1" s="271"/>
      <c r="S1" s="300"/>
    </row>
    <row r="2" spans="1:26" s="296" customFormat="1" ht="15.75" x14ac:dyDescent="0.25">
      <c r="A2" s="323" t="s">
        <v>359</v>
      </c>
      <c r="B2" s="273"/>
      <c r="C2" s="273"/>
      <c r="D2" s="273"/>
      <c r="E2" s="273"/>
      <c r="F2" s="273"/>
      <c r="G2" s="273"/>
      <c r="H2" s="273"/>
      <c r="I2" s="273"/>
      <c r="J2" s="273"/>
      <c r="K2" s="273"/>
      <c r="L2" s="273"/>
      <c r="M2" s="273"/>
      <c r="N2" s="273"/>
      <c r="O2" s="273"/>
      <c r="P2" s="273"/>
      <c r="Q2" s="273"/>
      <c r="R2" s="273"/>
      <c r="S2" s="300"/>
    </row>
    <row r="3" spans="1:26" s="296" customFormat="1" ht="15.75" x14ac:dyDescent="0.25">
      <c r="A3" s="323" t="s">
        <v>525</v>
      </c>
      <c r="B3" s="273"/>
      <c r="C3" s="273"/>
      <c r="D3" s="273"/>
      <c r="E3" s="273"/>
      <c r="F3" s="273"/>
      <c r="G3" s="273"/>
      <c r="H3" s="273"/>
      <c r="I3" s="273"/>
      <c r="J3" s="273"/>
      <c r="K3" s="273"/>
      <c r="L3" s="273"/>
      <c r="M3" s="273"/>
      <c r="N3" s="273"/>
      <c r="O3" s="273"/>
      <c r="P3" s="273"/>
      <c r="Q3" s="273"/>
      <c r="R3" s="273"/>
      <c r="S3" s="300"/>
    </row>
    <row r="4" spans="1:26" ht="15.75" thickBot="1" x14ac:dyDescent="0.25">
      <c r="A4" s="62"/>
      <c r="B4" s="62"/>
      <c r="C4" s="62"/>
      <c r="D4" s="62"/>
      <c r="E4" s="62"/>
      <c r="F4" s="62"/>
      <c r="G4" s="62"/>
      <c r="H4" s="62"/>
      <c r="I4" s="62"/>
      <c r="J4" s="62"/>
      <c r="K4" s="62"/>
      <c r="L4" s="62"/>
      <c r="M4" s="62"/>
      <c r="N4" s="62"/>
      <c r="O4" s="62"/>
      <c r="P4" s="62"/>
      <c r="Q4" s="62"/>
      <c r="R4" s="62"/>
      <c r="S4" s="90"/>
    </row>
    <row r="5" spans="1:26" ht="15" x14ac:dyDescent="0.2">
      <c r="N5" s="78"/>
      <c r="O5" s="78"/>
      <c r="P5" s="408" t="s">
        <v>335</v>
      </c>
      <c r="Q5" s="409"/>
      <c r="R5" s="409"/>
      <c r="S5" s="409"/>
      <c r="T5" s="409"/>
      <c r="U5" s="409"/>
      <c r="V5" s="410"/>
      <c r="W5"/>
    </row>
    <row r="6" spans="1:26" s="90" customFormat="1" ht="45" x14ac:dyDescent="0.25">
      <c r="A6" s="318" t="s">
        <v>1</v>
      </c>
      <c r="B6" s="324" t="s">
        <v>328</v>
      </c>
      <c r="C6" s="332" t="s">
        <v>345</v>
      </c>
      <c r="D6" s="332" t="s">
        <v>346</v>
      </c>
      <c r="E6" s="339"/>
      <c r="F6" s="332" t="s">
        <v>347</v>
      </c>
      <c r="G6" s="332" t="s">
        <v>336</v>
      </c>
      <c r="H6" s="332" t="s">
        <v>346</v>
      </c>
      <c r="I6" s="339"/>
      <c r="J6" s="332" t="s">
        <v>347</v>
      </c>
      <c r="K6" s="332" t="s">
        <v>337</v>
      </c>
      <c r="L6" s="332" t="s">
        <v>346</v>
      </c>
      <c r="M6" s="339"/>
      <c r="N6" s="332" t="s">
        <v>347</v>
      </c>
      <c r="O6" s="332" t="s">
        <v>245</v>
      </c>
      <c r="P6" s="332" t="s">
        <v>338</v>
      </c>
      <c r="Q6" s="332" t="s">
        <v>348</v>
      </c>
      <c r="R6" s="332" t="s">
        <v>339</v>
      </c>
      <c r="S6" s="332" t="s">
        <v>348</v>
      </c>
      <c r="T6" s="332" t="s">
        <v>340</v>
      </c>
      <c r="U6" s="332" t="s">
        <v>348</v>
      </c>
      <c r="V6" s="332" t="s">
        <v>342</v>
      </c>
      <c r="W6" s="332" t="s">
        <v>524</v>
      </c>
      <c r="X6" s="332" t="s">
        <v>524</v>
      </c>
      <c r="Y6" s="332" t="s">
        <v>524</v>
      </c>
      <c r="Z6" s="332" t="s">
        <v>524</v>
      </c>
    </row>
    <row r="7" spans="1:26" x14ac:dyDescent="0.2">
      <c r="A7" s="113">
        <v>1</v>
      </c>
      <c r="B7" s="113" t="s">
        <v>5</v>
      </c>
      <c r="C7" s="148">
        <v>21353520</v>
      </c>
      <c r="D7" s="149">
        <f t="shared" ref="D7:D44" si="0">IFERROR(C7/$W7,0)</f>
        <v>133.99295946988948</v>
      </c>
      <c r="E7" s="160"/>
      <c r="F7" s="149">
        <f t="shared" ref="F7:F45" si="1">IF(D$45&gt;0,D7/D$45*100,0)</f>
        <v>58.236121168664276</v>
      </c>
      <c r="G7" s="148">
        <v>477741</v>
      </c>
      <c r="H7" s="149">
        <f t="shared" ref="H7:H27" si="2">IFERROR(G7/$W7,0)</f>
        <v>2.9978163061689349</v>
      </c>
      <c r="I7" s="160"/>
      <c r="J7" s="149">
        <f t="shared" ref="J7:J45" si="3">IF(H$45&gt;0,H7/H$45*100,0)</f>
        <v>25.648457181059786</v>
      </c>
      <c r="K7" s="148">
        <v>0</v>
      </c>
      <c r="L7" s="149">
        <f t="shared" ref="L7:L44" si="4">IFERROR(K7/$W7,0)</f>
        <v>0</v>
      </c>
      <c r="M7" s="160"/>
      <c r="N7" s="149">
        <f t="shared" ref="N7:N45" si="5">IF(L$45&gt;0,L7/L$45*100,0)</f>
        <v>0</v>
      </c>
      <c r="O7" s="148">
        <f t="shared" ref="O7:O45" si="6">(C7+G7+K7)</f>
        <v>21831261</v>
      </c>
      <c r="P7" s="148">
        <v>18174286</v>
      </c>
      <c r="Q7" s="149">
        <f t="shared" ref="Q7:Q45" si="7">IF($O7&gt;0,P7/$O7*100,0)</f>
        <v>83.248906235878906</v>
      </c>
      <c r="R7" s="148">
        <v>34329122</v>
      </c>
      <c r="S7" s="149">
        <f t="shared" ref="S7:S45" si="8">IF($O7&gt;0,R7/$O7*100,0)</f>
        <v>157.24754516012612</v>
      </c>
      <c r="T7" s="148">
        <v>18501203</v>
      </c>
      <c r="U7" s="149">
        <f t="shared" ref="U7:U44" si="9">IF($O7&gt;0,T7/$O7*100,0)</f>
        <v>84.746378140960346</v>
      </c>
      <c r="V7" s="148">
        <v>1223897</v>
      </c>
      <c r="W7" s="107">
        <v>159363</v>
      </c>
      <c r="X7" s="107">
        <v>159363</v>
      </c>
      <c r="Y7" s="107">
        <v>159363</v>
      </c>
      <c r="Z7" s="107">
        <v>0</v>
      </c>
    </row>
    <row r="8" spans="1:26" x14ac:dyDescent="0.2">
      <c r="A8" s="110">
        <v>2</v>
      </c>
      <c r="B8" s="110" t="s">
        <v>7</v>
      </c>
      <c r="C8" s="39">
        <v>2702890</v>
      </c>
      <c r="D8" s="142">
        <f t="shared" si="0"/>
        <v>163.69246608527132</v>
      </c>
      <c r="F8" s="142">
        <f t="shared" si="1"/>
        <v>71.144143147920516</v>
      </c>
      <c r="G8" s="39">
        <v>93389</v>
      </c>
      <c r="H8" s="142">
        <f t="shared" si="2"/>
        <v>5.655826065891473</v>
      </c>
      <c r="J8" s="142">
        <f t="shared" si="3"/>
        <v>48.389626934788097</v>
      </c>
      <c r="K8" s="39">
        <v>0</v>
      </c>
      <c r="L8" s="142">
        <f t="shared" si="4"/>
        <v>0</v>
      </c>
      <c r="N8" s="142">
        <f t="shared" si="5"/>
        <v>0</v>
      </c>
      <c r="O8" s="39">
        <f t="shared" si="6"/>
        <v>2796279</v>
      </c>
      <c r="P8" s="39">
        <v>66652</v>
      </c>
      <c r="Q8" s="142">
        <f t="shared" si="7"/>
        <v>2.3835962005221938</v>
      </c>
      <c r="R8" s="39">
        <v>42323</v>
      </c>
      <c r="S8" s="142">
        <f t="shared" si="8"/>
        <v>1.5135471102847748</v>
      </c>
      <c r="T8" s="39">
        <v>0</v>
      </c>
      <c r="U8" s="142">
        <f t="shared" si="9"/>
        <v>0</v>
      </c>
      <c r="V8" s="39">
        <v>0</v>
      </c>
      <c r="W8" s="39">
        <v>16512</v>
      </c>
      <c r="X8" s="39">
        <v>16512</v>
      </c>
      <c r="Y8" s="39">
        <v>16512</v>
      </c>
      <c r="Z8" s="39">
        <v>0</v>
      </c>
    </row>
    <row r="9" spans="1:26" x14ac:dyDescent="0.2">
      <c r="A9" s="113">
        <v>3</v>
      </c>
      <c r="B9" s="113" t="s">
        <v>9</v>
      </c>
      <c r="C9" s="47">
        <v>1184044</v>
      </c>
      <c r="D9" s="143">
        <f t="shared" si="0"/>
        <v>178.53498190591074</v>
      </c>
      <c r="E9" s="160"/>
      <c r="F9" s="143">
        <f t="shared" si="1"/>
        <v>77.595008575464206</v>
      </c>
      <c r="G9" s="47">
        <v>2000</v>
      </c>
      <c r="H9" s="143">
        <f t="shared" si="2"/>
        <v>0.30156815440289503</v>
      </c>
      <c r="I9" s="160"/>
      <c r="J9" s="143">
        <f t="shared" si="3"/>
        <v>2.580130703624909</v>
      </c>
      <c r="K9" s="47">
        <v>0</v>
      </c>
      <c r="L9" s="143">
        <f t="shared" si="4"/>
        <v>0</v>
      </c>
      <c r="M9" s="160"/>
      <c r="N9" s="143">
        <f t="shared" si="5"/>
        <v>0</v>
      </c>
      <c r="O9" s="47">
        <f t="shared" si="6"/>
        <v>1186044</v>
      </c>
      <c r="P9" s="47">
        <v>19771</v>
      </c>
      <c r="Q9" s="143">
        <f t="shared" si="7"/>
        <v>1.6669701967212009</v>
      </c>
      <c r="R9" s="47">
        <v>76850</v>
      </c>
      <c r="S9" s="143">
        <f t="shared" si="8"/>
        <v>6.4795235252655043</v>
      </c>
      <c r="T9" s="47">
        <v>0</v>
      </c>
      <c r="U9" s="143">
        <f t="shared" si="9"/>
        <v>0</v>
      </c>
      <c r="V9" s="47">
        <v>38</v>
      </c>
      <c r="W9" s="47">
        <v>6632</v>
      </c>
      <c r="X9" s="47">
        <v>6632</v>
      </c>
      <c r="Y9" s="47">
        <v>6632</v>
      </c>
      <c r="Z9" s="47">
        <v>0</v>
      </c>
    </row>
    <row r="10" spans="1:26" x14ac:dyDescent="0.2">
      <c r="A10" s="110">
        <v>4</v>
      </c>
      <c r="B10" s="110" t="s">
        <v>11</v>
      </c>
      <c r="C10" s="39">
        <v>16240221</v>
      </c>
      <c r="D10" s="142">
        <f t="shared" si="0"/>
        <v>313.86315057109175</v>
      </c>
      <c r="F10" s="142">
        <f t="shared" si="1"/>
        <v>136.41143937226227</v>
      </c>
      <c r="G10" s="39">
        <v>2642711</v>
      </c>
      <c r="H10" s="142">
        <f t="shared" si="2"/>
        <v>51.073787758730653</v>
      </c>
      <c r="J10" s="142">
        <f t="shared" si="3"/>
        <v>436.97269099133342</v>
      </c>
      <c r="K10" s="39">
        <v>85888</v>
      </c>
      <c r="L10" s="142">
        <f t="shared" si="4"/>
        <v>1.6598960245830354</v>
      </c>
      <c r="N10" s="142">
        <f t="shared" si="5"/>
        <v>161.45770331520529</v>
      </c>
      <c r="O10" s="39">
        <f t="shared" si="6"/>
        <v>18968820</v>
      </c>
      <c r="P10" s="39">
        <v>362079</v>
      </c>
      <c r="Q10" s="142">
        <f t="shared" si="7"/>
        <v>1.9088114073516431</v>
      </c>
      <c r="R10" s="39">
        <v>617619</v>
      </c>
      <c r="S10" s="142">
        <f t="shared" si="8"/>
        <v>3.255969533160207</v>
      </c>
      <c r="T10" s="39">
        <v>3614278</v>
      </c>
      <c r="U10" s="142">
        <f t="shared" si="9"/>
        <v>19.053784051933647</v>
      </c>
      <c r="V10" s="39">
        <v>2268637</v>
      </c>
      <c r="W10" s="39">
        <v>51743</v>
      </c>
      <c r="X10" s="39">
        <v>51743</v>
      </c>
      <c r="Y10" s="39">
        <v>51743</v>
      </c>
      <c r="Z10" s="39">
        <v>51743</v>
      </c>
    </row>
    <row r="11" spans="1:26" x14ac:dyDescent="0.2">
      <c r="A11" s="113">
        <v>5</v>
      </c>
      <c r="B11" s="113" t="s">
        <v>13</v>
      </c>
      <c r="C11" s="47">
        <v>19613301</v>
      </c>
      <c r="D11" s="143">
        <f t="shared" si="0"/>
        <v>77.443037025045314</v>
      </c>
      <c r="E11" s="160"/>
      <c r="F11" s="143">
        <f t="shared" si="1"/>
        <v>33.658351197723661</v>
      </c>
      <c r="G11" s="47">
        <v>0</v>
      </c>
      <c r="H11" s="143">
        <f t="shared" si="2"/>
        <v>0</v>
      </c>
      <c r="I11" s="160"/>
      <c r="J11" s="143">
        <f t="shared" si="3"/>
        <v>0</v>
      </c>
      <c r="K11" s="47">
        <v>451784</v>
      </c>
      <c r="L11" s="143">
        <f t="shared" si="4"/>
        <v>1.7838672357765308</v>
      </c>
      <c r="M11" s="160"/>
      <c r="N11" s="143">
        <f t="shared" si="5"/>
        <v>173.51635442350832</v>
      </c>
      <c r="O11" s="47">
        <f t="shared" si="6"/>
        <v>20065085</v>
      </c>
      <c r="P11" s="47">
        <v>554533</v>
      </c>
      <c r="Q11" s="143">
        <f t="shared" si="7"/>
        <v>2.7636713225984337</v>
      </c>
      <c r="R11" s="47">
        <v>110746</v>
      </c>
      <c r="S11" s="143">
        <f t="shared" si="8"/>
        <v>0.55193386920613596</v>
      </c>
      <c r="T11" s="47">
        <v>1203628</v>
      </c>
      <c r="U11" s="143">
        <f t="shared" si="9"/>
        <v>5.998618994138325</v>
      </c>
      <c r="V11" s="47">
        <v>1623971</v>
      </c>
      <c r="W11" s="47">
        <v>253261</v>
      </c>
      <c r="X11" s="47">
        <v>253261</v>
      </c>
      <c r="Y11" s="47">
        <v>0</v>
      </c>
      <c r="Z11" s="47">
        <v>253261</v>
      </c>
    </row>
    <row r="12" spans="1:26" x14ac:dyDescent="0.2">
      <c r="A12" s="110">
        <v>6</v>
      </c>
      <c r="B12" s="110" t="s">
        <v>15</v>
      </c>
      <c r="C12" s="39">
        <v>0</v>
      </c>
      <c r="D12" s="142">
        <f t="shared" si="0"/>
        <v>0</v>
      </c>
      <c r="F12" s="142">
        <f t="shared" si="1"/>
        <v>0</v>
      </c>
      <c r="G12" s="39">
        <v>0</v>
      </c>
      <c r="H12" s="142">
        <f t="shared" si="2"/>
        <v>0</v>
      </c>
      <c r="J12" s="142">
        <f t="shared" si="3"/>
        <v>0</v>
      </c>
      <c r="K12" s="39">
        <v>0</v>
      </c>
      <c r="L12" s="142">
        <f t="shared" si="4"/>
        <v>0</v>
      </c>
      <c r="N12" s="142">
        <f t="shared" si="5"/>
        <v>0</v>
      </c>
      <c r="O12" s="39">
        <f t="shared" si="6"/>
        <v>0</v>
      </c>
      <c r="P12" s="39">
        <v>0</v>
      </c>
      <c r="Q12" s="142">
        <f t="shared" si="7"/>
        <v>0</v>
      </c>
      <c r="R12" s="39">
        <v>0</v>
      </c>
      <c r="S12" s="142">
        <f t="shared" si="8"/>
        <v>0</v>
      </c>
      <c r="T12" s="39">
        <v>0</v>
      </c>
      <c r="U12" s="142">
        <f t="shared" si="9"/>
        <v>0</v>
      </c>
      <c r="V12" s="39">
        <v>0</v>
      </c>
      <c r="W12" s="39">
        <v>0</v>
      </c>
      <c r="X12" s="39">
        <v>0</v>
      </c>
      <c r="Y12" s="39">
        <v>0</v>
      </c>
      <c r="Z12" s="39">
        <v>0</v>
      </c>
    </row>
    <row r="13" spans="1:26" x14ac:dyDescent="0.2">
      <c r="A13" s="113">
        <v>7</v>
      </c>
      <c r="B13" s="113" t="s">
        <v>244</v>
      </c>
      <c r="C13" s="47">
        <v>1693039</v>
      </c>
      <c r="D13" s="143">
        <f t="shared" si="0"/>
        <v>306.43239819004526</v>
      </c>
      <c r="E13" s="160"/>
      <c r="F13" s="143">
        <f t="shared" si="1"/>
        <v>133.18188016445768</v>
      </c>
      <c r="G13" s="47">
        <v>3000</v>
      </c>
      <c r="H13" s="143">
        <f t="shared" si="2"/>
        <v>0.54298642533936647</v>
      </c>
      <c r="I13" s="160"/>
      <c r="J13" s="143">
        <f t="shared" si="3"/>
        <v>4.6456362424725057</v>
      </c>
      <c r="K13" s="47">
        <v>7695</v>
      </c>
      <c r="L13" s="143">
        <f t="shared" si="4"/>
        <v>1.3927601809954751</v>
      </c>
      <c r="M13" s="160"/>
      <c r="N13" s="143">
        <f t="shared" si="5"/>
        <v>135.4734614470124</v>
      </c>
      <c r="O13" s="47">
        <f t="shared" si="6"/>
        <v>1703734</v>
      </c>
      <c r="P13" s="47">
        <v>252866</v>
      </c>
      <c r="Q13" s="143">
        <f t="shared" si="7"/>
        <v>14.841870855426961</v>
      </c>
      <c r="R13" s="47">
        <v>50000</v>
      </c>
      <c r="S13" s="143">
        <f t="shared" si="8"/>
        <v>2.9347304215329388</v>
      </c>
      <c r="T13" s="47">
        <v>0</v>
      </c>
      <c r="U13" s="143">
        <f t="shared" si="9"/>
        <v>0</v>
      </c>
      <c r="V13" s="47">
        <v>0</v>
      </c>
      <c r="W13" s="47">
        <v>5525</v>
      </c>
      <c r="X13" s="47">
        <v>5525</v>
      </c>
      <c r="Y13" s="47">
        <v>5525</v>
      </c>
      <c r="Z13" s="47">
        <v>5525</v>
      </c>
    </row>
    <row r="14" spans="1:26" x14ac:dyDescent="0.2">
      <c r="A14" s="110">
        <v>8</v>
      </c>
      <c r="B14" s="110" t="s">
        <v>18</v>
      </c>
      <c r="C14" s="39">
        <v>10052023</v>
      </c>
      <c r="D14" s="142">
        <f t="shared" si="0"/>
        <v>235.41037470725996</v>
      </c>
      <c r="F14" s="142">
        <f t="shared" si="1"/>
        <v>102.31423471838002</v>
      </c>
      <c r="G14" s="39">
        <v>0</v>
      </c>
      <c r="H14" s="142">
        <f t="shared" si="2"/>
        <v>0</v>
      </c>
      <c r="J14" s="142">
        <f t="shared" si="3"/>
        <v>0</v>
      </c>
      <c r="K14" s="39">
        <v>0</v>
      </c>
      <c r="L14" s="142">
        <f t="shared" si="4"/>
        <v>0</v>
      </c>
      <c r="N14" s="142">
        <f t="shared" si="5"/>
        <v>0</v>
      </c>
      <c r="O14" s="39">
        <f t="shared" si="6"/>
        <v>10052023</v>
      </c>
      <c r="P14" s="39">
        <v>2536534</v>
      </c>
      <c r="Q14" s="142">
        <f t="shared" si="7"/>
        <v>25.234064824563173</v>
      </c>
      <c r="R14" s="39">
        <v>0</v>
      </c>
      <c r="S14" s="142">
        <f t="shared" si="8"/>
        <v>0</v>
      </c>
      <c r="T14" s="39">
        <v>1407740</v>
      </c>
      <c r="U14" s="142">
        <f t="shared" si="9"/>
        <v>14.004544159916865</v>
      </c>
      <c r="V14" s="39">
        <v>5525</v>
      </c>
      <c r="W14" s="39">
        <v>42700</v>
      </c>
      <c r="X14" s="39">
        <v>42700</v>
      </c>
      <c r="Y14" s="39">
        <v>0</v>
      </c>
      <c r="Z14" s="39">
        <v>0</v>
      </c>
    </row>
    <row r="15" spans="1:26" x14ac:dyDescent="0.2">
      <c r="A15" s="113">
        <v>9</v>
      </c>
      <c r="B15" s="113" t="s">
        <v>20</v>
      </c>
      <c r="C15" s="47">
        <v>0</v>
      </c>
      <c r="D15" s="143">
        <f t="shared" si="0"/>
        <v>0</v>
      </c>
      <c r="E15" s="160"/>
      <c r="F15" s="143">
        <f t="shared" si="1"/>
        <v>0</v>
      </c>
      <c r="G15" s="47">
        <v>0</v>
      </c>
      <c r="H15" s="143">
        <f t="shared" si="2"/>
        <v>0</v>
      </c>
      <c r="I15" s="160"/>
      <c r="J15" s="143">
        <f t="shared" si="3"/>
        <v>0</v>
      </c>
      <c r="K15" s="47">
        <v>0</v>
      </c>
      <c r="L15" s="143">
        <f t="shared" si="4"/>
        <v>0</v>
      </c>
      <c r="M15" s="160"/>
      <c r="N15" s="143">
        <f t="shared" si="5"/>
        <v>0</v>
      </c>
      <c r="O15" s="47">
        <f t="shared" si="6"/>
        <v>0</v>
      </c>
      <c r="P15" s="47">
        <v>0</v>
      </c>
      <c r="Q15" s="143">
        <f t="shared" si="7"/>
        <v>0</v>
      </c>
      <c r="R15" s="47">
        <v>0</v>
      </c>
      <c r="S15" s="143">
        <f t="shared" si="8"/>
        <v>0</v>
      </c>
      <c r="T15" s="47">
        <v>0</v>
      </c>
      <c r="U15" s="143">
        <f t="shared" si="9"/>
        <v>0</v>
      </c>
      <c r="V15" s="47">
        <v>0</v>
      </c>
      <c r="W15" s="47">
        <v>0</v>
      </c>
      <c r="X15" s="47">
        <v>0</v>
      </c>
      <c r="Y15" s="47">
        <v>0</v>
      </c>
      <c r="Z15" s="47">
        <v>0</v>
      </c>
    </row>
    <row r="16" spans="1:26" x14ac:dyDescent="0.2">
      <c r="A16" s="110">
        <v>10</v>
      </c>
      <c r="B16" s="110" t="s">
        <v>22</v>
      </c>
      <c r="C16" s="39">
        <v>9479448</v>
      </c>
      <c r="D16" s="142">
        <f t="shared" si="0"/>
        <v>394.27059851100114</v>
      </c>
      <c r="F16" s="142">
        <f t="shared" si="1"/>
        <v>171.35818507903122</v>
      </c>
      <c r="G16" s="39">
        <v>0</v>
      </c>
      <c r="H16" s="142">
        <f t="shared" si="2"/>
        <v>0</v>
      </c>
      <c r="J16" s="142">
        <f t="shared" si="3"/>
        <v>0</v>
      </c>
      <c r="K16" s="39">
        <v>0</v>
      </c>
      <c r="L16" s="142">
        <f t="shared" si="4"/>
        <v>0</v>
      </c>
      <c r="N16" s="142">
        <f t="shared" si="5"/>
        <v>0</v>
      </c>
      <c r="O16" s="39">
        <f t="shared" si="6"/>
        <v>9479448</v>
      </c>
      <c r="P16" s="39">
        <v>0</v>
      </c>
      <c r="Q16" s="142">
        <f t="shared" si="7"/>
        <v>0</v>
      </c>
      <c r="R16" s="39">
        <v>50000</v>
      </c>
      <c r="S16" s="142">
        <f t="shared" si="8"/>
        <v>0.52745687301623467</v>
      </c>
      <c r="T16" s="39">
        <v>0</v>
      </c>
      <c r="U16" s="142">
        <f t="shared" si="9"/>
        <v>0</v>
      </c>
      <c r="V16" s="39">
        <v>253773</v>
      </c>
      <c r="W16" s="39">
        <v>24043</v>
      </c>
      <c r="X16" s="39">
        <v>24043</v>
      </c>
      <c r="Y16" s="39">
        <v>0</v>
      </c>
      <c r="Z16" s="39">
        <v>0</v>
      </c>
    </row>
    <row r="17" spans="1:26" x14ac:dyDescent="0.2">
      <c r="A17" s="113">
        <v>11</v>
      </c>
      <c r="B17" s="113" t="s">
        <v>24</v>
      </c>
      <c r="C17" s="47">
        <v>5495120</v>
      </c>
      <c r="D17" s="143">
        <f t="shared" si="0"/>
        <v>346.30199142929166</v>
      </c>
      <c r="E17" s="160"/>
      <c r="F17" s="143">
        <f t="shared" si="1"/>
        <v>150.51003286749483</v>
      </c>
      <c r="G17" s="47">
        <v>761747</v>
      </c>
      <c r="H17" s="143">
        <f t="shared" si="2"/>
        <v>48.005230652886311</v>
      </c>
      <c r="I17" s="160"/>
      <c r="J17" s="143">
        <f t="shared" si="3"/>
        <v>410.71899580162886</v>
      </c>
      <c r="K17" s="47">
        <v>0</v>
      </c>
      <c r="L17" s="143">
        <f t="shared" si="4"/>
        <v>0</v>
      </c>
      <c r="M17" s="160"/>
      <c r="N17" s="143">
        <f t="shared" si="5"/>
        <v>0</v>
      </c>
      <c r="O17" s="47">
        <f t="shared" si="6"/>
        <v>6256867</v>
      </c>
      <c r="P17" s="47">
        <v>546789</v>
      </c>
      <c r="Q17" s="143">
        <f t="shared" si="7"/>
        <v>8.7390222614608888</v>
      </c>
      <c r="R17" s="47">
        <v>0</v>
      </c>
      <c r="S17" s="143">
        <f t="shared" si="8"/>
        <v>0</v>
      </c>
      <c r="T17" s="47">
        <v>0</v>
      </c>
      <c r="U17" s="143">
        <f t="shared" si="9"/>
        <v>0</v>
      </c>
      <c r="V17" s="47">
        <v>1182088</v>
      </c>
      <c r="W17" s="47">
        <v>15868</v>
      </c>
      <c r="X17" s="47">
        <v>15868</v>
      </c>
      <c r="Y17" s="47">
        <v>15868</v>
      </c>
      <c r="Z17" s="47">
        <v>0</v>
      </c>
    </row>
    <row r="18" spans="1:26" x14ac:dyDescent="0.2">
      <c r="A18" s="110">
        <v>12</v>
      </c>
      <c r="B18" s="110" t="s">
        <v>26</v>
      </c>
      <c r="C18" s="39">
        <v>0</v>
      </c>
      <c r="D18" s="142">
        <f t="shared" si="0"/>
        <v>0</v>
      </c>
      <c r="F18" s="142">
        <f t="shared" si="1"/>
        <v>0</v>
      </c>
      <c r="G18" s="39">
        <v>0</v>
      </c>
      <c r="H18" s="142">
        <f t="shared" si="2"/>
        <v>0</v>
      </c>
      <c r="J18" s="142">
        <f t="shared" si="3"/>
        <v>0</v>
      </c>
      <c r="K18" s="39">
        <v>0</v>
      </c>
      <c r="L18" s="142">
        <f t="shared" si="4"/>
        <v>0</v>
      </c>
      <c r="N18" s="142">
        <f t="shared" si="5"/>
        <v>0</v>
      </c>
      <c r="O18" s="39">
        <f t="shared" si="6"/>
        <v>0</v>
      </c>
      <c r="P18" s="39">
        <v>0</v>
      </c>
      <c r="Q18" s="142">
        <f t="shared" si="7"/>
        <v>0</v>
      </c>
      <c r="R18" s="39">
        <v>0</v>
      </c>
      <c r="S18" s="142">
        <f t="shared" si="8"/>
        <v>0</v>
      </c>
      <c r="T18" s="39">
        <v>0</v>
      </c>
      <c r="U18" s="142">
        <f t="shared" si="9"/>
        <v>0</v>
      </c>
      <c r="V18" s="39">
        <v>0</v>
      </c>
      <c r="W18" s="39">
        <v>0</v>
      </c>
      <c r="X18" s="39">
        <v>0</v>
      </c>
      <c r="Y18" s="39">
        <v>0</v>
      </c>
      <c r="Z18" s="39">
        <v>0</v>
      </c>
    </row>
    <row r="19" spans="1:26" x14ac:dyDescent="0.2">
      <c r="A19" s="113">
        <v>13</v>
      </c>
      <c r="B19" s="113" t="s">
        <v>28</v>
      </c>
      <c r="C19" s="47">
        <v>3524431</v>
      </c>
      <c r="D19" s="143">
        <f t="shared" si="0"/>
        <v>125.7423026151486</v>
      </c>
      <c r="E19" s="160"/>
      <c r="F19" s="143">
        <f t="shared" si="1"/>
        <v>54.650214459724602</v>
      </c>
      <c r="G19" s="47">
        <v>2000</v>
      </c>
      <c r="H19" s="143">
        <f t="shared" si="2"/>
        <v>7.1354668379178712E-2</v>
      </c>
      <c r="I19" s="160"/>
      <c r="J19" s="143">
        <f t="shared" si="3"/>
        <v>0.61049009334761839</v>
      </c>
      <c r="K19" s="47">
        <v>0</v>
      </c>
      <c r="L19" s="143">
        <f t="shared" si="4"/>
        <v>0</v>
      </c>
      <c r="M19" s="160"/>
      <c r="N19" s="143">
        <f t="shared" si="5"/>
        <v>0</v>
      </c>
      <c r="O19" s="47">
        <f t="shared" si="6"/>
        <v>3526431</v>
      </c>
      <c r="P19" s="47">
        <v>9597</v>
      </c>
      <c r="Q19" s="143">
        <f t="shared" si="7"/>
        <v>0.27214483992455829</v>
      </c>
      <c r="R19" s="47">
        <v>59187</v>
      </c>
      <c r="S19" s="143">
        <f t="shared" si="8"/>
        <v>1.6783824779217287</v>
      </c>
      <c r="T19" s="47">
        <v>204120</v>
      </c>
      <c r="U19" s="143">
        <f t="shared" si="9"/>
        <v>5.788288499051875</v>
      </c>
      <c r="V19" s="47">
        <v>121687</v>
      </c>
      <c r="W19" s="47">
        <v>28029</v>
      </c>
      <c r="X19" s="47">
        <v>28029</v>
      </c>
      <c r="Y19" s="47">
        <v>28029</v>
      </c>
      <c r="Z19" s="47">
        <v>0</v>
      </c>
    </row>
    <row r="20" spans="1:26" x14ac:dyDescent="0.2">
      <c r="A20" s="110">
        <v>14</v>
      </c>
      <c r="B20" s="110" t="s">
        <v>30</v>
      </c>
      <c r="C20" s="39">
        <v>1105296</v>
      </c>
      <c r="D20" s="142">
        <f t="shared" si="0"/>
        <v>162.6152714432838</v>
      </c>
      <c r="F20" s="142">
        <f t="shared" si="1"/>
        <v>70.675971999666132</v>
      </c>
      <c r="G20" s="39">
        <v>99347</v>
      </c>
      <c r="H20" s="142">
        <f t="shared" si="2"/>
        <v>14.616301309401207</v>
      </c>
      <c r="J20" s="142">
        <f t="shared" si="3"/>
        <v>125.05288516451185</v>
      </c>
      <c r="K20" s="39">
        <v>0</v>
      </c>
      <c r="L20" s="142">
        <f t="shared" si="4"/>
        <v>0</v>
      </c>
      <c r="N20" s="142">
        <f t="shared" si="5"/>
        <v>0</v>
      </c>
      <c r="O20" s="39">
        <f t="shared" si="6"/>
        <v>1204643</v>
      </c>
      <c r="P20" s="39">
        <v>76489</v>
      </c>
      <c r="Q20" s="142">
        <f t="shared" si="7"/>
        <v>6.3495159976856215</v>
      </c>
      <c r="R20" s="39">
        <v>0</v>
      </c>
      <c r="S20" s="142">
        <f t="shared" si="8"/>
        <v>0</v>
      </c>
      <c r="T20" s="39">
        <v>0</v>
      </c>
      <c r="U20" s="142">
        <f t="shared" si="9"/>
        <v>0</v>
      </c>
      <c r="V20" s="39">
        <v>463435</v>
      </c>
      <c r="W20" s="39">
        <v>6797</v>
      </c>
      <c r="X20" s="39">
        <v>6797</v>
      </c>
      <c r="Y20" s="39">
        <v>6797</v>
      </c>
      <c r="Z20" s="39">
        <v>0</v>
      </c>
    </row>
    <row r="21" spans="1:26" x14ac:dyDescent="0.2">
      <c r="A21" s="113">
        <v>15</v>
      </c>
      <c r="B21" s="113" t="s">
        <v>32</v>
      </c>
      <c r="C21" s="47">
        <v>19047055</v>
      </c>
      <c r="D21" s="143">
        <f t="shared" si="0"/>
        <v>139.23998304006784</v>
      </c>
      <c r="E21" s="160"/>
      <c r="F21" s="143">
        <f t="shared" si="1"/>
        <v>60.516586512639392</v>
      </c>
      <c r="G21" s="47">
        <v>4771213</v>
      </c>
      <c r="H21" s="143">
        <f t="shared" si="2"/>
        <v>34.879072759571031</v>
      </c>
      <c r="I21" s="160"/>
      <c r="J21" s="143">
        <f t="shared" si="3"/>
        <v>298.41535064974511</v>
      </c>
      <c r="K21" s="47">
        <v>140087</v>
      </c>
      <c r="L21" s="143">
        <f t="shared" si="4"/>
        <v>1.0240801795413508</v>
      </c>
      <c r="M21" s="160"/>
      <c r="N21" s="143">
        <f t="shared" si="5"/>
        <v>99.612042772922635</v>
      </c>
      <c r="O21" s="47">
        <f t="shared" si="6"/>
        <v>23958355</v>
      </c>
      <c r="P21" s="47">
        <v>2457752</v>
      </c>
      <c r="Q21" s="143">
        <f t="shared" si="7"/>
        <v>10.258433853242428</v>
      </c>
      <c r="R21" s="47">
        <v>285225</v>
      </c>
      <c r="S21" s="143">
        <f t="shared" si="8"/>
        <v>1.1905032711970418</v>
      </c>
      <c r="T21" s="47">
        <v>1573415</v>
      </c>
      <c r="U21" s="143">
        <f t="shared" si="9"/>
        <v>6.5672914521885994</v>
      </c>
      <c r="V21" s="47">
        <v>0</v>
      </c>
      <c r="W21" s="47">
        <v>136793</v>
      </c>
      <c r="X21" s="47">
        <v>136793</v>
      </c>
      <c r="Y21" s="47">
        <v>136793</v>
      </c>
      <c r="Z21" s="47">
        <v>136793</v>
      </c>
    </row>
    <row r="22" spans="1:26" x14ac:dyDescent="0.2">
      <c r="A22" s="110">
        <v>16</v>
      </c>
      <c r="B22" s="110" t="s">
        <v>34</v>
      </c>
      <c r="C22" s="39">
        <v>6722538</v>
      </c>
      <c r="D22" s="142">
        <f t="shared" si="0"/>
        <v>118.19015805481813</v>
      </c>
      <c r="F22" s="142">
        <f t="shared" si="1"/>
        <v>51.367895691345524</v>
      </c>
      <c r="G22" s="39">
        <v>0</v>
      </c>
      <c r="H22" s="142">
        <f t="shared" si="2"/>
        <v>0</v>
      </c>
      <c r="J22" s="142">
        <f t="shared" si="3"/>
        <v>0</v>
      </c>
      <c r="K22" s="39">
        <v>0</v>
      </c>
      <c r="L22" s="142">
        <f t="shared" si="4"/>
        <v>0</v>
      </c>
      <c r="N22" s="142">
        <f t="shared" si="5"/>
        <v>0</v>
      </c>
      <c r="O22" s="39">
        <f t="shared" si="6"/>
        <v>6722538</v>
      </c>
      <c r="P22" s="39">
        <v>49083</v>
      </c>
      <c r="Q22" s="142">
        <f t="shared" si="7"/>
        <v>0.73012603275727117</v>
      </c>
      <c r="R22" s="39">
        <v>9750</v>
      </c>
      <c r="S22" s="142">
        <f t="shared" si="8"/>
        <v>0.14503450928800996</v>
      </c>
      <c r="T22" s="39">
        <v>364964</v>
      </c>
      <c r="U22" s="142">
        <f t="shared" si="9"/>
        <v>5.4289615023373612</v>
      </c>
      <c r="V22" s="39">
        <v>0</v>
      </c>
      <c r="W22" s="39">
        <v>56879</v>
      </c>
      <c r="X22" s="39">
        <v>56879</v>
      </c>
      <c r="Y22" s="39">
        <v>0</v>
      </c>
      <c r="Z22" s="39">
        <v>0</v>
      </c>
    </row>
    <row r="23" spans="1:26" x14ac:dyDescent="0.2">
      <c r="A23" s="113">
        <v>17</v>
      </c>
      <c r="B23" s="113" t="s">
        <v>36</v>
      </c>
      <c r="C23" s="47">
        <v>0</v>
      </c>
      <c r="D23" s="143">
        <f t="shared" si="0"/>
        <v>0</v>
      </c>
      <c r="E23" s="160"/>
      <c r="F23" s="143">
        <f t="shared" si="1"/>
        <v>0</v>
      </c>
      <c r="G23" s="47">
        <v>0</v>
      </c>
      <c r="H23" s="143">
        <f t="shared" si="2"/>
        <v>0</v>
      </c>
      <c r="I23" s="160"/>
      <c r="J23" s="143">
        <f t="shared" si="3"/>
        <v>0</v>
      </c>
      <c r="K23" s="47">
        <v>0</v>
      </c>
      <c r="L23" s="143">
        <f t="shared" si="4"/>
        <v>0</v>
      </c>
      <c r="M23" s="160"/>
      <c r="N23" s="143">
        <f t="shared" si="5"/>
        <v>0</v>
      </c>
      <c r="O23" s="47">
        <f t="shared" si="6"/>
        <v>0</v>
      </c>
      <c r="P23" s="47">
        <v>0</v>
      </c>
      <c r="Q23" s="143">
        <f t="shared" si="7"/>
        <v>0</v>
      </c>
      <c r="R23" s="47">
        <v>0</v>
      </c>
      <c r="S23" s="143">
        <f t="shared" si="8"/>
        <v>0</v>
      </c>
      <c r="T23" s="47">
        <v>0</v>
      </c>
      <c r="U23" s="143">
        <f t="shared" si="9"/>
        <v>0</v>
      </c>
      <c r="V23" s="47">
        <v>0</v>
      </c>
      <c r="W23" s="47">
        <v>0</v>
      </c>
      <c r="X23" s="47">
        <v>0</v>
      </c>
      <c r="Y23" s="47">
        <v>0</v>
      </c>
      <c r="Z23" s="47">
        <v>0</v>
      </c>
    </row>
    <row r="24" spans="1:26" x14ac:dyDescent="0.2">
      <c r="A24" s="110">
        <v>18</v>
      </c>
      <c r="B24" s="110" t="s">
        <v>38</v>
      </c>
      <c r="C24" s="39">
        <v>945215</v>
      </c>
      <c r="D24" s="142">
        <f t="shared" si="0"/>
        <v>128.7758855585831</v>
      </c>
      <c r="F24" s="142">
        <f t="shared" si="1"/>
        <v>55.968672568030975</v>
      </c>
      <c r="G24" s="39">
        <v>71990</v>
      </c>
      <c r="H24" s="142">
        <f t="shared" si="2"/>
        <v>9.807901907356948</v>
      </c>
      <c r="J24" s="142">
        <f t="shared" si="3"/>
        <v>83.913597904321819</v>
      </c>
      <c r="K24" s="39">
        <v>0</v>
      </c>
      <c r="L24" s="142">
        <f t="shared" si="4"/>
        <v>0</v>
      </c>
      <c r="N24" s="142">
        <f t="shared" si="5"/>
        <v>0</v>
      </c>
      <c r="O24" s="39">
        <f t="shared" si="6"/>
        <v>1017205</v>
      </c>
      <c r="P24" s="39">
        <v>0</v>
      </c>
      <c r="Q24" s="142">
        <f t="shared" si="7"/>
        <v>0</v>
      </c>
      <c r="R24" s="39">
        <v>49000</v>
      </c>
      <c r="S24" s="142">
        <f t="shared" si="8"/>
        <v>4.817121425867942</v>
      </c>
      <c r="T24" s="39">
        <v>0</v>
      </c>
      <c r="U24" s="142">
        <f t="shared" si="9"/>
        <v>0</v>
      </c>
      <c r="V24" s="39">
        <v>17334</v>
      </c>
      <c r="W24" s="39">
        <v>7340</v>
      </c>
      <c r="X24" s="39">
        <v>7340</v>
      </c>
      <c r="Y24" s="39">
        <v>7340</v>
      </c>
      <c r="Z24" s="39">
        <v>0</v>
      </c>
    </row>
    <row r="25" spans="1:26" x14ac:dyDescent="0.2">
      <c r="A25" s="113">
        <v>19</v>
      </c>
      <c r="B25" s="113" t="s">
        <v>40</v>
      </c>
      <c r="C25" s="47">
        <v>7056828</v>
      </c>
      <c r="D25" s="143">
        <f t="shared" si="0"/>
        <v>86.288278594311706</v>
      </c>
      <c r="E25" s="160"/>
      <c r="F25" s="143">
        <f t="shared" si="1"/>
        <v>37.502676764020734</v>
      </c>
      <c r="G25" s="47">
        <v>147761</v>
      </c>
      <c r="H25" s="143">
        <f t="shared" si="2"/>
        <v>1.8067667701939303</v>
      </c>
      <c r="I25" s="160"/>
      <c r="J25" s="143">
        <f t="shared" si="3"/>
        <v>15.458178690308747</v>
      </c>
      <c r="K25" s="47">
        <v>44360</v>
      </c>
      <c r="L25" s="143">
        <f t="shared" si="4"/>
        <v>0.54241764691496908</v>
      </c>
      <c r="M25" s="160"/>
      <c r="N25" s="143">
        <f t="shared" si="5"/>
        <v>52.760839360723352</v>
      </c>
      <c r="O25" s="47">
        <f t="shared" si="6"/>
        <v>7248949</v>
      </c>
      <c r="P25" s="47">
        <v>165653</v>
      </c>
      <c r="Q25" s="143">
        <f t="shared" si="7"/>
        <v>2.2852002407521423</v>
      </c>
      <c r="R25" s="47">
        <v>0</v>
      </c>
      <c r="S25" s="143">
        <f t="shared" si="8"/>
        <v>0</v>
      </c>
      <c r="T25" s="47">
        <v>128807</v>
      </c>
      <c r="U25" s="143">
        <f t="shared" si="9"/>
        <v>1.7769058659400143</v>
      </c>
      <c r="V25" s="47">
        <v>413225</v>
      </c>
      <c r="W25" s="47">
        <v>81782</v>
      </c>
      <c r="X25" s="47">
        <v>81782</v>
      </c>
      <c r="Y25" s="47">
        <v>81782</v>
      </c>
      <c r="Z25" s="47">
        <v>81782</v>
      </c>
    </row>
    <row r="26" spans="1:26" x14ac:dyDescent="0.2">
      <c r="A26" s="110">
        <v>20</v>
      </c>
      <c r="B26" s="110" t="s">
        <v>42</v>
      </c>
      <c r="C26" s="39">
        <v>3901814</v>
      </c>
      <c r="D26" s="142">
        <f t="shared" si="0"/>
        <v>90.923822617854725</v>
      </c>
      <c r="F26" s="142">
        <f t="shared" si="1"/>
        <v>39.517380405956438</v>
      </c>
      <c r="G26" s="39">
        <v>0</v>
      </c>
      <c r="H26" s="142">
        <f t="shared" si="2"/>
        <v>0</v>
      </c>
      <c r="J26" s="142">
        <f t="shared" si="3"/>
        <v>0</v>
      </c>
      <c r="K26" s="39">
        <v>95674</v>
      </c>
      <c r="L26" s="142">
        <f t="shared" si="4"/>
        <v>2.2294875678698762</v>
      </c>
      <c r="N26" s="142">
        <f t="shared" si="5"/>
        <v>216.86174130605363</v>
      </c>
      <c r="O26" s="39">
        <f t="shared" si="6"/>
        <v>3997488</v>
      </c>
      <c r="P26" s="39">
        <v>49147</v>
      </c>
      <c r="Q26" s="142">
        <f t="shared" si="7"/>
        <v>1.2294470927742622</v>
      </c>
      <c r="R26" s="39">
        <v>196589</v>
      </c>
      <c r="S26" s="142">
        <f t="shared" si="8"/>
        <v>4.9178133868069152</v>
      </c>
      <c r="T26" s="39">
        <v>0</v>
      </c>
      <c r="U26" s="142">
        <f t="shared" si="9"/>
        <v>0</v>
      </c>
      <c r="V26" s="39">
        <v>1449653</v>
      </c>
      <c r="W26" s="39">
        <v>42913</v>
      </c>
      <c r="X26" s="39">
        <v>42913</v>
      </c>
      <c r="Y26" s="39">
        <v>0</v>
      </c>
      <c r="Z26" s="39">
        <v>42913</v>
      </c>
    </row>
    <row r="27" spans="1:26" x14ac:dyDescent="0.2">
      <c r="A27" s="113">
        <v>21</v>
      </c>
      <c r="B27" s="113" t="s">
        <v>44</v>
      </c>
      <c r="C27" s="47">
        <v>0</v>
      </c>
      <c r="D27" s="143">
        <f t="shared" si="0"/>
        <v>0</v>
      </c>
      <c r="E27" s="160"/>
      <c r="F27" s="143">
        <f t="shared" si="1"/>
        <v>0</v>
      </c>
      <c r="G27" s="47">
        <v>0</v>
      </c>
      <c r="H27" s="143">
        <f t="shared" si="2"/>
        <v>0</v>
      </c>
      <c r="I27" s="160"/>
      <c r="J27" s="143">
        <f t="shared" si="3"/>
        <v>0</v>
      </c>
      <c r="K27" s="47">
        <v>0</v>
      </c>
      <c r="L27" s="143">
        <f t="shared" si="4"/>
        <v>0</v>
      </c>
      <c r="M27" s="160"/>
      <c r="N27" s="143">
        <f t="shared" si="5"/>
        <v>0</v>
      </c>
      <c r="O27" s="47">
        <f t="shared" si="6"/>
        <v>0</v>
      </c>
      <c r="P27" s="47">
        <v>0</v>
      </c>
      <c r="Q27" s="143">
        <f t="shared" si="7"/>
        <v>0</v>
      </c>
      <c r="R27" s="47">
        <v>0</v>
      </c>
      <c r="S27" s="143">
        <f t="shared" si="8"/>
        <v>0</v>
      </c>
      <c r="T27" s="47">
        <v>0</v>
      </c>
      <c r="U27" s="143">
        <f t="shared" si="9"/>
        <v>0</v>
      </c>
      <c r="V27" s="47">
        <v>0</v>
      </c>
      <c r="W27" s="47">
        <v>0</v>
      </c>
      <c r="X27" s="47">
        <v>0</v>
      </c>
      <c r="Y27" s="47">
        <v>0</v>
      </c>
      <c r="Z27" s="47">
        <v>0</v>
      </c>
    </row>
    <row r="28" spans="1:26" x14ac:dyDescent="0.2">
      <c r="A28" s="110">
        <v>22</v>
      </c>
      <c r="B28" s="110" t="s">
        <v>46</v>
      </c>
      <c r="C28" s="39">
        <v>0</v>
      </c>
      <c r="D28" s="142">
        <f t="shared" si="0"/>
        <v>0</v>
      </c>
      <c r="F28" s="142">
        <f t="shared" si="1"/>
        <v>0</v>
      </c>
      <c r="G28" s="39">
        <v>0</v>
      </c>
      <c r="H28" s="142">
        <f t="shared" ref="H28:H44" si="10">IFERROR(G28/$W28,0)</f>
        <v>0</v>
      </c>
      <c r="J28" s="142">
        <f t="shared" si="3"/>
        <v>0</v>
      </c>
      <c r="K28" s="39">
        <v>0</v>
      </c>
      <c r="L28" s="142">
        <f t="shared" si="4"/>
        <v>0</v>
      </c>
      <c r="N28" s="142">
        <f t="shared" si="5"/>
        <v>0</v>
      </c>
      <c r="O28" s="39">
        <f t="shared" si="6"/>
        <v>0</v>
      </c>
      <c r="P28" s="39">
        <v>0</v>
      </c>
      <c r="Q28" s="142">
        <f t="shared" si="7"/>
        <v>0</v>
      </c>
      <c r="R28" s="39">
        <v>0</v>
      </c>
      <c r="S28" s="142">
        <f t="shared" si="8"/>
        <v>0</v>
      </c>
      <c r="T28" s="39">
        <v>0</v>
      </c>
      <c r="U28" s="142">
        <f t="shared" si="9"/>
        <v>0</v>
      </c>
      <c r="V28" s="39">
        <v>0</v>
      </c>
      <c r="W28" s="39">
        <v>0</v>
      </c>
      <c r="X28" s="39">
        <v>0</v>
      </c>
      <c r="Y28" s="39">
        <v>0</v>
      </c>
      <c r="Z28" s="39">
        <v>0</v>
      </c>
    </row>
    <row r="29" spans="1:26" x14ac:dyDescent="0.2">
      <c r="A29" s="113">
        <v>23</v>
      </c>
      <c r="B29" s="113" t="s">
        <v>48</v>
      </c>
      <c r="C29" s="47">
        <v>17504891</v>
      </c>
      <c r="D29" s="143">
        <f t="shared" si="0"/>
        <v>95.853658670141982</v>
      </c>
      <c r="E29" s="160"/>
      <c r="F29" s="143">
        <f t="shared" si="1"/>
        <v>41.659989471525776</v>
      </c>
      <c r="G29" s="47">
        <v>128014</v>
      </c>
      <c r="H29" s="143">
        <f t="shared" si="10"/>
        <v>0.70098181479676491</v>
      </c>
      <c r="I29" s="160"/>
      <c r="J29" s="143">
        <f t="shared" si="3"/>
        <v>5.9973995152801187</v>
      </c>
      <c r="K29" s="47">
        <v>172241</v>
      </c>
      <c r="L29" s="143">
        <f t="shared" si="4"/>
        <v>0.94316097272493304</v>
      </c>
      <c r="M29" s="160"/>
      <c r="N29" s="143">
        <f t="shared" si="5"/>
        <v>91.741050196776882</v>
      </c>
      <c r="O29" s="47">
        <f t="shared" si="6"/>
        <v>17805146</v>
      </c>
      <c r="P29" s="47">
        <v>61933</v>
      </c>
      <c r="Q29" s="143">
        <f t="shared" si="7"/>
        <v>0.3478376419940617</v>
      </c>
      <c r="R29" s="47">
        <v>1488881</v>
      </c>
      <c r="S29" s="143">
        <f t="shared" si="8"/>
        <v>8.3620825125500229</v>
      </c>
      <c r="T29" s="47">
        <v>911167</v>
      </c>
      <c r="U29" s="143">
        <f t="shared" si="9"/>
        <v>5.117436273760406</v>
      </c>
      <c r="V29" s="47">
        <v>202116</v>
      </c>
      <c r="W29" s="47">
        <v>182621</v>
      </c>
      <c r="X29" s="47">
        <v>182621</v>
      </c>
      <c r="Y29" s="47">
        <v>182621</v>
      </c>
      <c r="Z29" s="47">
        <v>182621</v>
      </c>
    </row>
    <row r="30" spans="1:26" x14ac:dyDescent="0.2">
      <c r="A30" s="110">
        <v>24</v>
      </c>
      <c r="B30" s="110" t="s">
        <v>50</v>
      </c>
      <c r="C30" s="39">
        <v>68731528</v>
      </c>
      <c r="D30" s="142">
        <f t="shared" si="0"/>
        <v>280.07272845814691</v>
      </c>
      <c r="F30" s="142">
        <f t="shared" si="1"/>
        <v>121.72542061206035</v>
      </c>
      <c r="G30" s="39">
        <v>0</v>
      </c>
      <c r="H30" s="142">
        <f t="shared" si="10"/>
        <v>0</v>
      </c>
      <c r="J30" s="142">
        <f t="shared" si="3"/>
        <v>0</v>
      </c>
      <c r="K30" s="39">
        <v>0</v>
      </c>
      <c r="L30" s="142">
        <f t="shared" si="4"/>
        <v>0</v>
      </c>
      <c r="N30" s="142">
        <f t="shared" si="5"/>
        <v>0</v>
      </c>
      <c r="O30" s="39">
        <f t="shared" si="6"/>
        <v>68731528</v>
      </c>
      <c r="P30" s="39">
        <v>16859766</v>
      </c>
      <c r="Q30" s="142">
        <f t="shared" si="7"/>
        <v>24.529886779179417</v>
      </c>
      <c r="R30" s="39">
        <v>328114</v>
      </c>
      <c r="S30" s="142">
        <f t="shared" si="8"/>
        <v>0.47738499280854046</v>
      </c>
      <c r="T30" s="39">
        <v>5775654</v>
      </c>
      <c r="U30" s="142">
        <f t="shared" si="9"/>
        <v>8.4032090774993389</v>
      </c>
      <c r="V30" s="39">
        <v>282907</v>
      </c>
      <c r="W30" s="39">
        <v>245406</v>
      </c>
      <c r="X30" s="39">
        <v>245406</v>
      </c>
      <c r="Y30" s="39">
        <v>0</v>
      </c>
      <c r="Z30" s="39">
        <v>0</v>
      </c>
    </row>
    <row r="31" spans="1:26" x14ac:dyDescent="0.2">
      <c r="A31" s="113">
        <v>25</v>
      </c>
      <c r="B31" s="113" t="s">
        <v>52</v>
      </c>
      <c r="C31" s="47">
        <v>0</v>
      </c>
      <c r="D31" s="143">
        <f t="shared" si="0"/>
        <v>0</v>
      </c>
      <c r="E31" s="160"/>
      <c r="F31" s="143">
        <f t="shared" si="1"/>
        <v>0</v>
      </c>
      <c r="G31" s="47">
        <v>0</v>
      </c>
      <c r="H31" s="143">
        <f t="shared" si="10"/>
        <v>0</v>
      </c>
      <c r="I31" s="160"/>
      <c r="J31" s="143">
        <f t="shared" si="3"/>
        <v>0</v>
      </c>
      <c r="K31" s="47">
        <v>0</v>
      </c>
      <c r="L31" s="143">
        <f t="shared" si="4"/>
        <v>0</v>
      </c>
      <c r="M31" s="160"/>
      <c r="N31" s="143">
        <f t="shared" si="5"/>
        <v>0</v>
      </c>
      <c r="O31" s="47">
        <f t="shared" si="6"/>
        <v>0</v>
      </c>
      <c r="P31" s="47">
        <v>0</v>
      </c>
      <c r="Q31" s="143">
        <f t="shared" si="7"/>
        <v>0</v>
      </c>
      <c r="R31" s="47">
        <v>0</v>
      </c>
      <c r="S31" s="143">
        <f t="shared" si="8"/>
        <v>0</v>
      </c>
      <c r="T31" s="47">
        <v>0</v>
      </c>
      <c r="U31" s="143">
        <f t="shared" si="9"/>
        <v>0</v>
      </c>
      <c r="V31" s="47">
        <v>0</v>
      </c>
      <c r="W31" s="47">
        <v>0</v>
      </c>
      <c r="X31" s="47">
        <v>0</v>
      </c>
      <c r="Y31" s="47">
        <v>0</v>
      </c>
      <c r="Z31" s="47">
        <v>0</v>
      </c>
    </row>
    <row r="32" spans="1:26" x14ac:dyDescent="0.2">
      <c r="A32" s="110">
        <v>26</v>
      </c>
      <c r="B32" s="110" t="s">
        <v>54</v>
      </c>
      <c r="C32" s="39">
        <v>2147480</v>
      </c>
      <c r="D32" s="142">
        <f t="shared" si="0"/>
        <v>62.290935460478607</v>
      </c>
      <c r="F32" s="142">
        <f t="shared" si="1"/>
        <v>27.072933380511376</v>
      </c>
      <c r="G32" s="39">
        <v>0</v>
      </c>
      <c r="H32" s="142">
        <f t="shared" si="10"/>
        <v>0</v>
      </c>
      <c r="J32" s="142">
        <f t="shared" si="3"/>
        <v>0</v>
      </c>
      <c r="K32" s="39">
        <v>37012</v>
      </c>
      <c r="L32" s="142">
        <f t="shared" si="4"/>
        <v>1.0735895576504713</v>
      </c>
      <c r="N32" s="142">
        <f t="shared" si="5"/>
        <v>104.4278085580541</v>
      </c>
      <c r="O32" s="39">
        <f t="shared" si="6"/>
        <v>2184492</v>
      </c>
      <c r="P32" s="39">
        <v>0</v>
      </c>
      <c r="Q32" s="142">
        <f t="shared" si="7"/>
        <v>0</v>
      </c>
      <c r="R32" s="39">
        <v>815034</v>
      </c>
      <c r="S32" s="142">
        <f t="shared" si="8"/>
        <v>37.310001593047723</v>
      </c>
      <c r="T32" s="39">
        <v>0</v>
      </c>
      <c r="U32" s="142">
        <f t="shared" si="9"/>
        <v>0</v>
      </c>
      <c r="V32" s="39">
        <v>43</v>
      </c>
      <c r="W32" s="39">
        <v>34475</v>
      </c>
      <c r="X32" s="39">
        <v>34475</v>
      </c>
      <c r="Y32" s="39">
        <v>0</v>
      </c>
      <c r="Z32" s="39">
        <v>34475</v>
      </c>
    </row>
    <row r="33" spans="1:26" x14ac:dyDescent="0.2">
      <c r="A33" s="113">
        <v>27</v>
      </c>
      <c r="B33" s="113" t="s">
        <v>56</v>
      </c>
      <c r="C33" s="47">
        <v>704997</v>
      </c>
      <c r="D33" s="143">
        <f t="shared" si="0"/>
        <v>54.372744099953728</v>
      </c>
      <c r="E33" s="160"/>
      <c r="F33" s="143">
        <f t="shared" si="1"/>
        <v>23.631523075578002</v>
      </c>
      <c r="G33" s="47">
        <v>0</v>
      </c>
      <c r="H33" s="143">
        <f t="shared" si="10"/>
        <v>0</v>
      </c>
      <c r="I33" s="160"/>
      <c r="J33" s="143">
        <f t="shared" si="3"/>
        <v>0</v>
      </c>
      <c r="K33" s="47">
        <v>0</v>
      </c>
      <c r="L33" s="143">
        <f t="shared" si="4"/>
        <v>0</v>
      </c>
      <c r="M33" s="160"/>
      <c r="N33" s="143">
        <f t="shared" si="5"/>
        <v>0</v>
      </c>
      <c r="O33" s="47">
        <f t="shared" si="6"/>
        <v>704997</v>
      </c>
      <c r="P33" s="47">
        <v>1668</v>
      </c>
      <c r="Q33" s="143">
        <f t="shared" si="7"/>
        <v>0.23659675147553821</v>
      </c>
      <c r="R33" s="47">
        <v>0</v>
      </c>
      <c r="S33" s="143">
        <f t="shared" si="8"/>
        <v>0</v>
      </c>
      <c r="T33" s="47">
        <v>0</v>
      </c>
      <c r="U33" s="143">
        <f t="shared" si="9"/>
        <v>0</v>
      </c>
      <c r="V33" s="47">
        <v>0</v>
      </c>
      <c r="W33" s="47">
        <v>12966</v>
      </c>
      <c r="X33" s="47">
        <v>12966</v>
      </c>
      <c r="Y33" s="47">
        <v>0</v>
      </c>
      <c r="Z33" s="47">
        <v>0</v>
      </c>
    </row>
    <row r="34" spans="1:26" x14ac:dyDescent="0.2">
      <c r="A34" s="110">
        <v>28</v>
      </c>
      <c r="B34" s="110" t="s">
        <v>58</v>
      </c>
      <c r="C34" s="39">
        <v>0</v>
      </c>
      <c r="D34" s="142">
        <f t="shared" si="0"/>
        <v>0</v>
      </c>
      <c r="F34" s="142">
        <f t="shared" si="1"/>
        <v>0</v>
      </c>
      <c r="G34" s="39">
        <v>0</v>
      </c>
      <c r="H34" s="142">
        <f t="shared" si="10"/>
        <v>0</v>
      </c>
      <c r="J34" s="142">
        <f t="shared" si="3"/>
        <v>0</v>
      </c>
      <c r="K34" s="39">
        <v>0</v>
      </c>
      <c r="L34" s="142">
        <f t="shared" si="4"/>
        <v>0</v>
      </c>
      <c r="N34" s="142">
        <f t="shared" si="5"/>
        <v>0</v>
      </c>
      <c r="O34" s="39">
        <f t="shared" si="6"/>
        <v>0</v>
      </c>
      <c r="P34" s="39">
        <v>0</v>
      </c>
      <c r="Q34" s="142">
        <f t="shared" si="7"/>
        <v>0</v>
      </c>
      <c r="R34" s="39">
        <v>0</v>
      </c>
      <c r="S34" s="142">
        <f t="shared" si="8"/>
        <v>0</v>
      </c>
      <c r="T34" s="39">
        <v>0</v>
      </c>
      <c r="U34" s="142">
        <f t="shared" si="9"/>
        <v>0</v>
      </c>
      <c r="V34" s="39">
        <v>0</v>
      </c>
      <c r="W34" s="39">
        <v>0</v>
      </c>
      <c r="X34" s="39">
        <v>0</v>
      </c>
      <c r="Y34" s="39">
        <v>0</v>
      </c>
      <c r="Z34" s="39">
        <v>0</v>
      </c>
    </row>
    <row r="35" spans="1:26" x14ac:dyDescent="0.2">
      <c r="A35" s="113">
        <v>29</v>
      </c>
      <c r="B35" s="113" t="s">
        <v>60</v>
      </c>
      <c r="C35" s="47">
        <v>0</v>
      </c>
      <c r="D35" s="143">
        <f t="shared" si="0"/>
        <v>0</v>
      </c>
      <c r="E35" s="160"/>
      <c r="F35" s="143">
        <f t="shared" si="1"/>
        <v>0</v>
      </c>
      <c r="G35" s="47">
        <v>0</v>
      </c>
      <c r="H35" s="143">
        <f t="shared" si="10"/>
        <v>0</v>
      </c>
      <c r="I35" s="160"/>
      <c r="J35" s="143">
        <f t="shared" si="3"/>
        <v>0</v>
      </c>
      <c r="K35" s="47">
        <v>0</v>
      </c>
      <c r="L35" s="143">
        <f t="shared" si="4"/>
        <v>0</v>
      </c>
      <c r="M35" s="160"/>
      <c r="N35" s="143">
        <f t="shared" si="5"/>
        <v>0</v>
      </c>
      <c r="O35" s="47">
        <f t="shared" si="6"/>
        <v>0</v>
      </c>
      <c r="P35" s="47">
        <v>0</v>
      </c>
      <c r="Q35" s="143">
        <f t="shared" si="7"/>
        <v>0</v>
      </c>
      <c r="R35" s="47">
        <v>0</v>
      </c>
      <c r="S35" s="143">
        <f t="shared" si="8"/>
        <v>0</v>
      </c>
      <c r="T35" s="47">
        <v>0</v>
      </c>
      <c r="U35" s="143">
        <f t="shared" si="9"/>
        <v>0</v>
      </c>
      <c r="V35" s="47">
        <v>0</v>
      </c>
      <c r="W35" s="47">
        <v>0</v>
      </c>
      <c r="X35" s="47">
        <v>0</v>
      </c>
      <c r="Y35" s="47">
        <v>0</v>
      </c>
      <c r="Z35" s="47">
        <v>0</v>
      </c>
    </row>
    <row r="36" spans="1:26" x14ac:dyDescent="0.2">
      <c r="A36" s="110">
        <v>30</v>
      </c>
      <c r="B36" s="110" t="s">
        <v>62</v>
      </c>
      <c r="C36" s="39">
        <v>151948871</v>
      </c>
      <c r="D36" s="142">
        <f t="shared" si="0"/>
        <v>652.03193886001918</v>
      </c>
      <c r="F36" s="142">
        <f t="shared" si="1"/>
        <v>283.38661335280153</v>
      </c>
      <c r="G36" s="39">
        <v>0</v>
      </c>
      <c r="H36" s="142">
        <f t="shared" si="10"/>
        <v>0</v>
      </c>
      <c r="J36" s="142">
        <f t="shared" si="3"/>
        <v>0</v>
      </c>
      <c r="K36" s="39">
        <v>0</v>
      </c>
      <c r="L36" s="142">
        <f t="shared" si="4"/>
        <v>0</v>
      </c>
      <c r="N36" s="142">
        <f t="shared" si="5"/>
        <v>0</v>
      </c>
      <c r="O36" s="39">
        <f t="shared" si="6"/>
        <v>151948871</v>
      </c>
      <c r="P36" s="39">
        <v>0</v>
      </c>
      <c r="Q36" s="142">
        <f t="shared" si="7"/>
        <v>0</v>
      </c>
      <c r="R36" s="39">
        <v>6753294</v>
      </c>
      <c r="S36" s="142">
        <f t="shared" si="8"/>
        <v>4.4444515813480443</v>
      </c>
      <c r="T36" s="39">
        <v>87328338</v>
      </c>
      <c r="U36" s="142">
        <f t="shared" si="9"/>
        <v>57.472186153985973</v>
      </c>
      <c r="V36" s="39">
        <v>25054192</v>
      </c>
      <c r="W36" s="39">
        <v>233039</v>
      </c>
      <c r="X36" s="39">
        <v>233039</v>
      </c>
      <c r="Y36" s="39">
        <v>0</v>
      </c>
      <c r="Z36" s="39">
        <v>0</v>
      </c>
    </row>
    <row r="37" spans="1:26" x14ac:dyDescent="0.2">
      <c r="A37" s="113">
        <v>31</v>
      </c>
      <c r="B37" s="113" t="s">
        <v>64</v>
      </c>
      <c r="C37" s="47">
        <v>0</v>
      </c>
      <c r="D37" s="143">
        <f t="shared" si="0"/>
        <v>0</v>
      </c>
      <c r="E37" s="160"/>
      <c r="F37" s="143">
        <f t="shared" si="1"/>
        <v>0</v>
      </c>
      <c r="G37" s="47">
        <v>0</v>
      </c>
      <c r="H37" s="143">
        <f t="shared" si="10"/>
        <v>0</v>
      </c>
      <c r="I37" s="160"/>
      <c r="J37" s="143">
        <f t="shared" si="3"/>
        <v>0</v>
      </c>
      <c r="K37" s="47">
        <v>0</v>
      </c>
      <c r="L37" s="143">
        <f t="shared" si="4"/>
        <v>0</v>
      </c>
      <c r="M37" s="160"/>
      <c r="N37" s="143">
        <f t="shared" si="5"/>
        <v>0</v>
      </c>
      <c r="O37" s="47">
        <f t="shared" si="6"/>
        <v>0</v>
      </c>
      <c r="P37" s="47">
        <v>0</v>
      </c>
      <c r="Q37" s="143">
        <f t="shared" si="7"/>
        <v>0</v>
      </c>
      <c r="R37" s="47">
        <v>0</v>
      </c>
      <c r="S37" s="143">
        <f t="shared" si="8"/>
        <v>0</v>
      </c>
      <c r="T37" s="47">
        <v>0</v>
      </c>
      <c r="U37" s="143">
        <f t="shared" si="9"/>
        <v>0</v>
      </c>
      <c r="V37" s="47">
        <v>0</v>
      </c>
      <c r="W37" s="47">
        <v>0</v>
      </c>
      <c r="X37" s="47">
        <v>0</v>
      </c>
      <c r="Y37" s="47">
        <v>0</v>
      </c>
      <c r="Z37" s="47">
        <v>0</v>
      </c>
    </row>
    <row r="38" spans="1:26" x14ac:dyDescent="0.2">
      <c r="A38" s="110">
        <v>32</v>
      </c>
      <c r="B38" s="110" t="s">
        <v>66</v>
      </c>
      <c r="C38" s="39">
        <v>2731535</v>
      </c>
      <c r="D38" s="142">
        <f t="shared" si="0"/>
        <v>108.83043149129448</v>
      </c>
      <c r="F38" s="142">
        <f t="shared" si="1"/>
        <v>47.299964268564935</v>
      </c>
      <c r="G38" s="39">
        <v>0</v>
      </c>
      <c r="H38" s="142">
        <f t="shared" si="10"/>
        <v>0</v>
      </c>
      <c r="J38" s="142">
        <f t="shared" si="3"/>
        <v>0</v>
      </c>
      <c r="K38" s="39">
        <v>25267</v>
      </c>
      <c r="L38" s="142">
        <f t="shared" si="4"/>
        <v>1.0066934937646919</v>
      </c>
      <c r="N38" s="142">
        <f t="shared" si="5"/>
        <v>97.920843859142678</v>
      </c>
      <c r="O38" s="39">
        <f t="shared" si="6"/>
        <v>2756802</v>
      </c>
      <c r="P38" s="39">
        <v>229237</v>
      </c>
      <c r="Q38" s="142">
        <f t="shared" si="7"/>
        <v>8.315323334791545</v>
      </c>
      <c r="R38" s="39">
        <v>0</v>
      </c>
      <c r="S38" s="142">
        <f t="shared" si="8"/>
        <v>0</v>
      </c>
      <c r="T38" s="39">
        <v>0</v>
      </c>
      <c r="U38" s="142">
        <f t="shared" si="9"/>
        <v>0</v>
      </c>
      <c r="V38" s="39">
        <v>37175</v>
      </c>
      <c r="W38" s="39">
        <v>25099</v>
      </c>
      <c r="X38" s="39">
        <v>25099</v>
      </c>
      <c r="Y38" s="39">
        <v>0</v>
      </c>
      <c r="Z38" s="39">
        <v>25099</v>
      </c>
    </row>
    <row r="39" spans="1:26" x14ac:dyDescent="0.2">
      <c r="A39" s="113">
        <v>33</v>
      </c>
      <c r="B39" s="113" t="s">
        <v>68</v>
      </c>
      <c r="C39" s="47">
        <v>2667561</v>
      </c>
      <c r="D39" s="143">
        <f t="shared" si="0"/>
        <v>102.71306457202265</v>
      </c>
      <c r="E39" s="160"/>
      <c r="F39" s="143">
        <f t="shared" si="1"/>
        <v>44.641229641362763</v>
      </c>
      <c r="G39" s="47">
        <v>129474</v>
      </c>
      <c r="H39" s="143">
        <f t="shared" si="10"/>
        <v>4.985329790920642</v>
      </c>
      <c r="I39" s="160"/>
      <c r="J39" s="143">
        <f t="shared" si="3"/>
        <v>42.653052961505985</v>
      </c>
      <c r="K39" s="47">
        <v>0</v>
      </c>
      <c r="L39" s="143">
        <f t="shared" si="4"/>
        <v>0</v>
      </c>
      <c r="M39" s="160"/>
      <c r="N39" s="143">
        <f t="shared" si="5"/>
        <v>0</v>
      </c>
      <c r="O39" s="47">
        <f t="shared" si="6"/>
        <v>2797035</v>
      </c>
      <c r="P39" s="47">
        <v>0</v>
      </c>
      <c r="Q39" s="143">
        <f t="shared" si="7"/>
        <v>0</v>
      </c>
      <c r="R39" s="47">
        <v>0</v>
      </c>
      <c r="S39" s="143">
        <f t="shared" si="8"/>
        <v>0</v>
      </c>
      <c r="T39" s="47">
        <v>769546</v>
      </c>
      <c r="U39" s="143">
        <f t="shared" si="9"/>
        <v>27.51291993128438</v>
      </c>
      <c r="V39" s="47">
        <v>13190</v>
      </c>
      <c r="W39" s="47">
        <v>25971</v>
      </c>
      <c r="X39" s="47">
        <v>25971</v>
      </c>
      <c r="Y39" s="47">
        <v>25971</v>
      </c>
      <c r="Z39" s="47">
        <v>0</v>
      </c>
    </row>
    <row r="40" spans="1:26" x14ac:dyDescent="0.2">
      <c r="A40" s="110">
        <v>34</v>
      </c>
      <c r="B40" s="110" t="s">
        <v>70</v>
      </c>
      <c r="C40" s="39">
        <v>10101406</v>
      </c>
      <c r="D40" s="142">
        <f t="shared" si="0"/>
        <v>98.481125453340098</v>
      </c>
      <c r="F40" s="142">
        <f t="shared" si="1"/>
        <v>42.801941067776255</v>
      </c>
      <c r="G40" s="39">
        <v>4894772</v>
      </c>
      <c r="H40" s="142">
        <f t="shared" si="10"/>
        <v>47.720352532854967</v>
      </c>
      <c r="J40" s="142">
        <f t="shared" si="3"/>
        <v>408.28166024894369</v>
      </c>
      <c r="K40" s="39">
        <v>83342</v>
      </c>
      <c r="L40" s="142">
        <f t="shared" si="4"/>
        <v>0.81252193581094256</v>
      </c>
      <c r="N40" s="142">
        <f t="shared" si="5"/>
        <v>79.033821219141558</v>
      </c>
      <c r="O40" s="39">
        <f t="shared" si="6"/>
        <v>15079520</v>
      </c>
      <c r="P40" s="39">
        <v>354</v>
      </c>
      <c r="Q40" s="142">
        <f t="shared" si="7"/>
        <v>2.3475548293314377E-3</v>
      </c>
      <c r="R40" s="39">
        <v>0</v>
      </c>
      <c r="S40" s="142">
        <f t="shared" si="8"/>
        <v>0</v>
      </c>
      <c r="T40" s="39">
        <v>8541110</v>
      </c>
      <c r="U40" s="142">
        <f t="shared" si="9"/>
        <v>56.640463356923831</v>
      </c>
      <c r="V40" s="39">
        <v>9140283</v>
      </c>
      <c r="W40" s="39">
        <v>102572</v>
      </c>
      <c r="X40" s="39">
        <v>102572</v>
      </c>
      <c r="Y40" s="39">
        <v>102572</v>
      </c>
      <c r="Z40" s="39">
        <v>102572</v>
      </c>
    </row>
    <row r="41" spans="1:26" x14ac:dyDescent="0.2">
      <c r="A41" s="113">
        <v>35</v>
      </c>
      <c r="B41" s="113" t="s">
        <v>72</v>
      </c>
      <c r="C41" s="47">
        <v>129857386</v>
      </c>
      <c r="D41" s="143">
        <f t="shared" si="0"/>
        <v>286.68304615146866</v>
      </c>
      <c r="E41" s="160"/>
      <c r="F41" s="143">
        <f t="shared" si="1"/>
        <v>124.59840187670774</v>
      </c>
      <c r="G41" s="47">
        <v>1072549</v>
      </c>
      <c r="H41" s="143">
        <f t="shared" si="10"/>
        <v>2.3678407824004064</v>
      </c>
      <c r="I41" s="160"/>
      <c r="J41" s="143">
        <f t="shared" si="3"/>
        <v>20.258567142352966</v>
      </c>
      <c r="K41" s="47">
        <v>264846</v>
      </c>
      <c r="L41" s="143">
        <f t="shared" si="4"/>
        <v>0.58469418166966547</v>
      </c>
      <c r="M41" s="160"/>
      <c r="N41" s="143">
        <f t="shared" si="5"/>
        <v>56.873068141639557</v>
      </c>
      <c r="O41" s="47">
        <f t="shared" si="6"/>
        <v>131194781</v>
      </c>
      <c r="P41" s="47">
        <v>2093163</v>
      </c>
      <c r="Q41" s="143">
        <f t="shared" si="7"/>
        <v>1.5954620938770421</v>
      </c>
      <c r="R41" s="47">
        <v>13144</v>
      </c>
      <c r="S41" s="143">
        <f t="shared" si="8"/>
        <v>1.0018691216078176E-2</v>
      </c>
      <c r="T41" s="47">
        <v>40068168</v>
      </c>
      <c r="U41" s="143">
        <f t="shared" si="9"/>
        <v>30.540977083532006</v>
      </c>
      <c r="V41" s="47">
        <v>14845485</v>
      </c>
      <c r="W41" s="47">
        <v>452965</v>
      </c>
      <c r="X41" s="47">
        <v>452965</v>
      </c>
      <c r="Y41" s="47">
        <v>452965</v>
      </c>
      <c r="Z41" s="47">
        <v>452965</v>
      </c>
    </row>
    <row r="42" spans="1:26" x14ac:dyDescent="0.2">
      <c r="A42" s="110">
        <v>36</v>
      </c>
      <c r="B42" s="110" t="s">
        <v>74</v>
      </c>
      <c r="C42" s="39">
        <v>3452087</v>
      </c>
      <c r="D42" s="142">
        <f t="shared" si="0"/>
        <v>150.49642514604585</v>
      </c>
      <c r="F42" s="142">
        <f t="shared" si="1"/>
        <v>65.408869875923855</v>
      </c>
      <c r="G42" s="39">
        <v>0</v>
      </c>
      <c r="H42" s="142">
        <f t="shared" si="10"/>
        <v>0</v>
      </c>
      <c r="J42" s="142">
        <f t="shared" si="3"/>
        <v>0</v>
      </c>
      <c r="K42" s="39">
        <v>0</v>
      </c>
      <c r="L42" s="142">
        <f t="shared" si="4"/>
        <v>0</v>
      </c>
      <c r="N42" s="142">
        <f t="shared" si="5"/>
        <v>0</v>
      </c>
      <c r="O42" s="39">
        <f t="shared" si="6"/>
        <v>3452087</v>
      </c>
      <c r="P42" s="39">
        <v>15000</v>
      </c>
      <c r="Q42" s="142">
        <f t="shared" si="7"/>
        <v>0.4345197557303741</v>
      </c>
      <c r="R42" s="39">
        <v>0</v>
      </c>
      <c r="S42" s="142">
        <f t="shared" si="8"/>
        <v>0</v>
      </c>
      <c r="T42" s="39">
        <v>162154</v>
      </c>
      <c r="U42" s="142">
        <f t="shared" si="9"/>
        <v>4.6972744313802055</v>
      </c>
      <c r="V42" s="39">
        <v>46640</v>
      </c>
      <c r="W42" s="39">
        <v>22938</v>
      </c>
      <c r="X42" s="39">
        <v>22938</v>
      </c>
      <c r="Y42" s="39">
        <v>0</v>
      </c>
      <c r="Z42" s="39">
        <v>0</v>
      </c>
    </row>
    <row r="43" spans="1:26" x14ac:dyDescent="0.2">
      <c r="A43" s="113">
        <v>37</v>
      </c>
      <c r="B43" s="113" t="s">
        <v>76</v>
      </c>
      <c r="C43" s="47">
        <v>9071213</v>
      </c>
      <c r="D43" s="143">
        <f t="shared" si="0"/>
        <v>578.1525175270873</v>
      </c>
      <c r="E43" s="160"/>
      <c r="F43" s="143">
        <f t="shared" si="1"/>
        <v>251.27708349662834</v>
      </c>
      <c r="G43" s="47">
        <v>0</v>
      </c>
      <c r="H43" s="143">
        <f t="shared" si="10"/>
        <v>0</v>
      </c>
      <c r="I43" s="160"/>
      <c r="J43" s="143">
        <f t="shared" si="3"/>
        <v>0</v>
      </c>
      <c r="K43" s="47">
        <v>0</v>
      </c>
      <c r="L43" s="143">
        <f t="shared" si="4"/>
        <v>0</v>
      </c>
      <c r="M43" s="160"/>
      <c r="N43" s="143">
        <f t="shared" si="5"/>
        <v>0</v>
      </c>
      <c r="O43" s="47">
        <f t="shared" si="6"/>
        <v>9071213</v>
      </c>
      <c r="P43" s="47">
        <v>14033</v>
      </c>
      <c r="Q43" s="143">
        <f t="shared" si="7"/>
        <v>0.15469816440204853</v>
      </c>
      <c r="R43" s="47">
        <v>0</v>
      </c>
      <c r="S43" s="143">
        <f t="shared" si="8"/>
        <v>0</v>
      </c>
      <c r="T43" s="47">
        <v>0</v>
      </c>
      <c r="U43" s="143">
        <f t="shared" si="9"/>
        <v>0</v>
      </c>
      <c r="V43" s="47">
        <v>7256</v>
      </c>
      <c r="W43" s="47">
        <v>15690</v>
      </c>
      <c r="X43" s="47">
        <v>15690</v>
      </c>
      <c r="Y43" s="47">
        <v>0</v>
      </c>
      <c r="Z43" s="47">
        <v>0</v>
      </c>
    </row>
    <row r="44" spans="1:26" x14ac:dyDescent="0.2">
      <c r="A44" s="110">
        <v>38</v>
      </c>
      <c r="B44" s="110" t="s">
        <v>78</v>
      </c>
      <c r="C44" s="106">
        <v>4582589</v>
      </c>
      <c r="D44" s="142">
        <f t="shared" si="0"/>
        <v>156.43438929473612</v>
      </c>
      <c r="F44" s="142">
        <f t="shared" si="1"/>
        <v>67.989632335581433</v>
      </c>
      <c r="G44" s="106">
        <v>11442</v>
      </c>
      <c r="H44" s="142">
        <f t="shared" si="10"/>
        <v>0.39059193008807264</v>
      </c>
      <c r="J44" s="142">
        <f t="shared" si="3"/>
        <v>3.3417926153500894</v>
      </c>
      <c r="K44" s="106">
        <v>0</v>
      </c>
      <c r="L44" s="142">
        <f t="shared" si="4"/>
        <v>0</v>
      </c>
      <c r="N44" s="142">
        <f t="shared" si="5"/>
        <v>0</v>
      </c>
      <c r="O44" s="106">
        <f t="shared" si="6"/>
        <v>4594031</v>
      </c>
      <c r="P44" s="106">
        <v>176876</v>
      </c>
      <c r="Q44" s="142">
        <f t="shared" si="7"/>
        <v>3.8501263922685762</v>
      </c>
      <c r="R44" s="106">
        <v>713</v>
      </c>
      <c r="S44" s="142">
        <f t="shared" si="8"/>
        <v>1.5520139067411605E-2</v>
      </c>
      <c r="T44" s="106">
        <v>719035</v>
      </c>
      <c r="U44" s="142">
        <f t="shared" si="9"/>
        <v>15.65150518139734</v>
      </c>
      <c r="V44" s="106">
        <v>0</v>
      </c>
      <c r="W44" s="106">
        <v>29294</v>
      </c>
      <c r="X44" s="106">
        <v>29294</v>
      </c>
      <c r="Y44" s="106">
        <v>29294</v>
      </c>
      <c r="Z44" s="106">
        <v>0</v>
      </c>
    </row>
    <row r="45" spans="1:26" ht="13.5" thickBot="1" x14ac:dyDescent="0.25">
      <c r="A45" s="124">
        <f>A44</f>
        <v>38</v>
      </c>
      <c r="B45" s="131" t="s">
        <v>245</v>
      </c>
      <c r="C45" s="144">
        <f>SUM(C7:C44)</f>
        <v>533618327</v>
      </c>
      <c r="D45" s="145">
        <f>(C45/$W45)</f>
        <v>230.08565265158572</v>
      </c>
      <c r="E45" s="161"/>
      <c r="F45" s="146">
        <f t="shared" si="1"/>
        <v>100</v>
      </c>
      <c r="G45" s="144">
        <f>SUM(G7:G44)</f>
        <v>15309150</v>
      </c>
      <c r="H45" s="145">
        <f>IF(ISNONTEXT($I45),G45/$W45,G45/$Y45)</f>
        <v>11.688096032468906</v>
      </c>
      <c r="I45" s="374" t="s">
        <v>341</v>
      </c>
      <c r="J45" s="146">
        <f t="shared" si="3"/>
        <v>100</v>
      </c>
      <c r="K45" s="144">
        <f>SUM(K7:K44)</f>
        <v>1408196</v>
      </c>
      <c r="L45" s="145">
        <f>IF(ISNONTEXT($M45),K45/$W45,K45/$Z45)</f>
        <v>1.0280686461534194</v>
      </c>
      <c r="M45" s="374" t="s">
        <v>341</v>
      </c>
      <c r="N45" s="146">
        <f t="shared" si="5"/>
        <v>100</v>
      </c>
      <c r="O45" s="144">
        <f t="shared" si="6"/>
        <v>550335673</v>
      </c>
      <c r="P45" s="144">
        <f>SUM(P7:P44)</f>
        <v>44773261</v>
      </c>
      <c r="Q45" s="146">
        <f t="shared" si="7"/>
        <v>8.1356276172197184</v>
      </c>
      <c r="R45" s="144">
        <f>SUM(R7:R44)</f>
        <v>45275591</v>
      </c>
      <c r="S45" s="146">
        <f t="shared" si="8"/>
        <v>8.2269046367997305</v>
      </c>
      <c r="T45" s="144">
        <f>SUM(T7:T44)</f>
        <v>171273327</v>
      </c>
      <c r="U45" s="146">
        <f>IF($O45&gt;0,T45/$O45*100,0)</f>
        <v>31.12161093725792</v>
      </c>
      <c r="V45" s="144">
        <f>SUM(V7:V44)</f>
        <v>58652550</v>
      </c>
      <c r="W45" s="147">
        <f>SUM(W7:W44)</f>
        <v>2319216</v>
      </c>
      <c r="X45" s="147">
        <f>SUM(X7:X44)</f>
        <v>2319216</v>
      </c>
      <c r="Y45" s="147">
        <f>SUM(Y7:Y44)</f>
        <v>1309807</v>
      </c>
      <c r="Z45" s="147">
        <f>SUM(Z7:Z44)</f>
        <v>1369749</v>
      </c>
    </row>
    <row r="47" spans="1:26" s="296" customFormat="1" ht="15.75" x14ac:dyDescent="0.25">
      <c r="A47" s="271"/>
      <c r="B47" s="271"/>
      <c r="C47" s="271"/>
      <c r="D47" s="271"/>
      <c r="E47" s="271"/>
      <c r="F47" s="271"/>
      <c r="G47" s="271"/>
      <c r="H47" s="271"/>
      <c r="I47" s="271"/>
      <c r="J47" s="271"/>
      <c r="K47" s="271"/>
      <c r="L47" s="271"/>
      <c r="M47" s="271"/>
      <c r="N47" s="271"/>
      <c r="O47" s="271"/>
      <c r="P47" s="271"/>
      <c r="Q47" s="271"/>
      <c r="R47" s="271"/>
      <c r="S47" s="300"/>
    </row>
    <row r="48" spans="1:26" s="296" customFormat="1" ht="15.75" x14ac:dyDescent="0.25">
      <c r="A48" s="323" t="str">
        <f>A1</f>
        <v>COMPARATIVE REPORT</v>
      </c>
      <c r="B48" s="273"/>
      <c r="C48" s="273"/>
      <c r="D48" s="273"/>
      <c r="E48" s="273"/>
      <c r="F48" s="273"/>
      <c r="G48" s="273"/>
      <c r="H48" s="273"/>
      <c r="I48" s="273"/>
      <c r="J48" s="273"/>
      <c r="K48" s="273"/>
      <c r="L48" s="273"/>
      <c r="M48" s="273"/>
      <c r="N48" s="273"/>
      <c r="O48" s="273"/>
      <c r="P48" s="273"/>
      <c r="Q48" s="273"/>
      <c r="R48" s="273"/>
      <c r="S48" s="300"/>
    </row>
    <row r="49" spans="1:26" s="296" customFormat="1" ht="15.75" x14ac:dyDescent="0.25">
      <c r="A49" s="323" t="str">
        <f>A2</f>
        <v>EXHIBIT C8: COMMUNITY DEVELOPMENT EXPENDITURES BY ACTIVITY</v>
      </c>
      <c r="B49" s="273"/>
      <c r="C49" s="273"/>
      <c r="D49" s="273"/>
      <c r="E49" s="273"/>
      <c r="F49" s="273"/>
      <c r="G49" s="273"/>
      <c r="H49" s="273"/>
      <c r="I49" s="273"/>
      <c r="J49" s="273"/>
      <c r="K49" s="273"/>
      <c r="L49" s="273"/>
      <c r="M49" s="273"/>
      <c r="N49" s="273"/>
      <c r="O49" s="273"/>
      <c r="P49" s="273"/>
      <c r="Q49" s="273"/>
      <c r="R49" s="273"/>
      <c r="S49" s="300"/>
    </row>
    <row r="50" spans="1:26" s="296" customFormat="1" ht="15.75" x14ac:dyDescent="0.25">
      <c r="A50" s="325" t="str">
        <f>A3</f>
        <v>FOR THE YEAR ENDED JUNE 30, 2025</v>
      </c>
      <c r="B50" s="271"/>
      <c r="C50" s="271"/>
      <c r="D50" s="271"/>
      <c r="E50" s="271"/>
      <c r="F50" s="271"/>
      <c r="G50" s="271"/>
      <c r="H50" s="271"/>
      <c r="I50" s="271"/>
      <c r="J50" s="271"/>
      <c r="K50" s="271"/>
      <c r="L50" s="271"/>
      <c r="M50" s="271"/>
      <c r="N50" s="271"/>
      <c r="O50" s="271"/>
      <c r="P50" s="271"/>
      <c r="Q50" s="271"/>
      <c r="R50" s="271"/>
      <c r="S50" s="300"/>
    </row>
    <row r="51" spans="1:26" ht="15.75" thickBot="1" x14ac:dyDescent="0.25">
      <c r="A51" s="62"/>
      <c r="B51" s="62"/>
      <c r="C51" s="62"/>
      <c r="D51" s="62"/>
      <c r="E51" s="62"/>
      <c r="F51" s="62"/>
      <c r="G51" s="62"/>
      <c r="H51" s="62"/>
      <c r="I51" s="62"/>
      <c r="J51" s="62"/>
      <c r="K51" s="62"/>
      <c r="L51" s="62"/>
      <c r="M51" s="62"/>
      <c r="N51" s="62"/>
      <c r="O51" s="62"/>
      <c r="P51" s="62"/>
      <c r="Q51" s="62"/>
      <c r="R51" s="62"/>
      <c r="S51" s="90"/>
    </row>
    <row r="52" spans="1:26" ht="15" x14ac:dyDescent="0.2">
      <c r="N52" s="78"/>
      <c r="O52" s="78"/>
      <c r="P52" s="408" t="s">
        <v>335</v>
      </c>
      <c r="Q52" s="409"/>
      <c r="R52" s="409"/>
      <c r="S52" s="409"/>
      <c r="T52" s="409"/>
      <c r="U52" s="409"/>
      <c r="V52" s="410"/>
      <c r="W52"/>
    </row>
    <row r="53" spans="1:26" s="90" customFormat="1" ht="45.75" thickBot="1" x14ac:dyDescent="0.3">
      <c r="A53" s="318" t="s">
        <v>1</v>
      </c>
      <c r="B53" s="324" t="s">
        <v>330</v>
      </c>
      <c r="C53" s="332" t="s">
        <v>345</v>
      </c>
      <c r="D53" s="332" t="s">
        <v>346</v>
      </c>
      <c r="E53" s="339"/>
      <c r="F53" s="332" t="s">
        <v>347</v>
      </c>
      <c r="G53" s="332" t="s">
        <v>336</v>
      </c>
      <c r="H53" s="332" t="s">
        <v>346</v>
      </c>
      <c r="I53" s="339"/>
      <c r="J53" s="332" t="s">
        <v>347</v>
      </c>
      <c r="K53" s="332" t="s">
        <v>337</v>
      </c>
      <c r="L53" s="332" t="s">
        <v>346</v>
      </c>
      <c r="M53" s="339"/>
      <c r="N53" s="332" t="s">
        <v>347</v>
      </c>
      <c r="O53" s="332" t="s">
        <v>245</v>
      </c>
      <c r="P53" s="332" t="s">
        <v>338</v>
      </c>
      <c r="Q53" s="332" t="s">
        <v>348</v>
      </c>
      <c r="R53" s="332" t="s">
        <v>339</v>
      </c>
      <c r="S53" s="332" t="s">
        <v>348</v>
      </c>
      <c r="T53" s="332" t="s">
        <v>340</v>
      </c>
      <c r="U53" s="332" t="s">
        <v>348</v>
      </c>
      <c r="V53" s="332" t="s">
        <v>342</v>
      </c>
      <c r="W53" s="332" t="s">
        <v>524</v>
      </c>
      <c r="X53" s="332" t="s">
        <v>524</v>
      </c>
      <c r="Y53" s="332" t="s">
        <v>524</v>
      </c>
      <c r="Z53" s="332" t="s">
        <v>524</v>
      </c>
    </row>
    <row r="54" spans="1:26" x14ac:dyDescent="0.2">
      <c r="A54" s="134">
        <v>1</v>
      </c>
      <c r="B54" s="134" t="s">
        <v>80</v>
      </c>
      <c r="C54" s="139">
        <v>5912303</v>
      </c>
      <c r="D54" s="140">
        <f t="shared" ref="D54:D85" si="11">IFERROR(C54/$W54,0)</f>
        <v>176.49719386232013</v>
      </c>
      <c r="E54" s="162"/>
      <c r="F54" s="140">
        <f t="shared" ref="F54:F85" si="12">IF(D$149&gt;0,D54/D$149*100,0)</f>
        <v>92.085382324339264</v>
      </c>
      <c r="G54" s="139">
        <v>113330</v>
      </c>
      <c r="H54" s="140">
        <f t="shared" ref="H54:H85" si="13">IFERROR(G54/$W54,0)</f>
        <v>3.3831870559436386</v>
      </c>
      <c r="I54" s="162"/>
      <c r="J54" s="140">
        <f t="shared" ref="J54:J85" si="14">IF(H$149&gt;0,H54/H$149*100,0)</f>
        <v>41.301249890678122</v>
      </c>
      <c r="K54" s="139">
        <v>65488</v>
      </c>
      <c r="L54" s="150">
        <f t="shared" ref="L54:L85" si="15">IFERROR((K54/$W54),0)</f>
        <v>1.9549823870081795</v>
      </c>
      <c r="M54" s="162"/>
      <c r="N54" s="140">
        <f t="shared" ref="N54:N85" si="16">IF(L$149&gt;0,L54/L$149*100,0)</f>
        <v>77.617804376257496</v>
      </c>
      <c r="O54" s="139">
        <f t="shared" ref="O54:O85" si="17">(C54+G54+K54)</f>
        <v>6091121</v>
      </c>
      <c r="P54" s="139">
        <v>223253</v>
      </c>
      <c r="Q54" s="140">
        <f t="shared" ref="Q54:Q85" si="18">IF($O54&gt;0,P54/$O54*100,0)</f>
        <v>3.665220244352394</v>
      </c>
      <c r="R54" s="139">
        <v>125988</v>
      </c>
      <c r="S54" s="140">
        <f t="shared" ref="S54:S85" si="19">IF($O54&gt;0,R54/$O54*100,0)</f>
        <v>2.0683877401220565</v>
      </c>
      <c r="T54" s="139">
        <v>0</v>
      </c>
      <c r="U54" s="140">
        <f t="shared" ref="U54:U103" si="20">IF($O54&gt;0,T54/$O54*100,0)</f>
        <v>0</v>
      </c>
      <c r="V54" s="139">
        <v>3609560</v>
      </c>
      <c r="W54" s="141">
        <v>33498</v>
      </c>
      <c r="X54" s="141">
        <v>33498</v>
      </c>
      <c r="Y54" s="141">
        <v>33498</v>
      </c>
      <c r="Z54" s="141">
        <v>33498</v>
      </c>
    </row>
    <row r="55" spans="1:26" x14ac:dyDescent="0.2">
      <c r="A55" s="110">
        <v>2</v>
      </c>
      <c r="B55" s="110" t="s">
        <v>81</v>
      </c>
      <c r="C55" s="39">
        <v>40781489</v>
      </c>
      <c r="D55" s="142">
        <f t="shared" si="11"/>
        <v>346.22199677391967</v>
      </c>
      <c r="F55" s="142">
        <f t="shared" si="12"/>
        <v>180.63734750872399</v>
      </c>
      <c r="G55" s="39">
        <v>170064</v>
      </c>
      <c r="H55" s="142">
        <f t="shared" si="13"/>
        <v>1.4437897953985908</v>
      </c>
      <c r="J55" s="142">
        <f t="shared" si="14"/>
        <v>17.625488080716288</v>
      </c>
      <c r="K55" s="39">
        <v>463762</v>
      </c>
      <c r="L55" s="142">
        <f t="shared" si="15"/>
        <v>3.9371933101281944</v>
      </c>
      <c r="N55" s="142">
        <f t="shared" si="16"/>
        <v>156.31665132528957</v>
      </c>
      <c r="O55" s="39">
        <f t="shared" si="17"/>
        <v>41415315</v>
      </c>
      <c r="P55" s="39">
        <v>4639150</v>
      </c>
      <c r="Q55" s="142">
        <f t="shared" si="18"/>
        <v>11.201532573155607</v>
      </c>
      <c r="R55" s="39">
        <v>1585140</v>
      </c>
      <c r="S55" s="142">
        <f t="shared" si="19"/>
        <v>3.8274247099170924</v>
      </c>
      <c r="T55" s="39">
        <v>5637467</v>
      </c>
      <c r="U55" s="142">
        <f t="shared" si="20"/>
        <v>13.612034581893194</v>
      </c>
      <c r="V55" s="39">
        <v>0</v>
      </c>
      <c r="W55" s="39">
        <v>117790</v>
      </c>
      <c r="X55" s="39">
        <v>117790</v>
      </c>
      <c r="Y55" s="39">
        <v>117790</v>
      </c>
      <c r="Z55" s="39">
        <v>117790</v>
      </c>
    </row>
    <row r="56" spans="1:26" x14ac:dyDescent="0.2">
      <c r="A56" s="113">
        <v>3</v>
      </c>
      <c r="B56" s="113" t="s">
        <v>246</v>
      </c>
      <c r="C56" s="47">
        <v>2156359</v>
      </c>
      <c r="D56" s="143">
        <f t="shared" si="11"/>
        <v>143.91077148958888</v>
      </c>
      <c r="E56" s="160"/>
      <c r="F56" s="143">
        <f t="shared" si="12"/>
        <v>75.08379098393452</v>
      </c>
      <c r="G56" s="47">
        <v>3000</v>
      </c>
      <c r="H56" s="143">
        <f t="shared" si="13"/>
        <v>0.200213561131874</v>
      </c>
      <c r="I56" s="160"/>
      <c r="J56" s="143">
        <f t="shared" si="14"/>
        <v>2.4441658658166268</v>
      </c>
      <c r="K56" s="47">
        <v>37187</v>
      </c>
      <c r="L56" s="143">
        <f t="shared" si="15"/>
        <v>2.4817805659369996</v>
      </c>
      <c r="M56" s="160"/>
      <c r="N56" s="143">
        <f t="shared" si="16"/>
        <v>98.533040375104761</v>
      </c>
      <c r="O56" s="47">
        <f t="shared" si="17"/>
        <v>2196546</v>
      </c>
      <c r="P56" s="47">
        <v>449748</v>
      </c>
      <c r="Q56" s="143">
        <f t="shared" si="18"/>
        <v>20.475237031229941</v>
      </c>
      <c r="R56" s="47">
        <v>0</v>
      </c>
      <c r="S56" s="143">
        <f t="shared" si="19"/>
        <v>0</v>
      </c>
      <c r="T56" s="47">
        <v>0</v>
      </c>
      <c r="U56" s="143">
        <f t="shared" si="20"/>
        <v>0</v>
      </c>
      <c r="V56" s="47">
        <v>0</v>
      </c>
      <c r="W56" s="47">
        <v>14984</v>
      </c>
      <c r="X56" s="47">
        <v>14984</v>
      </c>
      <c r="Y56" s="47">
        <v>14984</v>
      </c>
      <c r="Z56" s="47">
        <v>14984</v>
      </c>
    </row>
    <row r="57" spans="1:26" x14ac:dyDescent="0.2">
      <c r="A57" s="110">
        <v>4</v>
      </c>
      <c r="B57" s="110" t="s">
        <v>82</v>
      </c>
      <c r="C57" s="39">
        <v>313224</v>
      </c>
      <c r="D57" s="142">
        <f t="shared" si="11"/>
        <v>22.98217037200088</v>
      </c>
      <c r="F57" s="142">
        <f t="shared" si="12"/>
        <v>11.990683245647968</v>
      </c>
      <c r="G57" s="39">
        <v>12933</v>
      </c>
      <c r="H57" s="142">
        <f t="shared" si="13"/>
        <v>0.94893242350869467</v>
      </c>
      <c r="J57" s="142">
        <f t="shared" si="14"/>
        <v>11.584371335260958</v>
      </c>
      <c r="K57" s="39">
        <v>75416</v>
      </c>
      <c r="L57" s="142">
        <f t="shared" si="15"/>
        <v>5.5334947538337369</v>
      </c>
      <c r="N57" s="142">
        <f t="shared" si="16"/>
        <v>219.6939042389015</v>
      </c>
      <c r="O57" s="39">
        <f t="shared" si="17"/>
        <v>401573</v>
      </c>
      <c r="P57" s="39">
        <v>0</v>
      </c>
      <c r="Q57" s="142">
        <f t="shared" si="18"/>
        <v>0</v>
      </c>
      <c r="R57" s="39">
        <v>0</v>
      </c>
      <c r="S57" s="142">
        <f t="shared" si="19"/>
        <v>0</v>
      </c>
      <c r="T57" s="39">
        <v>0</v>
      </c>
      <c r="U57" s="142">
        <f t="shared" si="20"/>
        <v>0</v>
      </c>
      <c r="V57" s="39">
        <v>0</v>
      </c>
      <c r="W57" s="39">
        <v>13629</v>
      </c>
      <c r="X57" s="39">
        <v>13629</v>
      </c>
      <c r="Y57" s="39">
        <v>13629</v>
      </c>
      <c r="Z57" s="39">
        <v>13629</v>
      </c>
    </row>
    <row r="58" spans="1:26" x14ac:dyDescent="0.2">
      <c r="A58" s="113">
        <v>5</v>
      </c>
      <c r="B58" s="113" t="s">
        <v>83</v>
      </c>
      <c r="C58" s="47">
        <v>0</v>
      </c>
      <c r="D58" s="143">
        <f t="shared" si="11"/>
        <v>0</v>
      </c>
      <c r="E58" s="160"/>
      <c r="F58" s="143">
        <f t="shared" si="12"/>
        <v>0</v>
      </c>
      <c r="G58" s="47">
        <v>0</v>
      </c>
      <c r="H58" s="143">
        <f t="shared" si="13"/>
        <v>0</v>
      </c>
      <c r="I58" s="160"/>
      <c r="J58" s="143">
        <f t="shared" si="14"/>
        <v>0</v>
      </c>
      <c r="K58" s="47">
        <v>0</v>
      </c>
      <c r="L58" s="143">
        <f t="shared" si="15"/>
        <v>0</v>
      </c>
      <c r="M58" s="160"/>
      <c r="N58" s="143">
        <f t="shared" si="16"/>
        <v>0</v>
      </c>
      <c r="O58" s="47">
        <f t="shared" si="17"/>
        <v>0</v>
      </c>
      <c r="P58" s="47">
        <v>0</v>
      </c>
      <c r="Q58" s="143">
        <f t="shared" si="18"/>
        <v>0</v>
      </c>
      <c r="R58" s="47">
        <v>0</v>
      </c>
      <c r="S58" s="143">
        <f t="shared" si="19"/>
        <v>0</v>
      </c>
      <c r="T58" s="47">
        <v>0</v>
      </c>
      <c r="U58" s="143">
        <f t="shared" si="20"/>
        <v>0</v>
      </c>
      <c r="V58" s="47">
        <v>0</v>
      </c>
      <c r="W58" s="47">
        <v>0</v>
      </c>
      <c r="X58" s="47">
        <v>0</v>
      </c>
      <c r="Y58" s="47">
        <v>0</v>
      </c>
      <c r="Z58" s="47">
        <v>0</v>
      </c>
    </row>
    <row r="59" spans="1:26" x14ac:dyDescent="0.2">
      <c r="A59" s="110">
        <v>6</v>
      </c>
      <c r="B59" s="110" t="s">
        <v>84</v>
      </c>
      <c r="C59" s="39">
        <v>709772</v>
      </c>
      <c r="D59" s="142">
        <f t="shared" si="11"/>
        <v>41.770951035781543</v>
      </c>
      <c r="F59" s="142">
        <f t="shared" si="12"/>
        <v>21.793513607823854</v>
      </c>
      <c r="G59" s="39">
        <v>0</v>
      </c>
      <c r="H59" s="142">
        <f t="shared" si="13"/>
        <v>0</v>
      </c>
      <c r="J59" s="142">
        <f t="shared" si="14"/>
        <v>0</v>
      </c>
      <c r="K59" s="39">
        <v>48759</v>
      </c>
      <c r="L59" s="142">
        <f t="shared" si="15"/>
        <v>2.869526836158192</v>
      </c>
      <c r="N59" s="142">
        <f t="shared" si="16"/>
        <v>113.92755970666232</v>
      </c>
      <c r="O59" s="39">
        <f t="shared" si="17"/>
        <v>758531</v>
      </c>
      <c r="P59" s="39">
        <v>0</v>
      </c>
      <c r="Q59" s="142">
        <f t="shared" si="18"/>
        <v>0</v>
      </c>
      <c r="R59" s="39">
        <v>0</v>
      </c>
      <c r="S59" s="142">
        <f t="shared" si="19"/>
        <v>0</v>
      </c>
      <c r="T59" s="39">
        <v>0</v>
      </c>
      <c r="U59" s="142">
        <f t="shared" si="20"/>
        <v>0</v>
      </c>
      <c r="V59" s="39">
        <v>1180</v>
      </c>
      <c r="W59" s="39">
        <v>16992</v>
      </c>
      <c r="X59" s="39">
        <v>16992</v>
      </c>
      <c r="Y59" s="39">
        <v>0</v>
      </c>
      <c r="Z59" s="39">
        <v>16992</v>
      </c>
    </row>
    <row r="60" spans="1:26" x14ac:dyDescent="0.2">
      <c r="A60" s="113">
        <v>7</v>
      </c>
      <c r="B60" s="113" t="s">
        <v>85</v>
      </c>
      <c r="C60" s="47">
        <v>61891680</v>
      </c>
      <c r="D60" s="143">
        <f t="shared" si="11"/>
        <v>252.61497771464957</v>
      </c>
      <c r="E60" s="160"/>
      <c r="F60" s="143">
        <f t="shared" si="12"/>
        <v>131.79896118832355</v>
      </c>
      <c r="G60" s="47">
        <v>0</v>
      </c>
      <c r="H60" s="143">
        <f t="shared" si="13"/>
        <v>0</v>
      </c>
      <c r="I60" s="160"/>
      <c r="J60" s="143">
        <f t="shared" si="14"/>
        <v>0</v>
      </c>
      <c r="K60" s="47">
        <v>0</v>
      </c>
      <c r="L60" s="143">
        <f t="shared" si="15"/>
        <v>0</v>
      </c>
      <c r="M60" s="160"/>
      <c r="N60" s="143">
        <f t="shared" si="16"/>
        <v>0</v>
      </c>
      <c r="O60" s="47">
        <f t="shared" si="17"/>
        <v>61891680</v>
      </c>
      <c r="P60" s="47">
        <v>104500</v>
      </c>
      <c r="Q60" s="143">
        <f t="shared" si="18"/>
        <v>0.16884337280875233</v>
      </c>
      <c r="R60" s="47">
        <v>0</v>
      </c>
      <c r="S60" s="143">
        <f t="shared" si="19"/>
        <v>0</v>
      </c>
      <c r="T60" s="47">
        <v>4170007</v>
      </c>
      <c r="U60" s="143">
        <f t="shared" si="20"/>
        <v>6.7375889618766198</v>
      </c>
      <c r="V60" s="47">
        <v>13012648</v>
      </c>
      <c r="W60" s="47">
        <v>245004</v>
      </c>
      <c r="X60" s="47">
        <v>245004</v>
      </c>
      <c r="Y60" s="47">
        <v>0</v>
      </c>
      <c r="Z60" s="47">
        <v>0</v>
      </c>
    </row>
    <row r="61" spans="1:26" x14ac:dyDescent="0.2">
      <c r="A61" s="110">
        <v>8</v>
      </c>
      <c r="B61" s="110" t="s">
        <v>86</v>
      </c>
      <c r="C61" s="39">
        <v>1983231</v>
      </c>
      <c r="D61" s="142">
        <f t="shared" si="11"/>
        <v>25.458350983941155</v>
      </c>
      <c r="F61" s="142">
        <f t="shared" si="12"/>
        <v>13.282602019906259</v>
      </c>
      <c r="G61" s="39">
        <v>31945</v>
      </c>
      <c r="H61" s="142">
        <f t="shared" si="13"/>
        <v>0.41007175774380306</v>
      </c>
      <c r="J61" s="142">
        <f t="shared" si="14"/>
        <v>5.0060714526358074</v>
      </c>
      <c r="K61" s="39">
        <v>137401</v>
      </c>
      <c r="L61" s="142">
        <f t="shared" si="15"/>
        <v>1.7637899385117008</v>
      </c>
      <c r="N61" s="142">
        <f t="shared" si="16"/>
        <v>70.026974830049781</v>
      </c>
      <c r="O61" s="39">
        <f t="shared" si="17"/>
        <v>2152577</v>
      </c>
      <c r="P61" s="39">
        <v>0</v>
      </c>
      <c r="Q61" s="142">
        <f t="shared" si="18"/>
        <v>0</v>
      </c>
      <c r="R61" s="39">
        <v>1751892</v>
      </c>
      <c r="S61" s="142">
        <f t="shared" si="19"/>
        <v>81.385799439462559</v>
      </c>
      <c r="T61" s="39">
        <v>0</v>
      </c>
      <c r="U61" s="142">
        <f t="shared" si="20"/>
        <v>0</v>
      </c>
      <c r="V61" s="39">
        <v>0</v>
      </c>
      <c r="W61" s="39">
        <v>77901</v>
      </c>
      <c r="X61" s="39">
        <v>77901</v>
      </c>
      <c r="Y61" s="39">
        <v>77901</v>
      </c>
      <c r="Z61" s="39">
        <v>77901</v>
      </c>
    </row>
    <row r="62" spans="1:26" x14ac:dyDescent="0.2">
      <c r="A62" s="113">
        <v>9</v>
      </c>
      <c r="B62" s="113" t="s">
        <v>87</v>
      </c>
      <c r="C62" s="47">
        <v>2901151</v>
      </c>
      <c r="D62" s="143">
        <f t="shared" si="11"/>
        <v>681.8216216216216</v>
      </c>
      <c r="E62" s="160"/>
      <c r="F62" s="143">
        <f t="shared" si="12"/>
        <v>355.73259455334585</v>
      </c>
      <c r="G62" s="47">
        <v>205362</v>
      </c>
      <c r="H62" s="143">
        <f t="shared" si="13"/>
        <v>48.263689776733258</v>
      </c>
      <c r="I62" s="160"/>
      <c r="J62" s="143">
        <f t="shared" si="14"/>
        <v>589.19317175001481</v>
      </c>
      <c r="K62" s="47">
        <v>68127</v>
      </c>
      <c r="L62" s="143">
        <f t="shared" si="15"/>
        <v>16.011045828437133</v>
      </c>
      <c r="M62" s="160"/>
      <c r="N62" s="143">
        <f t="shared" si="16"/>
        <v>635.67949830625628</v>
      </c>
      <c r="O62" s="47">
        <f t="shared" si="17"/>
        <v>3174640</v>
      </c>
      <c r="P62" s="47">
        <v>192759</v>
      </c>
      <c r="Q62" s="143">
        <f t="shared" si="18"/>
        <v>6.071838066678426</v>
      </c>
      <c r="R62" s="47">
        <v>106418</v>
      </c>
      <c r="S62" s="143">
        <f t="shared" si="19"/>
        <v>3.3521281153138629</v>
      </c>
      <c r="T62" s="47">
        <v>0</v>
      </c>
      <c r="U62" s="143">
        <f t="shared" si="20"/>
        <v>0</v>
      </c>
      <c r="V62" s="47">
        <v>790</v>
      </c>
      <c r="W62" s="47">
        <v>4255</v>
      </c>
      <c r="X62" s="47">
        <v>4255</v>
      </c>
      <c r="Y62" s="47">
        <v>4255</v>
      </c>
      <c r="Z62" s="47">
        <v>4255</v>
      </c>
    </row>
    <row r="63" spans="1:26" x14ac:dyDescent="0.2">
      <c r="A63" s="110">
        <v>10</v>
      </c>
      <c r="B63" s="110" t="s">
        <v>88</v>
      </c>
      <c r="C63" s="39">
        <v>3770036</v>
      </c>
      <c r="D63" s="142">
        <f t="shared" si="11"/>
        <v>46.612710187932741</v>
      </c>
      <c r="F63" s="142">
        <f t="shared" si="12"/>
        <v>24.319645796622329</v>
      </c>
      <c r="G63" s="39">
        <v>505358</v>
      </c>
      <c r="H63" s="142">
        <f t="shared" si="13"/>
        <v>6.2482443125618197</v>
      </c>
      <c r="J63" s="142">
        <f t="shared" si="14"/>
        <v>76.277278041058793</v>
      </c>
      <c r="K63" s="39">
        <v>101325</v>
      </c>
      <c r="L63" s="142">
        <f t="shared" si="15"/>
        <v>1.2527818991097923</v>
      </c>
      <c r="N63" s="142">
        <f t="shared" si="16"/>
        <v>49.738647783947201</v>
      </c>
      <c r="O63" s="39">
        <f t="shared" si="17"/>
        <v>4376719</v>
      </c>
      <c r="P63" s="39">
        <v>0</v>
      </c>
      <c r="Q63" s="142">
        <f t="shared" si="18"/>
        <v>0</v>
      </c>
      <c r="R63" s="39">
        <v>0</v>
      </c>
      <c r="S63" s="142">
        <f t="shared" si="19"/>
        <v>0</v>
      </c>
      <c r="T63" s="39">
        <v>0</v>
      </c>
      <c r="U63" s="142">
        <f t="shared" si="20"/>
        <v>0</v>
      </c>
      <c r="V63" s="39">
        <v>2823</v>
      </c>
      <c r="W63" s="39">
        <v>80880</v>
      </c>
      <c r="X63" s="39">
        <v>80880</v>
      </c>
      <c r="Y63" s="39">
        <v>80880</v>
      </c>
      <c r="Z63" s="39">
        <v>80880</v>
      </c>
    </row>
    <row r="64" spans="1:26" x14ac:dyDescent="0.2">
      <c r="A64" s="113">
        <v>11</v>
      </c>
      <c r="B64" s="113" t="s">
        <v>247</v>
      </c>
      <c r="C64" s="47">
        <v>733707</v>
      </c>
      <c r="D64" s="143">
        <f t="shared" si="11"/>
        <v>117.50592568866111</v>
      </c>
      <c r="E64" s="160"/>
      <c r="F64" s="143">
        <f t="shared" si="12"/>
        <v>61.307366171818835</v>
      </c>
      <c r="G64" s="47">
        <v>13000</v>
      </c>
      <c r="H64" s="143">
        <f t="shared" si="13"/>
        <v>2.0819987187700191</v>
      </c>
      <c r="I64" s="160"/>
      <c r="J64" s="143">
        <f t="shared" si="14"/>
        <v>25.416611004385668</v>
      </c>
      <c r="K64" s="47">
        <v>102770</v>
      </c>
      <c r="L64" s="143">
        <f t="shared" si="15"/>
        <v>16.459000640614992</v>
      </c>
      <c r="M64" s="160"/>
      <c r="N64" s="143">
        <f t="shared" si="16"/>
        <v>653.46445085216317</v>
      </c>
      <c r="O64" s="47">
        <f t="shared" si="17"/>
        <v>849477</v>
      </c>
      <c r="P64" s="47">
        <v>0</v>
      </c>
      <c r="Q64" s="143">
        <f t="shared" si="18"/>
        <v>0</v>
      </c>
      <c r="R64" s="47">
        <v>12000</v>
      </c>
      <c r="S64" s="143">
        <f t="shared" si="19"/>
        <v>1.412633891206001</v>
      </c>
      <c r="T64" s="47">
        <v>0</v>
      </c>
      <c r="U64" s="143">
        <f t="shared" si="20"/>
        <v>0</v>
      </c>
      <c r="V64" s="47">
        <v>0</v>
      </c>
      <c r="W64" s="47">
        <v>6244</v>
      </c>
      <c r="X64" s="47">
        <v>6244</v>
      </c>
      <c r="Y64" s="47">
        <v>6244</v>
      </c>
      <c r="Z64" s="47">
        <v>6244</v>
      </c>
    </row>
    <row r="65" spans="1:26" x14ac:dyDescent="0.2">
      <c r="A65" s="110">
        <v>12</v>
      </c>
      <c r="B65" s="110" t="s">
        <v>90</v>
      </c>
      <c r="C65" s="39">
        <v>3613802</v>
      </c>
      <c r="D65" s="142">
        <f t="shared" si="11"/>
        <v>108.14585827148672</v>
      </c>
      <c r="F65" s="142">
        <f t="shared" si="12"/>
        <v>56.42385857699297</v>
      </c>
      <c r="G65" s="39">
        <v>22140</v>
      </c>
      <c r="H65" s="142">
        <f t="shared" si="13"/>
        <v>0.66255685898970551</v>
      </c>
      <c r="J65" s="142">
        <f t="shared" si="14"/>
        <v>8.08835750061243</v>
      </c>
      <c r="K65" s="39">
        <v>51527</v>
      </c>
      <c r="L65" s="142">
        <f t="shared" si="15"/>
        <v>1.5419858750299258</v>
      </c>
      <c r="N65" s="142">
        <f t="shared" si="16"/>
        <v>61.22078582108692</v>
      </c>
      <c r="O65" s="39">
        <f t="shared" si="17"/>
        <v>3687469</v>
      </c>
      <c r="P65" s="39">
        <v>200000</v>
      </c>
      <c r="Q65" s="142">
        <f t="shared" si="18"/>
        <v>5.4237744100357181</v>
      </c>
      <c r="R65" s="39">
        <v>646762</v>
      </c>
      <c r="S65" s="142">
        <f t="shared" si="19"/>
        <v>17.539455924917608</v>
      </c>
      <c r="T65" s="39">
        <v>0</v>
      </c>
      <c r="U65" s="142">
        <f t="shared" si="20"/>
        <v>0</v>
      </c>
      <c r="V65" s="39">
        <v>0</v>
      </c>
      <c r="W65" s="39">
        <v>33416</v>
      </c>
      <c r="X65" s="39">
        <v>33416</v>
      </c>
      <c r="Y65" s="39">
        <v>33416</v>
      </c>
      <c r="Z65" s="39">
        <v>33416</v>
      </c>
    </row>
    <row r="66" spans="1:26" x14ac:dyDescent="0.2">
      <c r="A66" s="113">
        <v>13</v>
      </c>
      <c r="B66" s="113" t="s">
        <v>91</v>
      </c>
      <c r="C66" s="47">
        <v>0</v>
      </c>
      <c r="D66" s="143">
        <f t="shared" si="11"/>
        <v>0</v>
      </c>
      <c r="E66" s="160"/>
      <c r="F66" s="143">
        <f t="shared" si="12"/>
        <v>0</v>
      </c>
      <c r="G66" s="47">
        <v>0</v>
      </c>
      <c r="H66" s="143">
        <f t="shared" si="13"/>
        <v>0</v>
      </c>
      <c r="I66" s="160"/>
      <c r="J66" s="143">
        <f t="shared" si="14"/>
        <v>0</v>
      </c>
      <c r="K66" s="47">
        <v>0</v>
      </c>
      <c r="L66" s="143">
        <f t="shared" si="15"/>
        <v>0</v>
      </c>
      <c r="M66" s="160"/>
      <c r="N66" s="143">
        <f t="shared" si="16"/>
        <v>0</v>
      </c>
      <c r="O66" s="47">
        <f t="shared" si="17"/>
        <v>0</v>
      </c>
      <c r="P66" s="47">
        <v>0</v>
      </c>
      <c r="Q66" s="143">
        <f t="shared" si="18"/>
        <v>0</v>
      </c>
      <c r="R66" s="47">
        <v>0</v>
      </c>
      <c r="S66" s="143">
        <f t="shared" si="19"/>
        <v>0</v>
      </c>
      <c r="T66" s="47">
        <v>0</v>
      </c>
      <c r="U66" s="143">
        <f t="shared" si="20"/>
        <v>0</v>
      </c>
      <c r="V66" s="47">
        <v>0</v>
      </c>
      <c r="W66" s="47">
        <v>0</v>
      </c>
      <c r="X66" s="47">
        <v>0</v>
      </c>
      <c r="Y66" s="47">
        <v>0</v>
      </c>
      <c r="Z66" s="47">
        <v>0</v>
      </c>
    </row>
    <row r="67" spans="1:26" x14ac:dyDescent="0.2">
      <c r="A67" s="110">
        <v>14</v>
      </c>
      <c r="B67" s="110" t="s">
        <v>92</v>
      </c>
      <c r="C67" s="39">
        <v>3851832</v>
      </c>
      <c r="D67" s="142">
        <f t="shared" si="11"/>
        <v>202.13224181360201</v>
      </c>
      <c r="F67" s="142">
        <f t="shared" si="12"/>
        <v>105.46017395608611</v>
      </c>
      <c r="G67" s="39">
        <v>685880</v>
      </c>
      <c r="H67" s="142">
        <f t="shared" si="13"/>
        <v>35.992863140218304</v>
      </c>
      <c r="J67" s="142">
        <f t="shared" si="14"/>
        <v>439.39345068832</v>
      </c>
      <c r="K67" s="39">
        <v>60284</v>
      </c>
      <c r="L67" s="142">
        <f t="shared" si="15"/>
        <v>3.1635180520570949</v>
      </c>
      <c r="N67" s="142">
        <f t="shared" si="16"/>
        <v>125.59976342349492</v>
      </c>
      <c r="O67" s="39">
        <f t="shared" si="17"/>
        <v>4597996</v>
      </c>
      <c r="P67" s="39">
        <v>1008500</v>
      </c>
      <c r="Q67" s="142">
        <f t="shared" si="18"/>
        <v>21.933468406671082</v>
      </c>
      <c r="R67" s="39">
        <v>2248988</v>
      </c>
      <c r="S67" s="142">
        <f t="shared" si="19"/>
        <v>48.912352250850155</v>
      </c>
      <c r="T67" s="39">
        <v>0</v>
      </c>
      <c r="U67" s="142">
        <f t="shared" si="20"/>
        <v>0</v>
      </c>
      <c r="V67" s="39">
        <v>0</v>
      </c>
      <c r="W67" s="39">
        <v>19056</v>
      </c>
      <c r="X67" s="39">
        <v>19056</v>
      </c>
      <c r="Y67" s="39">
        <v>19056</v>
      </c>
      <c r="Z67" s="39">
        <v>19056</v>
      </c>
    </row>
    <row r="68" spans="1:26" x14ac:dyDescent="0.2">
      <c r="A68" s="113">
        <v>15</v>
      </c>
      <c r="B68" s="113" t="s">
        <v>93</v>
      </c>
      <c r="C68" s="47">
        <v>0</v>
      </c>
      <c r="D68" s="143">
        <f t="shared" si="11"/>
        <v>0</v>
      </c>
      <c r="E68" s="160"/>
      <c r="F68" s="143">
        <f t="shared" si="12"/>
        <v>0</v>
      </c>
      <c r="G68" s="47">
        <v>0</v>
      </c>
      <c r="H68" s="143">
        <f t="shared" si="13"/>
        <v>0</v>
      </c>
      <c r="I68" s="160"/>
      <c r="J68" s="143">
        <f t="shared" si="14"/>
        <v>0</v>
      </c>
      <c r="K68" s="47">
        <v>0</v>
      </c>
      <c r="L68" s="143">
        <f t="shared" si="15"/>
        <v>0</v>
      </c>
      <c r="M68" s="160"/>
      <c r="N68" s="143">
        <f t="shared" si="16"/>
        <v>0</v>
      </c>
      <c r="O68" s="47">
        <f t="shared" si="17"/>
        <v>0</v>
      </c>
      <c r="P68" s="47">
        <v>0</v>
      </c>
      <c r="Q68" s="143">
        <f t="shared" si="18"/>
        <v>0</v>
      </c>
      <c r="R68" s="47">
        <v>0</v>
      </c>
      <c r="S68" s="143">
        <f t="shared" si="19"/>
        <v>0</v>
      </c>
      <c r="T68" s="47">
        <v>0</v>
      </c>
      <c r="U68" s="143">
        <f t="shared" si="20"/>
        <v>0</v>
      </c>
      <c r="V68" s="47">
        <v>0</v>
      </c>
      <c r="W68" s="47">
        <v>0</v>
      </c>
      <c r="X68" s="47">
        <v>0</v>
      </c>
      <c r="Y68" s="47">
        <v>0</v>
      </c>
      <c r="Z68" s="47">
        <v>0</v>
      </c>
    </row>
    <row r="69" spans="1:26" x14ac:dyDescent="0.2">
      <c r="A69" s="110">
        <v>16</v>
      </c>
      <c r="B69" s="110" t="s">
        <v>94</v>
      </c>
      <c r="C69" s="39">
        <v>1707443</v>
      </c>
      <c r="D69" s="142">
        <f t="shared" si="11"/>
        <v>30.235213911318883</v>
      </c>
      <c r="F69" s="142">
        <f t="shared" si="12"/>
        <v>15.774875349314977</v>
      </c>
      <c r="G69" s="39">
        <v>198106</v>
      </c>
      <c r="H69" s="142">
        <f t="shared" si="13"/>
        <v>3.5080393823487745</v>
      </c>
      <c r="J69" s="142">
        <f t="shared" si="14"/>
        <v>42.825421344110445</v>
      </c>
      <c r="K69" s="39">
        <v>73382</v>
      </c>
      <c r="L69" s="142">
        <f t="shared" si="15"/>
        <v>1.2994404306559002</v>
      </c>
      <c r="N69" s="142">
        <f t="shared" si="16"/>
        <v>51.591110904891977</v>
      </c>
      <c r="O69" s="39">
        <f t="shared" si="17"/>
        <v>1978931</v>
      </c>
      <c r="P69" s="39">
        <v>295014</v>
      </c>
      <c r="Q69" s="142">
        <f t="shared" si="18"/>
        <v>14.907745646513193</v>
      </c>
      <c r="R69" s="39">
        <v>10731</v>
      </c>
      <c r="S69" s="142">
        <f t="shared" si="19"/>
        <v>0.5422624639262309</v>
      </c>
      <c r="T69" s="39">
        <v>0</v>
      </c>
      <c r="U69" s="142">
        <f t="shared" si="20"/>
        <v>0</v>
      </c>
      <c r="V69" s="39">
        <v>702</v>
      </c>
      <c r="W69" s="39">
        <v>56472</v>
      </c>
      <c r="X69" s="39">
        <v>56472</v>
      </c>
      <c r="Y69" s="39">
        <v>56472</v>
      </c>
      <c r="Z69" s="39">
        <v>56472</v>
      </c>
    </row>
    <row r="70" spans="1:26" x14ac:dyDescent="0.2">
      <c r="A70" s="113">
        <v>17</v>
      </c>
      <c r="B70" s="113" t="s">
        <v>95</v>
      </c>
      <c r="C70" s="47">
        <v>0</v>
      </c>
      <c r="D70" s="143">
        <f t="shared" si="11"/>
        <v>0</v>
      </c>
      <c r="E70" s="160"/>
      <c r="F70" s="143">
        <f t="shared" si="12"/>
        <v>0</v>
      </c>
      <c r="G70" s="47">
        <v>0</v>
      </c>
      <c r="H70" s="143">
        <f t="shared" si="13"/>
        <v>0</v>
      </c>
      <c r="I70" s="160"/>
      <c r="J70" s="143">
        <f t="shared" si="14"/>
        <v>0</v>
      </c>
      <c r="K70" s="47">
        <v>0</v>
      </c>
      <c r="L70" s="143">
        <f t="shared" si="15"/>
        <v>0</v>
      </c>
      <c r="M70" s="160"/>
      <c r="N70" s="143">
        <f t="shared" si="16"/>
        <v>0</v>
      </c>
      <c r="O70" s="47">
        <f t="shared" si="17"/>
        <v>0</v>
      </c>
      <c r="P70" s="47">
        <v>0</v>
      </c>
      <c r="Q70" s="143">
        <f t="shared" si="18"/>
        <v>0</v>
      </c>
      <c r="R70" s="47">
        <v>0</v>
      </c>
      <c r="S70" s="143">
        <f t="shared" si="19"/>
        <v>0</v>
      </c>
      <c r="T70" s="47">
        <v>0</v>
      </c>
      <c r="U70" s="143">
        <f t="shared" si="20"/>
        <v>0</v>
      </c>
      <c r="V70" s="47">
        <v>0</v>
      </c>
      <c r="W70" s="47">
        <v>0</v>
      </c>
      <c r="X70" s="47">
        <v>0</v>
      </c>
      <c r="Y70" s="47">
        <v>0</v>
      </c>
      <c r="Z70" s="47">
        <v>0</v>
      </c>
    </row>
    <row r="71" spans="1:26" x14ac:dyDescent="0.2">
      <c r="A71" s="110">
        <v>18</v>
      </c>
      <c r="B71" s="110" t="s">
        <v>96</v>
      </c>
      <c r="C71" s="39">
        <v>4280445</v>
      </c>
      <c r="D71" s="142">
        <f t="shared" si="11"/>
        <v>148.77120116780202</v>
      </c>
      <c r="F71" s="142">
        <f t="shared" si="12"/>
        <v>77.619664305115819</v>
      </c>
      <c r="G71" s="39">
        <v>8500</v>
      </c>
      <c r="H71" s="142">
        <f t="shared" si="13"/>
        <v>0.29542610871680802</v>
      </c>
      <c r="J71" s="142">
        <f t="shared" si="14"/>
        <v>3.6065010117923548</v>
      </c>
      <c r="K71" s="39">
        <v>81398</v>
      </c>
      <c r="L71" s="142">
        <f t="shared" si="15"/>
        <v>2.8290699290977339</v>
      </c>
      <c r="N71" s="142">
        <f t="shared" si="16"/>
        <v>112.32131695033107</v>
      </c>
      <c r="O71" s="39">
        <f t="shared" si="17"/>
        <v>4370343</v>
      </c>
      <c r="P71" s="39">
        <v>0</v>
      </c>
      <c r="Q71" s="142">
        <f t="shared" si="18"/>
        <v>0</v>
      </c>
      <c r="R71" s="39">
        <v>0</v>
      </c>
      <c r="S71" s="142">
        <f t="shared" si="19"/>
        <v>0</v>
      </c>
      <c r="T71" s="39">
        <v>0</v>
      </c>
      <c r="U71" s="142">
        <f t="shared" si="20"/>
        <v>0</v>
      </c>
      <c r="V71" s="39">
        <v>78884</v>
      </c>
      <c r="W71" s="39">
        <v>28772</v>
      </c>
      <c r="X71" s="39">
        <v>28772</v>
      </c>
      <c r="Y71" s="39">
        <v>28772</v>
      </c>
      <c r="Z71" s="39">
        <v>28772</v>
      </c>
    </row>
    <row r="72" spans="1:26" x14ac:dyDescent="0.2">
      <c r="A72" s="113">
        <v>19</v>
      </c>
      <c r="B72" s="113" t="s">
        <v>97</v>
      </c>
      <c r="C72" s="47">
        <v>1328595</v>
      </c>
      <c r="D72" s="143">
        <f t="shared" si="11"/>
        <v>204.77728113440196</v>
      </c>
      <c r="E72" s="160"/>
      <c r="F72" s="143">
        <f t="shared" si="12"/>
        <v>106.84019282091167</v>
      </c>
      <c r="G72" s="47">
        <v>19708</v>
      </c>
      <c r="H72" s="143">
        <f t="shared" si="13"/>
        <v>3.0376078914919851</v>
      </c>
      <c r="I72" s="160"/>
      <c r="J72" s="143">
        <f t="shared" si="14"/>
        <v>37.082490717148325</v>
      </c>
      <c r="K72" s="47">
        <v>11137</v>
      </c>
      <c r="L72" s="143">
        <f t="shared" si="15"/>
        <v>1.7165536374845869</v>
      </c>
      <c r="M72" s="160"/>
      <c r="N72" s="143">
        <f t="shared" si="16"/>
        <v>68.151572781956943</v>
      </c>
      <c r="O72" s="47">
        <f t="shared" si="17"/>
        <v>1359440</v>
      </c>
      <c r="P72" s="47">
        <v>1629400</v>
      </c>
      <c r="Q72" s="143">
        <f t="shared" si="18"/>
        <v>119.85817689636909</v>
      </c>
      <c r="R72" s="47">
        <v>0</v>
      </c>
      <c r="S72" s="143">
        <f t="shared" si="19"/>
        <v>0</v>
      </c>
      <c r="T72" s="47">
        <v>0</v>
      </c>
      <c r="U72" s="143">
        <f t="shared" si="20"/>
        <v>0</v>
      </c>
      <c r="V72" s="47">
        <v>631310</v>
      </c>
      <c r="W72" s="47">
        <v>6488</v>
      </c>
      <c r="X72" s="47">
        <v>6488</v>
      </c>
      <c r="Y72" s="47">
        <v>6488</v>
      </c>
      <c r="Z72" s="47">
        <v>6488</v>
      </c>
    </row>
    <row r="73" spans="1:26" x14ac:dyDescent="0.2">
      <c r="A73" s="110">
        <v>20</v>
      </c>
      <c r="B73" s="110" t="s">
        <v>98</v>
      </c>
      <c r="C73" s="39">
        <v>262087</v>
      </c>
      <c r="D73" s="142">
        <f t="shared" si="11"/>
        <v>22.901695211464524</v>
      </c>
      <c r="F73" s="142">
        <f t="shared" si="12"/>
        <v>11.948696255580673</v>
      </c>
      <c r="G73" s="39">
        <v>174021</v>
      </c>
      <c r="H73" s="142">
        <f t="shared" si="13"/>
        <v>15.206308982873121</v>
      </c>
      <c r="J73" s="142">
        <f t="shared" si="14"/>
        <v>185.63548418440416</v>
      </c>
      <c r="K73" s="39">
        <v>47443</v>
      </c>
      <c r="L73" s="142">
        <f t="shared" si="15"/>
        <v>4.1456658511010138</v>
      </c>
      <c r="N73" s="142">
        <f t="shared" si="16"/>
        <v>164.59354476974283</v>
      </c>
      <c r="O73" s="39">
        <f t="shared" si="17"/>
        <v>483551</v>
      </c>
      <c r="P73" s="39">
        <v>0</v>
      </c>
      <c r="Q73" s="142">
        <f t="shared" si="18"/>
        <v>0</v>
      </c>
      <c r="R73" s="39">
        <v>0</v>
      </c>
      <c r="S73" s="142">
        <f t="shared" si="19"/>
        <v>0</v>
      </c>
      <c r="T73" s="39">
        <v>0</v>
      </c>
      <c r="U73" s="142">
        <f t="shared" si="20"/>
        <v>0</v>
      </c>
      <c r="V73" s="39">
        <v>0</v>
      </c>
      <c r="W73" s="39">
        <v>11444</v>
      </c>
      <c r="X73" s="39">
        <v>11444</v>
      </c>
      <c r="Y73" s="39">
        <v>11444</v>
      </c>
      <c r="Z73" s="39">
        <v>11444</v>
      </c>
    </row>
    <row r="74" spans="1:26" x14ac:dyDescent="0.2">
      <c r="A74" s="113">
        <v>21</v>
      </c>
      <c r="B74" s="113" t="s">
        <v>99</v>
      </c>
      <c r="C74" s="47">
        <v>46412925</v>
      </c>
      <c r="D74" s="143">
        <f t="shared" si="11"/>
        <v>117.55315646172355</v>
      </c>
      <c r="E74" s="160"/>
      <c r="F74" s="143">
        <f t="shared" si="12"/>
        <v>61.332008284816517</v>
      </c>
      <c r="G74" s="47">
        <v>3834</v>
      </c>
      <c r="H74" s="143">
        <f t="shared" si="13"/>
        <v>9.71063129234471E-3</v>
      </c>
      <c r="I74" s="160"/>
      <c r="J74" s="143">
        <f t="shared" si="14"/>
        <v>0.11854538426918387</v>
      </c>
      <c r="K74" s="47">
        <v>270037</v>
      </c>
      <c r="L74" s="143">
        <f t="shared" si="15"/>
        <v>0.68394098651301205</v>
      </c>
      <c r="M74" s="160"/>
      <c r="N74" s="143">
        <f t="shared" si="16"/>
        <v>27.154207653661803</v>
      </c>
      <c r="O74" s="47">
        <f t="shared" si="17"/>
        <v>46686796</v>
      </c>
      <c r="P74" s="47">
        <v>7105570</v>
      </c>
      <c r="Q74" s="143">
        <f t="shared" si="18"/>
        <v>15.219656538435409</v>
      </c>
      <c r="R74" s="47">
        <v>0</v>
      </c>
      <c r="S74" s="143">
        <f t="shared" si="19"/>
        <v>0</v>
      </c>
      <c r="T74" s="47">
        <v>3956960</v>
      </c>
      <c r="U74" s="143">
        <f t="shared" si="20"/>
        <v>8.4755441345771505</v>
      </c>
      <c r="V74" s="47">
        <v>1909722</v>
      </c>
      <c r="W74" s="47">
        <v>394825</v>
      </c>
      <c r="X74" s="47">
        <v>394825</v>
      </c>
      <c r="Y74" s="47">
        <v>394825</v>
      </c>
      <c r="Z74" s="47">
        <v>394825</v>
      </c>
    </row>
    <row r="75" spans="1:26" x14ac:dyDescent="0.2">
      <c r="A75" s="110">
        <v>22</v>
      </c>
      <c r="B75" s="110" t="s">
        <v>100</v>
      </c>
      <c r="C75" s="39">
        <v>1111161</v>
      </c>
      <c r="D75" s="142">
        <f t="shared" si="11"/>
        <v>71.388435592675876</v>
      </c>
      <c r="F75" s="142">
        <f t="shared" si="12"/>
        <v>37.246095766350059</v>
      </c>
      <c r="G75" s="39">
        <v>47956</v>
      </c>
      <c r="H75" s="142">
        <f t="shared" si="13"/>
        <v>3.0810150979762287</v>
      </c>
      <c r="J75" s="142">
        <f t="shared" si="14"/>
        <v>37.612396942378304</v>
      </c>
      <c r="K75" s="39">
        <v>45478</v>
      </c>
      <c r="L75" s="142">
        <f t="shared" si="15"/>
        <v>2.921811757147446</v>
      </c>
      <c r="N75" s="142">
        <f t="shared" si="16"/>
        <v>116.00340488876782</v>
      </c>
      <c r="O75" s="39">
        <f t="shared" si="17"/>
        <v>1204595</v>
      </c>
      <c r="P75" s="39">
        <v>95939</v>
      </c>
      <c r="Q75" s="142">
        <f t="shared" si="18"/>
        <v>7.964419576704203</v>
      </c>
      <c r="R75" s="39">
        <v>0</v>
      </c>
      <c r="S75" s="142">
        <f t="shared" si="19"/>
        <v>0</v>
      </c>
      <c r="T75" s="39">
        <v>0</v>
      </c>
      <c r="U75" s="142">
        <f t="shared" si="20"/>
        <v>0</v>
      </c>
      <c r="V75" s="39">
        <v>21495</v>
      </c>
      <c r="W75" s="39">
        <v>15565</v>
      </c>
      <c r="X75" s="39">
        <v>15565</v>
      </c>
      <c r="Y75" s="39">
        <v>15565</v>
      </c>
      <c r="Z75" s="39">
        <v>15565</v>
      </c>
    </row>
    <row r="76" spans="1:26" x14ac:dyDescent="0.2">
      <c r="A76" s="113">
        <v>23</v>
      </c>
      <c r="B76" s="113" t="s">
        <v>101</v>
      </c>
      <c r="C76" s="47">
        <v>152254</v>
      </c>
      <c r="D76" s="143">
        <f t="shared" si="11"/>
        <v>31.945866554762905</v>
      </c>
      <c r="E76" s="160"/>
      <c r="F76" s="143">
        <f t="shared" si="12"/>
        <v>16.667388704618322</v>
      </c>
      <c r="G76" s="47">
        <v>2999</v>
      </c>
      <c r="H76" s="143">
        <f t="shared" si="13"/>
        <v>0.62924884599244646</v>
      </c>
      <c r="I76" s="160"/>
      <c r="J76" s="143">
        <f t="shared" si="14"/>
        <v>7.6817401467936506</v>
      </c>
      <c r="K76" s="47">
        <v>57483</v>
      </c>
      <c r="L76" s="143">
        <f t="shared" si="15"/>
        <v>12.06105749055812</v>
      </c>
      <c r="M76" s="160"/>
      <c r="N76" s="143">
        <f t="shared" si="16"/>
        <v>478.85485163146814</v>
      </c>
      <c r="O76" s="47">
        <f t="shared" si="17"/>
        <v>212736</v>
      </c>
      <c r="P76" s="47">
        <v>0</v>
      </c>
      <c r="Q76" s="143">
        <f t="shared" si="18"/>
        <v>0</v>
      </c>
      <c r="R76" s="47">
        <v>0</v>
      </c>
      <c r="S76" s="143">
        <f t="shared" si="19"/>
        <v>0</v>
      </c>
      <c r="T76" s="47">
        <v>0</v>
      </c>
      <c r="U76" s="143">
        <f t="shared" si="20"/>
        <v>0</v>
      </c>
      <c r="V76" s="47">
        <v>0</v>
      </c>
      <c r="W76" s="47">
        <v>4766</v>
      </c>
      <c r="X76" s="47">
        <v>4766</v>
      </c>
      <c r="Y76" s="47">
        <v>4766</v>
      </c>
      <c r="Z76" s="47">
        <v>4766</v>
      </c>
    </row>
    <row r="77" spans="1:26" x14ac:dyDescent="0.2">
      <c r="A77" s="110">
        <v>24</v>
      </c>
      <c r="B77" s="110" t="s">
        <v>102</v>
      </c>
      <c r="C77" s="39">
        <v>2225852</v>
      </c>
      <c r="D77" s="142">
        <f t="shared" si="11"/>
        <v>39.911278465124617</v>
      </c>
      <c r="F77" s="142">
        <f t="shared" si="12"/>
        <v>20.823250818260096</v>
      </c>
      <c r="G77" s="39">
        <v>87487</v>
      </c>
      <c r="H77" s="142">
        <f t="shared" si="13"/>
        <v>1.5687107764030841</v>
      </c>
      <c r="J77" s="142">
        <f t="shared" si="14"/>
        <v>19.150497655339464</v>
      </c>
      <c r="K77" s="39">
        <v>306283</v>
      </c>
      <c r="L77" s="142">
        <f t="shared" si="15"/>
        <v>5.4918952842029762</v>
      </c>
      <c r="N77" s="142">
        <f t="shared" si="16"/>
        <v>218.04229882423704</v>
      </c>
      <c r="O77" s="39">
        <f t="shared" si="17"/>
        <v>2619622</v>
      </c>
      <c r="P77" s="39">
        <v>0</v>
      </c>
      <c r="Q77" s="142">
        <f t="shared" si="18"/>
        <v>0</v>
      </c>
      <c r="R77" s="39">
        <v>0</v>
      </c>
      <c r="S77" s="142">
        <f t="shared" si="19"/>
        <v>0</v>
      </c>
      <c r="T77" s="39">
        <v>0</v>
      </c>
      <c r="U77" s="142">
        <f t="shared" si="20"/>
        <v>0</v>
      </c>
      <c r="V77" s="39">
        <v>3941</v>
      </c>
      <c r="W77" s="39">
        <v>55770</v>
      </c>
      <c r="X77" s="39">
        <v>55770</v>
      </c>
      <c r="Y77" s="39">
        <v>55770</v>
      </c>
      <c r="Z77" s="39">
        <v>55770</v>
      </c>
    </row>
    <row r="78" spans="1:26" x14ac:dyDescent="0.2">
      <c r="A78" s="113">
        <v>25</v>
      </c>
      <c r="B78" s="113" t="s">
        <v>103</v>
      </c>
      <c r="C78" s="47">
        <v>548182</v>
      </c>
      <c r="D78" s="143">
        <f t="shared" si="11"/>
        <v>54.917050691244242</v>
      </c>
      <c r="E78" s="160"/>
      <c r="F78" s="143">
        <f t="shared" si="12"/>
        <v>28.652340008154443</v>
      </c>
      <c r="G78" s="47">
        <v>0</v>
      </c>
      <c r="H78" s="143">
        <f t="shared" si="13"/>
        <v>0</v>
      </c>
      <c r="I78" s="160"/>
      <c r="J78" s="143">
        <f t="shared" si="14"/>
        <v>0</v>
      </c>
      <c r="K78" s="47">
        <v>61475</v>
      </c>
      <c r="L78" s="143">
        <f t="shared" si="15"/>
        <v>6.1585854538168707</v>
      </c>
      <c r="M78" s="160"/>
      <c r="N78" s="143">
        <f t="shared" si="16"/>
        <v>244.51160489499739</v>
      </c>
      <c r="O78" s="47">
        <f t="shared" si="17"/>
        <v>609657</v>
      </c>
      <c r="P78" s="47">
        <v>14912</v>
      </c>
      <c r="Q78" s="143">
        <f t="shared" si="18"/>
        <v>2.4459655183160365</v>
      </c>
      <c r="R78" s="47">
        <v>0</v>
      </c>
      <c r="S78" s="143">
        <f t="shared" si="19"/>
        <v>0</v>
      </c>
      <c r="T78" s="47">
        <v>0</v>
      </c>
      <c r="U78" s="143">
        <f t="shared" si="20"/>
        <v>0</v>
      </c>
      <c r="V78" s="47">
        <v>86953</v>
      </c>
      <c r="W78" s="47">
        <v>9982</v>
      </c>
      <c r="X78" s="47">
        <v>9982</v>
      </c>
      <c r="Y78" s="47">
        <v>0</v>
      </c>
      <c r="Z78" s="47">
        <v>9982</v>
      </c>
    </row>
    <row r="79" spans="1:26" x14ac:dyDescent="0.2">
      <c r="A79" s="110">
        <v>26</v>
      </c>
      <c r="B79" s="110" t="s">
        <v>104</v>
      </c>
      <c r="C79" s="39">
        <v>697444</v>
      </c>
      <c r="D79" s="142">
        <f t="shared" si="11"/>
        <v>51.924061941631926</v>
      </c>
      <c r="F79" s="142">
        <f t="shared" si="12"/>
        <v>27.090782528008379</v>
      </c>
      <c r="G79" s="39">
        <v>0</v>
      </c>
      <c r="H79" s="142">
        <f t="shared" si="13"/>
        <v>0</v>
      </c>
      <c r="J79" s="142">
        <f t="shared" si="14"/>
        <v>0</v>
      </c>
      <c r="K79" s="39">
        <v>62293</v>
      </c>
      <c r="L79" s="142">
        <f t="shared" si="15"/>
        <v>4.6376563430613462</v>
      </c>
      <c r="N79" s="142">
        <f t="shared" si="16"/>
        <v>184.12682650861097</v>
      </c>
      <c r="O79" s="39">
        <f t="shared" si="17"/>
        <v>759737</v>
      </c>
      <c r="P79" s="39">
        <v>121005</v>
      </c>
      <c r="Q79" s="142">
        <f t="shared" si="18"/>
        <v>15.927222183466119</v>
      </c>
      <c r="R79" s="39">
        <v>44847</v>
      </c>
      <c r="S79" s="142">
        <f t="shared" si="19"/>
        <v>5.9029637887848034</v>
      </c>
      <c r="T79" s="39">
        <v>0</v>
      </c>
      <c r="U79" s="142">
        <f t="shared" si="20"/>
        <v>0</v>
      </c>
      <c r="V79" s="39">
        <v>0</v>
      </c>
      <c r="W79" s="39">
        <v>13432</v>
      </c>
      <c r="X79" s="39">
        <v>13432</v>
      </c>
      <c r="Y79" s="39">
        <v>0</v>
      </c>
      <c r="Z79" s="39">
        <v>13432</v>
      </c>
    </row>
    <row r="80" spans="1:26" x14ac:dyDescent="0.2">
      <c r="A80" s="113">
        <v>27</v>
      </c>
      <c r="B80" s="113" t="s">
        <v>105</v>
      </c>
      <c r="C80" s="47">
        <v>1572646</v>
      </c>
      <c r="D80" s="143">
        <f t="shared" si="11"/>
        <v>55.353419450212947</v>
      </c>
      <c r="E80" s="160"/>
      <c r="F80" s="143">
        <f t="shared" si="12"/>
        <v>28.880010392735038</v>
      </c>
      <c r="G80" s="47">
        <v>12500</v>
      </c>
      <c r="H80" s="143">
        <f t="shared" si="13"/>
        <v>0.43997043398683611</v>
      </c>
      <c r="I80" s="160"/>
      <c r="J80" s="143">
        <f t="shared" si="14"/>
        <v>5.3710683264399259</v>
      </c>
      <c r="K80" s="47">
        <v>143925</v>
      </c>
      <c r="L80" s="143">
        <f t="shared" si="15"/>
        <v>5.0658195769244303</v>
      </c>
      <c r="M80" s="160"/>
      <c r="N80" s="143">
        <f t="shared" si="16"/>
        <v>201.12600274055094</v>
      </c>
      <c r="O80" s="47">
        <f t="shared" si="17"/>
        <v>1729071</v>
      </c>
      <c r="P80" s="47">
        <v>0</v>
      </c>
      <c r="Q80" s="143">
        <f t="shared" si="18"/>
        <v>0</v>
      </c>
      <c r="R80" s="47">
        <v>15000</v>
      </c>
      <c r="S80" s="143">
        <f t="shared" si="19"/>
        <v>0.86751787520581869</v>
      </c>
      <c r="T80" s="47">
        <v>0</v>
      </c>
      <c r="U80" s="143">
        <f t="shared" si="20"/>
        <v>0</v>
      </c>
      <c r="V80" s="47">
        <v>4844</v>
      </c>
      <c r="W80" s="47">
        <v>28411</v>
      </c>
      <c r="X80" s="47">
        <v>28411</v>
      </c>
      <c r="Y80" s="47">
        <v>28411</v>
      </c>
      <c r="Z80" s="47">
        <v>28411</v>
      </c>
    </row>
    <row r="81" spans="1:26" x14ac:dyDescent="0.2">
      <c r="A81" s="110">
        <v>28</v>
      </c>
      <c r="B81" s="110" t="s">
        <v>106</v>
      </c>
      <c r="C81" s="39">
        <v>827551</v>
      </c>
      <c r="D81" s="142">
        <f t="shared" si="11"/>
        <v>79.48813754682547</v>
      </c>
      <c r="F81" s="142">
        <f t="shared" si="12"/>
        <v>41.472022166873387</v>
      </c>
      <c r="G81" s="39">
        <v>12025</v>
      </c>
      <c r="H81" s="142">
        <f t="shared" si="13"/>
        <v>1.1550283354144655</v>
      </c>
      <c r="J81" s="142">
        <f t="shared" si="14"/>
        <v>14.100347726253993</v>
      </c>
      <c r="K81" s="39">
        <v>51170</v>
      </c>
      <c r="L81" s="142">
        <f t="shared" si="15"/>
        <v>4.9149937566035922</v>
      </c>
      <c r="N81" s="142">
        <f t="shared" si="16"/>
        <v>195.13783164788606</v>
      </c>
      <c r="O81" s="39">
        <f t="shared" si="17"/>
        <v>890746</v>
      </c>
      <c r="P81" s="39">
        <v>1384249</v>
      </c>
      <c r="Q81" s="142">
        <f t="shared" si="18"/>
        <v>155.40333608009468</v>
      </c>
      <c r="R81" s="39">
        <v>0</v>
      </c>
      <c r="S81" s="142">
        <f t="shared" si="19"/>
        <v>0</v>
      </c>
      <c r="T81" s="39">
        <v>0</v>
      </c>
      <c r="U81" s="142">
        <f t="shared" si="20"/>
        <v>0</v>
      </c>
      <c r="V81" s="39">
        <v>2896</v>
      </c>
      <c r="W81" s="39">
        <v>10411</v>
      </c>
      <c r="X81" s="39">
        <v>10411</v>
      </c>
      <c r="Y81" s="39">
        <v>10411</v>
      </c>
      <c r="Z81" s="39">
        <v>10411</v>
      </c>
    </row>
    <row r="82" spans="1:26" x14ac:dyDescent="0.2">
      <c r="A82" s="113">
        <v>29</v>
      </c>
      <c r="B82" s="113" t="s">
        <v>22</v>
      </c>
      <c r="C82" s="47">
        <v>462397841</v>
      </c>
      <c r="D82" s="143">
        <f t="shared" si="11"/>
        <v>402.22673289288838</v>
      </c>
      <c r="E82" s="160"/>
      <c r="F82" s="143">
        <f t="shared" si="12"/>
        <v>209.85717488746377</v>
      </c>
      <c r="G82" s="47">
        <v>15801469</v>
      </c>
      <c r="H82" s="143">
        <f t="shared" si="13"/>
        <v>13.745248544052471</v>
      </c>
      <c r="I82" s="160"/>
      <c r="J82" s="143">
        <f t="shared" si="14"/>
        <v>167.79915965038148</v>
      </c>
      <c r="K82" s="47">
        <v>0</v>
      </c>
      <c r="L82" s="143">
        <f t="shared" si="15"/>
        <v>0</v>
      </c>
      <c r="M82" s="160"/>
      <c r="N82" s="143">
        <f t="shared" si="16"/>
        <v>0</v>
      </c>
      <c r="O82" s="47">
        <f t="shared" si="17"/>
        <v>478199310</v>
      </c>
      <c r="P82" s="47">
        <v>146780839</v>
      </c>
      <c r="Q82" s="143">
        <f t="shared" si="18"/>
        <v>30.694489918858309</v>
      </c>
      <c r="R82" s="47">
        <v>2556033</v>
      </c>
      <c r="S82" s="143">
        <f t="shared" si="19"/>
        <v>0.53451206359958991</v>
      </c>
      <c r="T82" s="47">
        <v>80708897</v>
      </c>
      <c r="U82" s="143">
        <f t="shared" si="20"/>
        <v>16.877669062299567</v>
      </c>
      <c r="V82" s="47">
        <v>120834668</v>
      </c>
      <c r="W82" s="47">
        <v>1149595</v>
      </c>
      <c r="X82" s="47">
        <v>1149595</v>
      </c>
      <c r="Y82" s="47">
        <v>1149595</v>
      </c>
      <c r="Z82" s="47">
        <v>0</v>
      </c>
    </row>
    <row r="83" spans="1:26" x14ac:dyDescent="0.2">
      <c r="A83" s="110">
        <v>30</v>
      </c>
      <c r="B83" s="110" t="s">
        <v>107</v>
      </c>
      <c r="C83" s="39">
        <v>7824073</v>
      </c>
      <c r="D83" s="142">
        <f t="shared" si="11"/>
        <v>104.93237933023082</v>
      </c>
      <c r="F83" s="142">
        <f t="shared" si="12"/>
        <v>54.747262873564416</v>
      </c>
      <c r="G83" s="39">
        <v>277891</v>
      </c>
      <c r="H83" s="142">
        <f t="shared" si="13"/>
        <v>3.7269289057575472</v>
      </c>
      <c r="J83" s="142">
        <f t="shared" si="14"/>
        <v>45.497579506005401</v>
      </c>
      <c r="K83" s="39">
        <v>292358</v>
      </c>
      <c r="L83" s="142">
        <f t="shared" si="15"/>
        <v>3.9209527513646178</v>
      </c>
      <c r="N83" s="142">
        <f t="shared" si="16"/>
        <v>155.67185957603934</v>
      </c>
      <c r="O83" s="39">
        <f t="shared" si="17"/>
        <v>8394322</v>
      </c>
      <c r="P83" s="39">
        <v>38831</v>
      </c>
      <c r="Q83" s="142">
        <f t="shared" si="18"/>
        <v>0.4625864959671549</v>
      </c>
      <c r="R83" s="39">
        <v>1049998</v>
      </c>
      <c r="S83" s="142">
        <f t="shared" si="19"/>
        <v>12.508431294391615</v>
      </c>
      <c r="T83" s="39">
        <v>0</v>
      </c>
      <c r="U83" s="142">
        <f t="shared" si="20"/>
        <v>0</v>
      </c>
      <c r="V83" s="39">
        <v>26996</v>
      </c>
      <c r="W83" s="39">
        <v>74563</v>
      </c>
      <c r="X83" s="39">
        <v>74563</v>
      </c>
      <c r="Y83" s="39">
        <v>74563</v>
      </c>
      <c r="Z83" s="39">
        <v>74563</v>
      </c>
    </row>
    <row r="84" spans="1:26" x14ac:dyDescent="0.2">
      <c r="A84" s="113">
        <v>31</v>
      </c>
      <c r="B84" s="113" t="s">
        <v>108</v>
      </c>
      <c r="C84" s="47">
        <v>0</v>
      </c>
      <c r="D84" s="143">
        <f t="shared" si="11"/>
        <v>0</v>
      </c>
      <c r="E84" s="160"/>
      <c r="F84" s="143">
        <f t="shared" si="12"/>
        <v>0</v>
      </c>
      <c r="G84" s="47">
        <v>0</v>
      </c>
      <c r="H84" s="143">
        <f t="shared" si="13"/>
        <v>0</v>
      </c>
      <c r="I84" s="160"/>
      <c r="J84" s="143">
        <f t="shared" si="14"/>
        <v>0</v>
      </c>
      <c r="K84" s="47">
        <v>0</v>
      </c>
      <c r="L84" s="143">
        <f t="shared" si="15"/>
        <v>0</v>
      </c>
      <c r="M84" s="160"/>
      <c r="N84" s="143">
        <f t="shared" si="16"/>
        <v>0</v>
      </c>
      <c r="O84" s="47">
        <f t="shared" si="17"/>
        <v>0</v>
      </c>
      <c r="P84" s="47">
        <v>0</v>
      </c>
      <c r="Q84" s="143">
        <f t="shared" si="18"/>
        <v>0</v>
      </c>
      <c r="R84" s="47">
        <v>0</v>
      </c>
      <c r="S84" s="143">
        <f t="shared" si="19"/>
        <v>0</v>
      </c>
      <c r="T84" s="47">
        <v>0</v>
      </c>
      <c r="U84" s="143">
        <f t="shared" si="20"/>
        <v>0</v>
      </c>
      <c r="V84" s="47">
        <v>0</v>
      </c>
      <c r="W84" s="47">
        <v>0</v>
      </c>
      <c r="X84" s="47">
        <v>0</v>
      </c>
      <c r="Y84" s="47">
        <v>0</v>
      </c>
      <c r="Z84" s="47">
        <v>0</v>
      </c>
    </row>
    <row r="85" spans="1:26" x14ac:dyDescent="0.2">
      <c r="A85" s="110">
        <v>32</v>
      </c>
      <c r="B85" s="110" t="s">
        <v>109</v>
      </c>
      <c r="C85" s="39">
        <v>772172</v>
      </c>
      <c r="D85" s="142">
        <f t="shared" si="11"/>
        <v>27.206398421534775</v>
      </c>
      <c r="F85" s="142">
        <f t="shared" si="12"/>
        <v>14.194625679259493</v>
      </c>
      <c r="G85" s="39">
        <v>22947</v>
      </c>
      <c r="H85" s="142">
        <f t="shared" si="13"/>
        <v>0.80850539074061023</v>
      </c>
      <c r="J85" s="142">
        <f t="shared" si="14"/>
        <v>9.8700670783999929</v>
      </c>
      <c r="K85" s="39">
        <v>107062</v>
      </c>
      <c r="L85" s="142">
        <f t="shared" si="15"/>
        <v>3.7721795504192799</v>
      </c>
      <c r="N85" s="142">
        <f t="shared" si="16"/>
        <v>149.76518272608743</v>
      </c>
      <c r="O85" s="39">
        <f t="shared" si="17"/>
        <v>902181</v>
      </c>
      <c r="P85" s="39">
        <v>0</v>
      </c>
      <c r="Q85" s="142">
        <f t="shared" si="18"/>
        <v>0</v>
      </c>
      <c r="R85" s="39">
        <v>0</v>
      </c>
      <c r="S85" s="142">
        <f t="shared" si="19"/>
        <v>0</v>
      </c>
      <c r="T85" s="39">
        <v>0</v>
      </c>
      <c r="U85" s="142">
        <f t="shared" si="20"/>
        <v>0</v>
      </c>
      <c r="V85" s="39">
        <v>1750</v>
      </c>
      <c r="W85" s="39">
        <v>28382</v>
      </c>
      <c r="X85" s="39">
        <v>28382</v>
      </c>
      <c r="Y85" s="39">
        <v>28382</v>
      </c>
      <c r="Z85" s="39">
        <v>28382</v>
      </c>
    </row>
    <row r="86" spans="1:26" x14ac:dyDescent="0.2">
      <c r="A86" s="113">
        <v>33</v>
      </c>
      <c r="B86" s="113" t="s">
        <v>26</v>
      </c>
      <c r="C86" s="47">
        <v>2787056</v>
      </c>
      <c r="D86" s="143">
        <f t="shared" ref="D86:D117" si="21">IFERROR(C86/$W86,0)</f>
        <v>51.491048829604452</v>
      </c>
      <c r="E86" s="160"/>
      <c r="F86" s="143">
        <f t="shared" ref="F86:F117" si="22">IF(D$149&gt;0,D86/D$149*100,0)</f>
        <v>26.864862913651184</v>
      </c>
      <c r="G86" s="47">
        <v>4230</v>
      </c>
      <c r="H86" s="143">
        <f t="shared" ref="H86:H103" si="23">IFERROR(G86/$W86,0)</f>
        <v>7.8149537199549202E-2</v>
      </c>
      <c r="I86" s="160"/>
      <c r="J86" s="143">
        <f t="shared" ref="J86:J117" si="24">IF(H$149&gt;0,H86/H$149*100,0)</f>
        <v>0.95403343396251106</v>
      </c>
      <c r="K86" s="47">
        <v>133843</v>
      </c>
      <c r="L86" s="143">
        <f t="shared" ref="L86:L117" si="25">IFERROR((K86/$W86),0)</f>
        <v>2.4727585123875331</v>
      </c>
      <c r="M86" s="160"/>
      <c r="N86" s="143">
        <f t="shared" ref="N86:N117" si="26">IF(L$149&gt;0,L86/L$149*100,0)</f>
        <v>98.174841758008128</v>
      </c>
      <c r="O86" s="47">
        <f t="shared" ref="O86:O117" si="27">(C86+G86+K86)</f>
        <v>2925129</v>
      </c>
      <c r="P86" s="47">
        <v>27775</v>
      </c>
      <c r="Q86" s="143">
        <f t="shared" ref="Q86:Q117" si="28">IF($O86&gt;0,P86/$O86*100,0)</f>
        <v>0.94953077283087339</v>
      </c>
      <c r="R86" s="47">
        <v>9331</v>
      </c>
      <c r="S86" s="143">
        <f t="shared" ref="S86:S117" si="29">IF($O86&gt;0,R86/$O86*100,0)</f>
        <v>0.31899447853410912</v>
      </c>
      <c r="T86" s="47">
        <v>0</v>
      </c>
      <c r="U86" s="143">
        <f t="shared" si="20"/>
        <v>0</v>
      </c>
      <c r="V86" s="47">
        <v>4399</v>
      </c>
      <c r="W86" s="47">
        <v>54127</v>
      </c>
      <c r="X86" s="47">
        <v>54127</v>
      </c>
      <c r="Y86" s="47">
        <v>54127</v>
      </c>
      <c r="Z86" s="47">
        <v>54127</v>
      </c>
    </row>
    <row r="87" spans="1:26" x14ac:dyDescent="0.2">
      <c r="A87" s="110">
        <v>34</v>
      </c>
      <c r="B87" s="110" t="s">
        <v>110</v>
      </c>
      <c r="C87" s="39">
        <v>5591707</v>
      </c>
      <c r="D87" s="142">
        <f t="shared" si="21"/>
        <v>56.495013993149925</v>
      </c>
      <c r="F87" s="142">
        <f t="shared" si="22"/>
        <v>29.475624224577235</v>
      </c>
      <c r="G87" s="39">
        <v>13283</v>
      </c>
      <c r="H87" s="142">
        <f t="shared" si="23"/>
        <v>0.13420289562221527</v>
      </c>
      <c r="J87" s="142">
        <f t="shared" si="24"/>
        <v>1.6383212741394586</v>
      </c>
      <c r="K87" s="39">
        <v>351608</v>
      </c>
      <c r="L87" s="142">
        <f t="shared" si="25"/>
        <v>3.5524212695878838</v>
      </c>
      <c r="N87" s="142">
        <f t="shared" si="26"/>
        <v>141.04021652435225</v>
      </c>
      <c r="O87" s="39">
        <f t="shared" si="27"/>
        <v>5956598</v>
      </c>
      <c r="P87" s="39">
        <v>37191</v>
      </c>
      <c r="Q87" s="142">
        <f t="shared" si="28"/>
        <v>0.62436645884110364</v>
      </c>
      <c r="R87" s="39">
        <v>865713</v>
      </c>
      <c r="S87" s="142">
        <f t="shared" si="29"/>
        <v>14.533681809650409</v>
      </c>
      <c r="T87" s="39">
        <v>0</v>
      </c>
      <c r="U87" s="142">
        <f t="shared" si="20"/>
        <v>0</v>
      </c>
      <c r="V87" s="39">
        <v>149202</v>
      </c>
      <c r="W87" s="39">
        <v>98977</v>
      </c>
      <c r="X87" s="39">
        <v>98977</v>
      </c>
      <c r="Y87" s="39">
        <v>98977</v>
      </c>
      <c r="Z87" s="39">
        <v>98977</v>
      </c>
    </row>
    <row r="88" spans="1:26" x14ac:dyDescent="0.2">
      <c r="A88" s="113">
        <v>35</v>
      </c>
      <c r="B88" s="113" t="s">
        <v>111</v>
      </c>
      <c r="C88" s="47">
        <v>2400244</v>
      </c>
      <c r="D88" s="143">
        <f t="shared" si="21"/>
        <v>144.54947305028605</v>
      </c>
      <c r="E88" s="160"/>
      <c r="F88" s="143">
        <f t="shared" si="22"/>
        <v>75.41702618230164</v>
      </c>
      <c r="G88" s="47">
        <v>16000</v>
      </c>
      <c r="H88" s="143">
        <f t="shared" si="23"/>
        <v>0.96356519120746764</v>
      </c>
      <c r="I88" s="160"/>
      <c r="J88" s="143">
        <f t="shared" si="24"/>
        <v>11.763005145726014</v>
      </c>
      <c r="K88" s="47">
        <v>79397</v>
      </c>
      <c r="L88" s="143">
        <f t="shared" si="25"/>
        <v>4.7815115928937066</v>
      </c>
      <c r="M88" s="160"/>
      <c r="N88" s="143">
        <f t="shared" si="26"/>
        <v>189.83824811229783</v>
      </c>
      <c r="O88" s="47">
        <f t="shared" si="27"/>
        <v>2495641</v>
      </c>
      <c r="P88" s="47">
        <v>596399</v>
      </c>
      <c r="Q88" s="143">
        <f t="shared" si="28"/>
        <v>23.897627904013437</v>
      </c>
      <c r="R88" s="47">
        <v>0</v>
      </c>
      <c r="S88" s="143">
        <f t="shared" si="29"/>
        <v>0</v>
      </c>
      <c r="T88" s="47">
        <v>0</v>
      </c>
      <c r="U88" s="143">
        <f t="shared" si="20"/>
        <v>0</v>
      </c>
      <c r="V88" s="47">
        <v>0</v>
      </c>
      <c r="W88" s="47">
        <v>16605</v>
      </c>
      <c r="X88" s="47">
        <v>16605</v>
      </c>
      <c r="Y88" s="47">
        <v>16605</v>
      </c>
      <c r="Z88" s="47">
        <v>16605</v>
      </c>
    </row>
    <row r="89" spans="1:26" x14ac:dyDescent="0.2">
      <c r="A89" s="110">
        <v>36</v>
      </c>
      <c r="B89" s="110" t="s">
        <v>112</v>
      </c>
      <c r="C89" s="39">
        <v>5057665</v>
      </c>
      <c r="D89" s="142">
        <f t="shared" si="21"/>
        <v>129.62056946615752</v>
      </c>
      <c r="F89" s="142">
        <f t="shared" si="22"/>
        <v>67.628042322875189</v>
      </c>
      <c r="G89" s="39">
        <v>34244</v>
      </c>
      <c r="H89" s="142">
        <f t="shared" si="23"/>
        <v>0.87762372177657044</v>
      </c>
      <c r="J89" s="142">
        <f t="shared" si="24"/>
        <v>10.713849409952623</v>
      </c>
      <c r="K89" s="39">
        <v>136279</v>
      </c>
      <c r="L89" s="142">
        <f t="shared" si="25"/>
        <v>3.4926317947666523</v>
      </c>
      <c r="N89" s="142">
        <f t="shared" si="26"/>
        <v>138.66642134784658</v>
      </c>
      <c r="O89" s="39">
        <f t="shared" si="27"/>
        <v>5228188</v>
      </c>
      <c r="P89" s="39">
        <v>135845</v>
      </c>
      <c r="Q89" s="142">
        <f t="shared" si="28"/>
        <v>2.5983189586908506</v>
      </c>
      <c r="R89" s="39">
        <v>816977</v>
      </c>
      <c r="S89" s="142">
        <f t="shared" si="29"/>
        <v>15.626389104599911</v>
      </c>
      <c r="T89" s="39">
        <v>38600</v>
      </c>
      <c r="U89" s="142">
        <f t="shared" si="20"/>
        <v>0.73830550852417709</v>
      </c>
      <c r="V89" s="39">
        <v>1506784</v>
      </c>
      <c r="W89" s="39">
        <v>39019</v>
      </c>
      <c r="X89" s="39">
        <v>39019</v>
      </c>
      <c r="Y89" s="39">
        <v>39019</v>
      </c>
      <c r="Z89" s="39">
        <v>39019</v>
      </c>
    </row>
    <row r="90" spans="1:26" x14ac:dyDescent="0.2">
      <c r="A90" s="113">
        <v>37</v>
      </c>
      <c r="B90" s="113" t="s">
        <v>113</v>
      </c>
      <c r="C90" s="47">
        <v>3274033</v>
      </c>
      <c r="D90" s="143">
        <f t="shared" si="21"/>
        <v>119.11638652404861</v>
      </c>
      <c r="E90" s="160"/>
      <c r="F90" s="143">
        <f t="shared" si="22"/>
        <v>62.147605602824839</v>
      </c>
      <c r="G90" s="47">
        <v>405961</v>
      </c>
      <c r="H90" s="143">
        <f t="shared" si="23"/>
        <v>14.769737320817871</v>
      </c>
      <c r="I90" s="160"/>
      <c r="J90" s="143">
        <f t="shared" si="24"/>
        <v>180.30590736480281</v>
      </c>
      <c r="K90" s="47">
        <v>72456</v>
      </c>
      <c r="L90" s="143">
        <f t="shared" si="25"/>
        <v>2.6361056537873826</v>
      </c>
      <c r="M90" s="160"/>
      <c r="N90" s="143">
        <f t="shared" si="26"/>
        <v>104.6601413447718</v>
      </c>
      <c r="O90" s="47">
        <f t="shared" si="27"/>
        <v>3752450</v>
      </c>
      <c r="P90" s="47">
        <v>88424</v>
      </c>
      <c r="Q90" s="143">
        <f t="shared" si="28"/>
        <v>2.3564337965862303</v>
      </c>
      <c r="R90" s="47">
        <v>0</v>
      </c>
      <c r="S90" s="143">
        <f t="shared" si="29"/>
        <v>0</v>
      </c>
      <c r="T90" s="47">
        <v>0</v>
      </c>
      <c r="U90" s="143">
        <f t="shared" si="20"/>
        <v>0</v>
      </c>
      <c r="V90" s="47">
        <v>0</v>
      </c>
      <c r="W90" s="47">
        <v>27486</v>
      </c>
      <c r="X90" s="47">
        <v>27486</v>
      </c>
      <c r="Y90" s="47">
        <v>27486</v>
      </c>
      <c r="Z90" s="47">
        <v>27486</v>
      </c>
    </row>
    <row r="91" spans="1:26" x14ac:dyDescent="0.2">
      <c r="A91" s="110">
        <v>38</v>
      </c>
      <c r="B91" s="110" t="s">
        <v>114</v>
      </c>
      <c r="C91" s="39">
        <v>1539368</v>
      </c>
      <c r="D91" s="142">
        <f t="shared" si="21"/>
        <v>101.23424963830067</v>
      </c>
      <c r="F91" s="142">
        <f t="shared" si="22"/>
        <v>52.817806211312735</v>
      </c>
      <c r="G91" s="39">
        <v>123851</v>
      </c>
      <c r="H91" s="142">
        <f t="shared" si="23"/>
        <v>8.1448770222280675</v>
      </c>
      <c r="J91" s="142">
        <f t="shared" si="24"/>
        <v>99.430979032892054</v>
      </c>
      <c r="K91" s="39">
        <v>80716</v>
      </c>
      <c r="L91" s="142">
        <f t="shared" si="25"/>
        <v>5.3081678284887541</v>
      </c>
      <c r="N91" s="142">
        <f t="shared" si="26"/>
        <v>210.74784859750238</v>
      </c>
      <c r="O91" s="39">
        <f t="shared" si="27"/>
        <v>1743935</v>
      </c>
      <c r="P91" s="39">
        <v>322494</v>
      </c>
      <c r="Q91" s="142">
        <f t="shared" si="28"/>
        <v>18.492317660921994</v>
      </c>
      <c r="R91" s="39">
        <v>55298</v>
      </c>
      <c r="S91" s="142">
        <f t="shared" si="29"/>
        <v>3.1708750612838204</v>
      </c>
      <c r="T91" s="39">
        <v>0</v>
      </c>
      <c r="U91" s="142">
        <f t="shared" si="20"/>
        <v>0</v>
      </c>
      <c r="V91" s="39">
        <v>0</v>
      </c>
      <c r="W91" s="39">
        <v>15206</v>
      </c>
      <c r="X91" s="39">
        <v>15206</v>
      </c>
      <c r="Y91" s="39">
        <v>15206</v>
      </c>
      <c r="Z91" s="39">
        <v>15206</v>
      </c>
    </row>
    <row r="92" spans="1:26" x14ac:dyDescent="0.2">
      <c r="A92" s="113">
        <v>39</v>
      </c>
      <c r="B92" s="113" t="s">
        <v>116</v>
      </c>
      <c r="C92" s="47">
        <v>1739182</v>
      </c>
      <c r="D92" s="143">
        <f t="shared" si="21"/>
        <v>80.083897407560897</v>
      </c>
      <c r="E92" s="160"/>
      <c r="F92" s="143">
        <f t="shared" si="22"/>
        <v>41.782853026836591</v>
      </c>
      <c r="G92" s="47">
        <v>120010</v>
      </c>
      <c r="H92" s="143">
        <f t="shared" si="23"/>
        <v>5.5260855550950865</v>
      </c>
      <c r="I92" s="160"/>
      <c r="J92" s="143">
        <f t="shared" si="24"/>
        <v>67.461312855073501</v>
      </c>
      <c r="K92" s="47">
        <v>63998</v>
      </c>
      <c r="L92" s="143">
        <f t="shared" si="25"/>
        <v>2.9469079522954367</v>
      </c>
      <c r="M92" s="160"/>
      <c r="N92" s="143">
        <f t="shared" si="26"/>
        <v>116.99978806773143</v>
      </c>
      <c r="O92" s="47">
        <f t="shared" si="27"/>
        <v>1923190</v>
      </c>
      <c r="P92" s="47">
        <v>24996</v>
      </c>
      <c r="Q92" s="143">
        <f t="shared" si="28"/>
        <v>1.2997155767240887</v>
      </c>
      <c r="R92" s="47">
        <v>0</v>
      </c>
      <c r="S92" s="143">
        <f t="shared" si="29"/>
        <v>0</v>
      </c>
      <c r="T92" s="47">
        <v>0</v>
      </c>
      <c r="U92" s="143">
        <f t="shared" si="20"/>
        <v>0</v>
      </c>
      <c r="V92" s="47">
        <v>0</v>
      </c>
      <c r="W92" s="47">
        <v>21717</v>
      </c>
      <c r="X92" s="47">
        <v>21717</v>
      </c>
      <c r="Y92" s="47">
        <v>21717</v>
      </c>
      <c r="Z92" s="47">
        <v>21717</v>
      </c>
    </row>
    <row r="93" spans="1:26" x14ac:dyDescent="0.2">
      <c r="A93" s="110">
        <v>40</v>
      </c>
      <c r="B93" s="110" t="s">
        <v>118</v>
      </c>
      <c r="C93" s="106">
        <v>5765973</v>
      </c>
      <c r="D93" s="142">
        <f t="shared" si="21"/>
        <v>531.32814227792107</v>
      </c>
      <c r="F93" s="142">
        <f t="shared" si="22"/>
        <v>277.21435140498676</v>
      </c>
      <c r="G93" s="106">
        <v>18455</v>
      </c>
      <c r="H93" s="142">
        <f t="shared" si="23"/>
        <v>1.7006081828234427</v>
      </c>
      <c r="J93" s="142">
        <f t="shared" si="24"/>
        <v>20.760673992745712</v>
      </c>
      <c r="K93" s="106">
        <v>96555</v>
      </c>
      <c r="L93" s="142">
        <f t="shared" si="25"/>
        <v>8.8974382602285296</v>
      </c>
      <c r="N93" s="142">
        <f t="shared" si="26"/>
        <v>353.25107117159791</v>
      </c>
      <c r="O93" s="106">
        <f t="shared" si="27"/>
        <v>5880983</v>
      </c>
      <c r="P93" s="106">
        <v>168664</v>
      </c>
      <c r="Q93" s="151">
        <f t="shared" si="28"/>
        <v>2.8679559182538021</v>
      </c>
      <c r="R93" s="106">
        <v>603308</v>
      </c>
      <c r="S93" s="151">
        <f t="shared" si="29"/>
        <v>10.258625131206808</v>
      </c>
      <c r="T93" s="106">
        <v>0</v>
      </c>
      <c r="U93" s="151">
        <f t="shared" si="20"/>
        <v>0</v>
      </c>
      <c r="V93" s="106">
        <v>6591</v>
      </c>
      <c r="W93" s="106">
        <v>10852</v>
      </c>
      <c r="X93" s="106">
        <v>10852</v>
      </c>
      <c r="Y93" s="106">
        <v>10852</v>
      </c>
      <c r="Z93" s="106">
        <v>10852</v>
      </c>
    </row>
    <row r="94" spans="1:26" x14ac:dyDescent="0.2">
      <c r="A94" s="113">
        <v>41</v>
      </c>
      <c r="B94" s="113" t="s">
        <v>248</v>
      </c>
      <c r="C94" s="47">
        <v>0</v>
      </c>
      <c r="D94" s="143">
        <f t="shared" si="21"/>
        <v>0</v>
      </c>
      <c r="E94" s="160"/>
      <c r="F94" s="143">
        <f t="shared" si="22"/>
        <v>0</v>
      </c>
      <c r="G94" s="47">
        <v>0</v>
      </c>
      <c r="H94" s="143">
        <f t="shared" si="23"/>
        <v>0</v>
      </c>
      <c r="I94" s="160"/>
      <c r="J94" s="143">
        <f t="shared" si="24"/>
        <v>0</v>
      </c>
      <c r="K94" s="47">
        <v>0</v>
      </c>
      <c r="L94" s="143">
        <f t="shared" si="25"/>
        <v>0</v>
      </c>
      <c r="M94" s="160"/>
      <c r="N94" s="143">
        <f t="shared" si="26"/>
        <v>0</v>
      </c>
      <c r="O94" s="47">
        <f t="shared" si="27"/>
        <v>0</v>
      </c>
      <c r="P94" s="47">
        <v>0</v>
      </c>
      <c r="Q94" s="143">
        <f t="shared" si="28"/>
        <v>0</v>
      </c>
      <c r="R94" s="47">
        <v>0</v>
      </c>
      <c r="S94" s="143">
        <f t="shared" si="29"/>
        <v>0</v>
      </c>
      <c r="T94" s="47">
        <v>0</v>
      </c>
      <c r="U94" s="143">
        <f t="shared" si="20"/>
        <v>0</v>
      </c>
      <c r="V94" s="47">
        <v>0</v>
      </c>
      <c r="W94" s="47">
        <v>0</v>
      </c>
      <c r="X94" s="47">
        <v>0</v>
      </c>
      <c r="Y94" s="47">
        <v>0</v>
      </c>
      <c r="Z94" s="47">
        <v>0</v>
      </c>
    </row>
    <row r="95" spans="1:26" x14ac:dyDescent="0.2">
      <c r="A95" s="110">
        <v>42</v>
      </c>
      <c r="B95" s="110" t="s">
        <v>122</v>
      </c>
      <c r="C95" s="39">
        <v>7570665</v>
      </c>
      <c r="D95" s="142">
        <f t="shared" si="21"/>
        <v>66.165574200314637</v>
      </c>
      <c r="F95" s="142">
        <f t="shared" si="22"/>
        <v>34.521127863926701</v>
      </c>
      <c r="G95" s="39">
        <v>115810</v>
      </c>
      <c r="H95" s="142">
        <f t="shared" si="23"/>
        <v>1.0121482258346444</v>
      </c>
      <c r="J95" s="142">
        <f t="shared" si="24"/>
        <v>12.356096813554245</v>
      </c>
      <c r="K95" s="39">
        <v>116513</v>
      </c>
      <c r="L95" s="142">
        <f t="shared" si="25"/>
        <v>1.0182922565984969</v>
      </c>
      <c r="N95" s="142">
        <f t="shared" si="26"/>
        <v>40.428808819846026</v>
      </c>
      <c r="O95" s="39">
        <f t="shared" si="27"/>
        <v>7802988</v>
      </c>
      <c r="P95" s="39">
        <v>78717</v>
      </c>
      <c r="Q95" s="142">
        <f t="shared" si="28"/>
        <v>1.0088058574484544</v>
      </c>
      <c r="R95" s="39">
        <v>0</v>
      </c>
      <c r="S95" s="142">
        <f t="shared" si="29"/>
        <v>0</v>
      </c>
      <c r="T95" s="39">
        <v>0</v>
      </c>
      <c r="U95" s="142">
        <f t="shared" si="20"/>
        <v>0</v>
      </c>
      <c r="V95" s="39">
        <v>0</v>
      </c>
      <c r="W95" s="39">
        <v>114420</v>
      </c>
      <c r="X95" s="39">
        <v>114420</v>
      </c>
      <c r="Y95" s="39">
        <v>114420</v>
      </c>
      <c r="Z95" s="39">
        <v>114420</v>
      </c>
    </row>
    <row r="96" spans="1:26" x14ac:dyDescent="0.2">
      <c r="A96" s="113">
        <v>43</v>
      </c>
      <c r="B96" s="113" t="s">
        <v>124</v>
      </c>
      <c r="C96" s="47">
        <v>84864416</v>
      </c>
      <c r="D96" s="143">
        <f t="shared" si="21"/>
        <v>245.29201989750646</v>
      </c>
      <c r="E96" s="160"/>
      <c r="F96" s="143">
        <f t="shared" si="22"/>
        <v>127.97829211376217</v>
      </c>
      <c r="G96" s="47">
        <v>0</v>
      </c>
      <c r="H96" s="143">
        <f t="shared" si="23"/>
        <v>0</v>
      </c>
      <c r="I96" s="160"/>
      <c r="J96" s="143">
        <f t="shared" si="24"/>
        <v>0</v>
      </c>
      <c r="K96" s="47">
        <v>481668</v>
      </c>
      <c r="L96" s="143">
        <f t="shared" si="25"/>
        <v>1.3922126871172027</v>
      </c>
      <c r="M96" s="160"/>
      <c r="N96" s="143">
        <f t="shared" si="26"/>
        <v>55.274406929147787</v>
      </c>
      <c r="O96" s="47">
        <f t="shared" si="27"/>
        <v>85346084</v>
      </c>
      <c r="P96" s="47">
        <v>1248671</v>
      </c>
      <c r="Q96" s="143">
        <f t="shared" si="28"/>
        <v>1.4630677138039514</v>
      </c>
      <c r="R96" s="47">
        <v>0</v>
      </c>
      <c r="S96" s="143">
        <f t="shared" si="29"/>
        <v>0</v>
      </c>
      <c r="T96" s="47">
        <v>5327111</v>
      </c>
      <c r="U96" s="143">
        <f t="shared" si="20"/>
        <v>6.2417755453196895</v>
      </c>
      <c r="V96" s="47">
        <v>0</v>
      </c>
      <c r="W96" s="47">
        <v>345973</v>
      </c>
      <c r="X96" s="47">
        <v>345973</v>
      </c>
      <c r="Y96" s="47">
        <v>0</v>
      </c>
      <c r="Z96" s="47">
        <v>345973</v>
      </c>
    </row>
    <row r="97" spans="1:26" x14ac:dyDescent="0.2">
      <c r="A97" s="110">
        <v>44</v>
      </c>
      <c r="B97" s="110" t="s">
        <v>126</v>
      </c>
      <c r="C97" s="39">
        <v>10248627</v>
      </c>
      <c r="D97" s="142">
        <f t="shared" si="21"/>
        <v>210.33179411402537</v>
      </c>
      <c r="F97" s="142">
        <f t="shared" si="22"/>
        <v>109.73819612714624</v>
      </c>
      <c r="G97" s="39">
        <v>0</v>
      </c>
      <c r="H97" s="142">
        <f t="shared" si="23"/>
        <v>0</v>
      </c>
      <c r="J97" s="142">
        <f t="shared" si="24"/>
        <v>0</v>
      </c>
      <c r="K97" s="39">
        <v>70623</v>
      </c>
      <c r="L97" s="142">
        <f t="shared" si="25"/>
        <v>1.4493904691540451</v>
      </c>
      <c r="N97" s="142">
        <f t="shared" si="26"/>
        <v>57.544511217706464</v>
      </c>
      <c r="O97" s="39">
        <f t="shared" si="27"/>
        <v>10319250</v>
      </c>
      <c r="P97" s="39">
        <v>16963949</v>
      </c>
      <c r="Q97" s="142">
        <f t="shared" si="28"/>
        <v>164.39129781718634</v>
      </c>
      <c r="R97" s="39">
        <v>1124780</v>
      </c>
      <c r="S97" s="142">
        <f t="shared" si="29"/>
        <v>10.899823146061971</v>
      </c>
      <c r="T97" s="39">
        <v>0</v>
      </c>
      <c r="U97" s="142">
        <f t="shared" si="20"/>
        <v>0</v>
      </c>
      <c r="V97" s="39">
        <v>0</v>
      </c>
      <c r="W97" s="39">
        <v>48726</v>
      </c>
      <c r="X97" s="39">
        <v>48726</v>
      </c>
      <c r="Y97" s="39">
        <v>0</v>
      </c>
      <c r="Z97" s="39">
        <v>48726</v>
      </c>
    </row>
    <row r="98" spans="1:26" x14ac:dyDescent="0.2">
      <c r="A98" s="113">
        <v>45</v>
      </c>
      <c r="B98" s="113" t="s">
        <v>128</v>
      </c>
      <c r="C98" s="47">
        <v>211030</v>
      </c>
      <c r="D98" s="143">
        <f t="shared" si="21"/>
        <v>92.354485776805248</v>
      </c>
      <c r="E98" s="160"/>
      <c r="F98" s="143">
        <f t="shared" si="22"/>
        <v>48.184891476285756</v>
      </c>
      <c r="G98" s="47">
        <v>0</v>
      </c>
      <c r="H98" s="143">
        <f t="shared" si="23"/>
        <v>0</v>
      </c>
      <c r="I98" s="160"/>
      <c r="J98" s="143">
        <f t="shared" si="24"/>
        <v>0</v>
      </c>
      <c r="K98" s="47">
        <v>66086</v>
      </c>
      <c r="L98" s="143">
        <f t="shared" si="25"/>
        <v>28.921663019693653</v>
      </c>
      <c r="M98" s="160"/>
      <c r="N98" s="143">
        <f t="shared" si="26"/>
        <v>1148.2640444316341</v>
      </c>
      <c r="O98" s="47">
        <f t="shared" si="27"/>
        <v>277116</v>
      </c>
      <c r="P98" s="47">
        <v>0</v>
      </c>
      <c r="Q98" s="143">
        <f t="shared" si="28"/>
        <v>0</v>
      </c>
      <c r="R98" s="47">
        <v>0</v>
      </c>
      <c r="S98" s="143">
        <f t="shared" si="29"/>
        <v>0</v>
      </c>
      <c r="T98" s="47">
        <v>0</v>
      </c>
      <c r="U98" s="143">
        <f t="shared" si="20"/>
        <v>0</v>
      </c>
      <c r="V98" s="47">
        <v>0</v>
      </c>
      <c r="W98" s="47">
        <v>2285</v>
      </c>
      <c r="X98" s="47">
        <v>2285</v>
      </c>
      <c r="Y98" s="47">
        <v>0</v>
      </c>
      <c r="Z98" s="47">
        <v>2285</v>
      </c>
    </row>
    <row r="99" spans="1:26" x14ac:dyDescent="0.2">
      <c r="A99" s="110">
        <v>46</v>
      </c>
      <c r="B99" s="110" t="s">
        <v>130</v>
      </c>
      <c r="C99" s="39">
        <v>0</v>
      </c>
      <c r="D99" s="142">
        <f t="shared" si="21"/>
        <v>0</v>
      </c>
      <c r="F99" s="142">
        <f t="shared" si="22"/>
        <v>0</v>
      </c>
      <c r="G99" s="39">
        <v>0</v>
      </c>
      <c r="H99" s="142">
        <f t="shared" si="23"/>
        <v>0</v>
      </c>
      <c r="J99" s="142">
        <f t="shared" si="24"/>
        <v>0</v>
      </c>
      <c r="K99" s="39">
        <v>0</v>
      </c>
      <c r="L99" s="142">
        <f t="shared" si="25"/>
        <v>0</v>
      </c>
      <c r="N99" s="142">
        <f t="shared" si="26"/>
        <v>0</v>
      </c>
      <c r="O99" s="39">
        <f t="shared" si="27"/>
        <v>0</v>
      </c>
      <c r="P99" s="39">
        <v>0</v>
      </c>
      <c r="Q99" s="142">
        <f t="shared" si="28"/>
        <v>0</v>
      </c>
      <c r="R99" s="39">
        <v>0</v>
      </c>
      <c r="S99" s="142">
        <f t="shared" si="29"/>
        <v>0</v>
      </c>
      <c r="T99" s="39">
        <v>0</v>
      </c>
      <c r="U99" s="142">
        <f t="shared" si="20"/>
        <v>0</v>
      </c>
      <c r="V99" s="39">
        <v>0</v>
      </c>
      <c r="W99" s="39">
        <v>0</v>
      </c>
      <c r="X99" s="39">
        <v>0</v>
      </c>
      <c r="Y99" s="39">
        <v>0</v>
      </c>
      <c r="Z99" s="39">
        <v>0</v>
      </c>
    </row>
    <row r="100" spans="1:26" x14ac:dyDescent="0.2">
      <c r="A100" s="113">
        <v>47</v>
      </c>
      <c r="B100" s="113" t="s">
        <v>132</v>
      </c>
      <c r="C100" s="47">
        <v>22328529</v>
      </c>
      <c r="D100" s="143">
        <f t="shared" si="21"/>
        <v>272.87816830836164</v>
      </c>
      <c r="E100" s="160"/>
      <c r="F100" s="143">
        <f t="shared" si="22"/>
        <v>142.37104798528699</v>
      </c>
      <c r="G100" s="47">
        <v>0</v>
      </c>
      <c r="H100" s="143">
        <f t="shared" si="23"/>
        <v>0</v>
      </c>
      <c r="I100" s="160"/>
      <c r="J100" s="143">
        <f t="shared" si="24"/>
        <v>0</v>
      </c>
      <c r="K100" s="47">
        <v>40628</v>
      </c>
      <c r="L100" s="143">
        <f t="shared" si="25"/>
        <v>0.49651699948671574</v>
      </c>
      <c r="M100" s="160"/>
      <c r="N100" s="143">
        <f t="shared" si="26"/>
        <v>19.712995672878662</v>
      </c>
      <c r="O100" s="47">
        <f t="shared" si="27"/>
        <v>22369157</v>
      </c>
      <c r="P100" s="47">
        <v>8306216</v>
      </c>
      <c r="Q100" s="143">
        <f t="shared" si="28"/>
        <v>37.132449828127186</v>
      </c>
      <c r="R100" s="47">
        <v>0</v>
      </c>
      <c r="S100" s="143">
        <f t="shared" si="29"/>
        <v>0</v>
      </c>
      <c r="T100" s="47">
        <v>3115263</v>
      </c>
      <c r="U100" s="143">
        <f t="shared" si="20"/>
        <v>13.926599916125584</v>
      </c>
      <c r="V100" s="47">
        <v>0</v>
      </c>
      <c r="W100" s="47">
        <v>81826</v>
      </c>
      <c r="X100" s="47">
        <v>81826</v>
      </c>
      <c r="Y100" s="47">
        <v>0</v>
      </c>
      <c r="Z100" s="47">
        <v>81826</v>
      </c>
    </row>
    <row r="101" spans="1:26" x14ac:dyDescent="0.2">
      <c r="A101" s="110">
        <v>48</v>
      </c>
      <c r="B101" s="110" t="s">
        <v>134</v>
      </c>
      <c r="C101" s="39">
        <v>0</v>
      </c>
      <c r="D101" s="142">
        <f t="shared" si="21"/>
        <v>0</v>
      </c>
      <c r="F101" s="142">
        <f t="shared" si="22"/>
        <v>0</v>
      </c>
      <c r="G101" s="39">
        <v>0</v>
      </c>
      <c r="H101" s="142">
        <f t="shared" si="23"/>
        <v>0</v>
      </c>
      <c r="J101" s="142">
        <f t="shared" si="24"/>
        <v>0</v>
      </c>
      <c r="K101" s="39">
        <v>0</v>
      </c>
      <c r="L101" s="142">
        <f t="shared" si="25"/>
        <v>0</v>
      </c>
      <c r="N101" s="142">
        <f t="shared" si="26"/>
        <v>0</v>
      </c>
      <c r="O101" s="39">
        <f t="shared" si="27"/>
        <v>0</v>
      </c>
      <c r="P101" s="39">
        <v>0</v>
      </c>
      <c r="Q101" s="142">
        <f t="shared" si="28"/>
        <v>0</v>
      </c>
      <c r="R101" s="39">
        <v>0</v>
      </c>
      <c r="S101" s="142">
        <f t="shared" si="29"/>
        <v>0</v>
      </c>
      <c r="T101" s="39">
        <v>0</v>
      </c>
      <c r="U101" s="142">
        <f t="shared" si="20"/>
        <v>0</v>
      </c>
      <c r="V101" s="39">
        <v>0</v>
      </c>
      <c r="W101" s="39">
        <v>0</v>
      </c>
      <c r="X101" s="39">
        <v>0</v>
      </c>
      <c r="Y101" s="39">
        <v>0</v>
      </c>
      <c r="Z101" s="39">
        <v>0</v>
      </c>
    </row>
    <row r="102" spans="1:26" x14ac:dyDescent="0.2">
      <c r="A102" s="113">
        <v>49</v>
      </c>
      <c r="B102" s="113" t="s">
        <v>136</v>
      </c>
      <c r="C102" s="47">
        <v>2013590</v>
      </c>
      <c r="D102" s="143">
        <f t="shared" si="21"/>
        <v>71.277522123893803</v>
      </c>
      <c r="E102" s="160"/>
      <c r="F102" s="143">
        <f t="shared" si="22"/>
        <v>37.18822793879874</v>
      </c>
      <c r="G102" s="47">
        <v>67816</v>
      </c>
      <c r="H102" s="143">
        <f t="shared" si="23"/>
        <v>2.4005663716814158</v>
      </c>
      <c r="I102" s="160"/>
      <c r="J102" s="143">
        <f t="shared" si="24"/>
        <v>29.305619215405383</v>
      </c>
      <c r="K102" s="47">
        <v>141555</v>
      </c>
      <c r="L102" s="143">
        <f t="shared" si="25"/>
        <v>5.0107964601769908</v>
      </c>
      <c r="M102" s="160"/>
      <c r="N102" s="143">
        <f t="shared" si="26"/>
        <v>198.94144417866508</v>
      </c>
      <c r="O102" s="47">
        <f t="shared" si="27"/>
        <v>2222961</v>
      </c>
      <c r="P102" s="47">
        <v>114119</v>
      </c>
      <c r="Q102" s="143">
        <f t="shared" si="28"/>
        <v>5.1336483186164763</v>
      </c>
      <c r="R102" s="47">
        <v>2260</v>
      </c>
      <c r="S102" s="143">
        <f t="shared" si="29"/>
        <v>0.1016662010714538</v>
      </c>
      <c r="T102" s="47">
        <v>0</v>
      </c>
      <c r="U102" s="143">
        <f t="shared" si="20"/>
        <v>0</v>
      </c>
      <c r="V102" s="47">
        <v>0</v>
      </c>
      <c r="W102" s="47">
        <v>28250</v>
      </c>
      <c r="X102" s="47">
        <v>28250</v>
      </c>
      <c r="Y102" s="47">
        <v>28250</v>
      </c>
      <c r="Z102" s="47">
        <v>28250</v>
      </c>
    </row>
    <row r="103" spans="1:26" x14ac:dyDescent="0.2">
      <c r="A103" s="110">
        <v>50</v>
      </c>
      <c r="B103" s="110" t="s">
        <v>138</v>
      </c>
      <c r="C103" s="106">
        <v>0</v>
      </c>
      <c r="D103" s="142">
        <f t="shared" si="21"/>
        <v>0</v>
      </c>
      <c r="F103" s="142">
        <f t="shared" si="22"/>
        <v>0</v>
      </c>
      <c r="G103" s="106">
        <v>0</v>
      </c>
      <c r="H103" s="142">
        <f t="shared" si="23"/>
        <v>0</v>
      </c>
      <c r="J103" s="142">
        <f t="shared" si="24"/>
        <v>0</v>
      </c>
      <c r="K103" s="106">
        <v>0</v>
      </c>
      <c r="L103" s="142">
        <f t="shared" si="25"/>
        <v>0</v>
      </c>
      <c r="N103" s="142">
        <f t="shared" si="26"/>
        <v>0</v>
      </c>
      <c r="O103" s="106">
        <f t="shared" si="27"/>
        <v>0</v>
      </c>
      <c r="P103" s="106">
        <v>0</v>
      </c>
      <c r="Q103" s="151">
        <f t="shared" si="28"/>
        <v>0</v>
      </c>
      <c r="R103" s="106">
        <v>0</v>
      </c>
      <c r="S103" s="151">
        <f t="shared" si="29"/>
        <v>0</v>
      </c>
      <c r="T103" s="106">
        <v>0</v>
      </c>
      <c r="U103" s="151">
        <f t="shared" si="20"/>
        <v>0</v>
      </c>
      <c r="V103" s="106">
        <v>0</v>
      </c>
      <c r="W103" s="39">
        <v>0</v>
      </c>
      <c r="X103" s="39">
        <v>0</v>
      </c>
      <c r="Y103" s="39">
        <v>0</v>
      </c>
      <c r="Z103" s="39">
        <v>0</v>
      </c>
    </row>
    <row r="104" spans="1:26" x14ac:dyDescent="0.2">
      <c r="A104" s="113">
        <v>51</v>
      </c>
      <c r="B104" s="113" t="s">
        <v>140</v>
      </c>
      <c r="C104" s="107">
        <v>611822</v>
      </c>
      <c r="D104" s="143">
        <f t="shared" si="21"/>
        <v>56.089292262559589</v>
      </c>
      <c r="E104" s="160"/>
      <c r="F104" s="143">
        <f t="shared" si="22"/>
        <v>29.263943574810934</v>
      </c>
      <c r="G104" s="107">
        <v>25559</v>
      </c>
      <c r="H104" s="143">
        <f t="shared" ref="H104:H148" si="30">IFERROR((G104/$W104),0)</f>
        <v>2.3431426475980932</v>
      </c>
      <c r="I104" s="160"/>
      <c r="J104" s="143">
        <f t="shared" si="24"/>
        <v>28.604602233842957</v>
      </c>
      <c r="K104" s="107">
        <v>88706</v>
      </c>
      <c r="L104" s="143">
        <f t="shared" si="25"/>
        <v>8.1321965529886313</v>
      </c>
      <c r="M104" s="160"/>
      <c r="N104" s="143">
        <f t="shared" si="26"/>
        <v>322.86901682276186</v>
      </c>
      <c r="O104" s="107">
        <f t="shared" si="27"/>
        <v>726087</v>
      </c>
      <c r="P104" s="107">
        <v>0</v>
      </c>
      <c r="Q104" s="149">
        <f t="shared" si="28"/>
        <v>0</v>
      </c>
      <c r="R104" s="107">
        <v>0</v>
      </c>
      <c r="S104" s="149">
        <f t="shared" si="29"/>
        <v>0</v>
      </c>
      <c r="T104" s="107">
        <v>0</v>
      </c>
      <c r="U104" s="149">
        <f t="shared" ref="U104:U143" si="31">IF($O104&gt;0,T104/$O104*100,0)</f>
        <v>0</v>
      </c>
      <c r="V104" s="107">
        <v>12473</v>
      </c>
      <c r="W104" s="47">
        <v>10908</v>
      </c>
      <c r="X104" s="47">
        <v>10908</v>
      </c>
      <c r="Y104" s="47">
        <v>10908</v>
      </c>
      <c r="Z104" s="47">
        <v>10908</v>
      </c>
    </row>
    <row r="105" spans="1:26" x14ac:dyDescent="0.2">
      <c r="A105" s="110">
        <v>52</v>
      </c>
      <c r="B105" s="110" t="s">
        <v>142</v>
      </c>
      <c r="C105" s="39">
        <v>0</v>
      </c>
      <c r="D105" s="142">
        <f t="shared" si="21"/>
        <v>0</v>
      </c>
      <c r="F105" s="142">
        <f t="shared" si="22"/>
        <v>0</v>
      </c>
      <c r="G105" s="39">
        <v>0</v>
      </c>
      <c r="H105" s="142">
        <f t="shared" si="30"/>
        <v>0</v>
      </c>
      <c r="J105" s="142">
        <f t="shared" si="24"/>
        <v>0</v>
      </c>
      <c r="K105" s="39">
        <v>0</v>
      </c>
      <c r="L105" s="142">
        <f t="shared" si="25"/>
        <v>0</v>
      </c>
      <c r="N105" s="142">
        <f t="shared" si="26"/>
        <v>0</v>
      </c>
      <c r="O105" s="39">
        <f t="shared" si="27"/>
        <v>0</v>
      </c>
      <c r="P105" s="39">
        <v>0</v>
      </c>
      <c r="Q105" s="142">
        <f t="shared" si="28"/>
        <v>0</v>
      </c>
      <c r="R105" s="39">
        <v>0</v>
      </c>
      <c r="S105" s="142">
        <f t="shared" si="29"/>
        <v>0</v>
      </c>
      <c r="T105" s="39">
        <v>0</v>
      </c>
      <c r="U105" s="142">
        <f t="shared" si="31"/>
        <v>0</v>
      </c>
      <c r="V105" s="39">
        <v>0</v>
      </c>
      <c r="W105" s="39">
        <v>0</v>
      </c>
      <c r="X105" s="39">
        <v>0</v>
      </c>
      <c r="Y105" s="39">
        <v>0</v>
      </c>
      <c r="Z105" s="39">
        <v>0</v>
      </c>
    </row>
    <row r="106" spans="1:26" x14ac:dyDescent="0.2">
      <c r="A106" s="113">
        <v>53</v>
      </c>
      <c r="B106" s="113" t="s">
        <v>144</v>
      </c>
      <c r="C106" s="47">
        <v>87353314</v>
      </c>
      <c r="D106" s="143">
        <f t="shared" si="21"/>
        <v>198.88418253391831</v>
      </c>
      <c r="E106" s="160"/>
      <c r="F106" s="143">
        <f t="shared" si="22"/>
        <v>103.76553635853254</v>
      </c>
      <c r="G106" s="47">
        <v>2399750</v>
      </c>
      <c r="H106" s="143">
        <f t="shared" si="30"/>
        <v>5.4637001755396533</v>
      </c>
      <c r="I106" s="160"/>
      <c r="J106" s="143">
        <f t="shared" si="24"/>
        <v>66.699725006711077</v>
      </c>
      <c r="K106" s="47">
        <v>1041812</v>
      </c>
      <c r="L106" s="143">
        <f t="shared" si="25"/>
        <v>2.3719755838230303</v>
      </c>
      <c r="M106" s="160"/>
      <c r="N106" s="143">
        <f t="shared" si="26"/>
        <v>94.173501548617693</v>
      </c>
      <c r="O106" s="47">
        <f t="shared" si="27"/>
        <v>90794876</v>
      </c>
      <c r="P106" s="47">
        <v>733349</v>
      </c>
      <c r="Q106" s="143">
        <f t="shared" si="28"/>
        <v>0.80769866352369923</v>
      </c>
      <c r="R106" s="47">
        <v>-8610</v>
      </c>
      <c r="S106" s="143">
        <f t="shared" si="29"/>
        <v>-9.4829139917543374E-3</v>
      </c>
      <c r="T106" s="47">
        <v>19389561</v>
      </c>
      <c r="U106" s="143">
        <f t="shared" si="31"/>
        <v>21.355347189416285</v>
      </c>
      <c r="V106" s="47">
        <v>18292</v>
      </c>
      <c r="W106" s="47">
        <v>439217</v>
      </c>
      <c r="X106" s="47">
        <v>439217</v>
      </c>
      <c r="Y106" s="47">
        <v>439217</v>
      </c>
      <c r="Z106" s="47">
        <v>439217</v>
      </c>
    </row>
    <row r="107" spans="1:26" x14ac:dyDescent="0.2">
      <c r="A107" s="110">
        <v>54</v>
      </c>
      <c r="B107" s="110" t="s">
        <v>146</v>
      </c>
      <c r="C107" s="39">
        <v>4729699</v>
      </c>
      <c r="D107" s="142">
        <f t="shared" si="21"/>
        <v>114.1667229892826</v>
      </c>
      <c r="F107" s="142">
        <f t="shared" si="22"/>
        <v>59.565175542597849</v>
      </c>
      <c r="G107" s="39">
        <v>54286</v>
      </c>
      <c r="H107" s="142">
        <f t="shared" si="30"/>
        <v>1.3103697982041131</v>
      </c>
      <c r="J107" s="142">
        <f t="shared" si="24"/>
        <v>15.996724269131615</v>
      </c>
      <c r="K107" s="39">
        <v>157685</v>
      </c>
      <c r="L107" s="142">
        <f t="shared" si="25"/>
        <v>3.8062421550642078</v>
      </c>
      <c r="N107" s="142">
        <f t="shared" si="26"/>
        <v>151.11755531084606</v>
      </c>
      <c r="O107" s="39">
        <f t="shared" si="27"/>
        <v>4941670</v>
      </c>
      <c r="P107" s="39">
        <v>1100582</v>
      </c>
      <c r="Q107" s="142">
        <f t="shared" si="28"/>
        <v>22.271458838813597</v>
      </c>
      <c r="R107" s="39">
        <v>0</v>
      </c>
      <c r="S107" s="142">
        <f t="shared" si="29"/>
        <v>0</v>
      </c>
      <c r="T107" s="39">
        <v>223845</v>
      </c>
      <c r="U107" s="142">
        <f t="shared" si="31"/>
        <v>4.5297439934273234</v>
      </c>
      <c r="V107" s="39">
        <v>441730</v>
      </c>
      <c r="W107" s="39">
        <v>41428</v>
      </c>
      <c r="X107" s="39">
        <v>41428</v>
      </c>
      <c r="Y107" s="39">
        <v>41428</v>
      </c>
      <c r="Z107" s="39">
        <v>41428</v>
      </c>
    </row>
    <row r="108" spans="1:26" x14ac:dyDescent="0.2">
      <c r="A108" s="113">
        <v>55</v>
      </c>
      <c r="B108" s="113" t="s">
        <v>148</v>
      </c>
      <c r="C108" s="47">
        <v>568120</v>
      </c>
      <c r="D108" s="143">
        <f t="shared" si="21"/>
        <v>47.111700804378472</v>
      </c>
      <c r="E108" s="160"/>
      <c r="F108" s="143">
        <f t="shared" si="22"/>
        <v>24.579988415596244</v>
      </c>
      <c r="G108" s="47">
        <v>0</v>
      </c>
      <c r="H108" s="143">
        <f t="shared" si="30"/>
        <v>0</v>
      </c>
      <c r="I108" s="160"/>
      <c r="J108" s="143">
        <f t="shared" si="24"/>
        <v>0</v>
      </c>
      <c r="K108" s="47">
        <v>38153</v>
      </c>
      <c r="L108" s="143">
        <f t="shared" si="25"/>
        <v>3.163861016668049</v>
      </c>
      <c r="M108" s="160"/>
      <c r="N108" s="143">
        <f t="shared" si="26"/>
        <v>125.61337999633871</v>
      </c>
      <c r="O108" s="47">
        <f t="shared" si="27"/>
        <v>606273</v>
      </c>
      <c r="P108" s="47">
        <v>169152</v>
      </c>
      <c r="Q108" s="143">
        <f t="shared" si="28"/>
        <v>27.900302339045279</v>
      </c>
      <c r="R108" s="47">
        <v>0</v>
      </c>
      <c r="S108" s="143">
        <f t="shared" si="29"/>
        <v>0</v>
      </c>
      <c r="T108" s="47">
        <v>0</v>
      </c>
      <c r="U108" s="143">
        <f t="shared" si="31"/>
        <v>0</v>
      </c>
      <c r="V108" s="47">
        <v>0</v>
      </c>
      <c r="W108" s="47">
        <v>12059</v>
      </c>
      <c r="X108" s="47">
        <v>12059</v>
      </c>
      <c r="Y108" s="47">
        <v>0</v>
      </c>
      <c r="Z108" s="47">
        <v>12059</v>
      </c>
    </row>
    <row r="109" spans="1:26" x14ac:dyDescent="0.2">
      <c r="A109" s="110">
        <v>56</v>
      </c>
      <c r="B109" s="110" t="s">
        <v>150</v>
      </c>
      <c r="C109" s="39">
        <v>525272</v>
      </c>
      <c r="D109" s="142">
        <f t="shared" si="21"/>
        <v>37.567729938492349</v>
      </c>
      <c r="F109" s="142">
        <f t="shared" si="22"/>
        <v>19.600531310102262</v>
      </c>
      <c r="G109" s="39">
        <v>37055</v>
      </c>
      <c r="H109" s="142">
        <f t="shared" si="30"/>
        <v>2.650193105421256</v>
      </c>
      <c r="J109" s="142">
        <f t="shared" si="24"/>
        <v>32.353010902326837</v>
      </c>
      <c r="K109" s="39">
        <v>97451</v>
      </c>
      <c r="L109" s="142">
        <f t="shared" si="25"/>
        <v>6.969746817336576</v>
      </c>
      <c r="N109" s="142">
        <f t="shared" si="26"/>
        <v>276.71678712561732</v>
      </c>
      <c r="O109" s="39">
        <f t="shared" si="27"/>
        <v>659778</v>
      </c>
      <c r="P109" s="39">
        <v>0</v>
      </c>
      <c r="Q109" s="142">
        <f t="shared" si="28"/>
        <v>0</v>
      </c>
      <c r="R109" s="39">
        <v>0</v>
      </c>
      <c r="S109" s="142">
        <f t="shared" si="29"/>
        <v>0</v>
      </c>
      <c r="T109" s="39">
        <v>0</v>
      </c>
      <c r="U109" s="142">
        <f t="shared" si="31"/>
        <v>0</v>
      </c>
      <c r="V109" s="39">
        <v>0</v>
      </c>
      <c r="W109" s="39">
        <v>13982</v>
      </c>
      <c r="X109" s="39">
        <v>13982</v>
      </c>
      <c r="Y109" s="39">
        <v>13982</v>
      </c>
      <c r="Z109" s="39">
        <v>13982</v>
      </c>
    </row>
    <row r="110" spans="1:26" x14ac:dyDescent="0.2">
      <c r="A110" s="113">
        <v>57</v>
      </c>
      <c r="B110" s="113" t="s">
        <v>152</v>
      </c>
      <c r="C110" s="47">
        <v>513574</v>
      </c>
      <c r="D110" s="143">
        <f t="shared" si="21"/>
        <v>61.088854525990243</v>
      </c>
      <c r="E110" s="160"/>
      <c r="F110" s="143">
        <f t="shared" si="22"/>
        <v>31.87240772320688</v>
      </c>
      <c r="G110" s="47">
        <v>20533</v>
      </c>
      <c r="H110" s="143">
        <f t="shared" si="30"/>
        <v>2.4423694540264065</v>
      </c>
      <c r="I110" s="160"/>
      <c r="J110" s="143">
        <f t="shared" si="24"/>
        <v>29.815942623949365</v>
      </c>
      <c r="K110" s="47">
        <v>37148</v>
      </c>
      <c r="L110" s="143">
        <f t="shared" si="25"/>
        <v>4.4186987034614011</v>
      </c>
      <c r="M110" s="160"/>
      <c r="N110" s="143">
        <f t="shared" si="26"/>
        <v>175.43364781293792</v>
      </c>
      <c r="O110" s="47">
        <f t="shared" si="27"/>
        <v>571255</v>
      </c>
      <c r="P110" s="47">
        <v>42265</v>
      </c>
      <c r="Q110" s="143">
        <f t="shared" si="28"/>
        <v>7.3986223315332031</v>
      </c>
      <c r="R110" s="47">
        <v>23985</v>
      </c>
      <c r="S110" s="143">
        <f t="shared" si="29"/>
        <v>4.1986503400407873</v>
      </c>
      <c r="T110" s="47">
        <v>29605</v>
      </c>
      <c r="U110" s="143">
        <f t="shared" si="31"/>
        <v>5.1824491689350642</v>
      </c>
      <c r="V110" s="47">
        <v>0</v>
      </c>
      <c r="W110" s="47">
        <v>8407</v>
      </c>
      <c r="X110" s="47">
        <v>8407</v>
      </c>
      <c r="Y110" s="47">
        <v>8407</v>
      </c>
      <c r="Z110" s="47">
        <v>8407</v>
      </c>
    </row>
    <row r="111" spans="1:26" x14ac:dyDescent="0.2">
      <c r="A111" s="110">
        <v>58</v>
      </c>
      <c r="B111" s="110" t="s">
        <v>154</v>
      </c>
      <c r="C111" s="39">
        <v>5100365</v>
      </c>
      <c r="D111" s="142">
        <f t="shared" si="21"/>
        <v>168.14574885438302</v>
      </c>
      <c r="F111" s="142">
        <f t="shared" si="22"/>
        <v>87.728111878915115</v>
      </c>
      <c r="G111" s="39">
        <v>14301</v>
      </c>
      <c r="H111" s="142">
        <f t="shared" si="30"/>
        <v>0.47146671941449908</v>
      </c>
      <c r="J111" s="142">
        <f t="shared" si="24"/>
        <v>5.7555684837075249</v>
      </c>
      <c r="K111" s="39">
        <v>116869</v>
      </c>
      <c r="L111" s="142">
        <f t="shared" si="25"/>
        <v>3.8528665150166486</v>
      </c>
      <c r="N111" s="142">
        <f t="shared" si="26"/>
        <v>152.96866173206294</v>
      </c>
      <c r="O111" s="39">
        <f t="shared" si="27"/>
        <v>5231535</v>
      </c>
      <c r="P111" s="39">
        <v>576506</v>
      </c>
      <c r="Q111" s="142">
        <f t="shared" si="28"/>
        <v>11.019824965330443</v>
      </c>
      <c r="R111" s="39">
        <v>1313221</v>
      </c>
      <c r="S111" s="142">
        <f t="shared" si="29"/>
        <v>25.102020726230446</v>
      </c>
      <c r="T111" s="39">
        <v>0</v>
      </c>
      <c r="U111" s="142">
        <f t="shared" si="31"/>
        <v>0</v>
      </c>
      <c r="V111" s="39">
        <v>0</v>
      </c>
      <c r="W111" s="39">
        <v>30333</v>
      </c>
      <c r="X111" s="39">
        <v>30333</v>
      </c>
      <c r="Y111" s="39">
        <v>30333</v>
      </c>
      <c r="Z111" s="39">
        <v>30333</v>
      </c>
    </row>
    <row r="112" spans="1:26" x14ac:dyDescent="0.2">
      <c r="A112" s="113">
        <v>59</v>
      </c>
      <c r="B112" s="113" t="s">
        <v>156</v>
      </c>
      <c r="C112" s="47">
        <v>804658</v>
      </c>
      <c r="D112" s="143">
        <f t="shared" si="21"/>
        <v>73.937149682991816</v>
      </c>
      <c r="E112" s="160"/>
      <c r="F112" s="143">
        <f t="shared" si="22"/>
        <v>38.575858049286154</v>
      </c>
      <c r="G112" s="47">
        <v>22416</v>
      </c>
      <c r="H112" s="143">
        <f t="shared" si="30"/>
        <v>2.059726178443444</v>
      </c>
      <c r="I112" s="160"/>
      <c r="J112" s="143">
        <f t="shared" si="24"/>
        <v>25.144712425171136</v>
      </c>
      <c r="K112" s="47">
        <v>43131</v>
      </c>
      <c r="L112" s="143">
        <f t="shared" si="25"/>
        <v>3.9631535422218138</v>
      </c>
      <c r="M112" s="160"/>
      <c r="N112" s="143">
        <f t="shared" si="26"/>
        <v>157.34733898242413</v>
      </c>
      <c r="O112" s="47">
        <f t="shared" si="27"/>
        <v>870205</v>
      </c>
      <c r="P112" s="47">
        <v>0</v>
      </c>
      <c r="Q112" s="143">
        <f t="shared" si="28"/>
        <v>0</v>
      </c>
      <c r="R112" s="47">
        <v>0</v>
      </c>
      <c r="S112" s="143">
        <f t="shared" si="29"/>
        <v>0</v>
      </c>
      <c r="T112" s="47">
        <v>0</v>
      </c>
      <c r="U112" s="143">
        <f t="shared" si="31"/>
        <v>0</v>
      </c>
      <c r="V112" s="47">
        <v>39302</v>
      </c>
      <c r="W112" s="47">
        <v>10883</v>
      </c>
      <c r="X112" s="47">
        <v>10883</v>
      </c>
      <c r="Y112" s="47">
        <v>10883</v>
      </c>
      <c r="Z112" s="47">
        <v>10883</v>
      </c>
    </row>
    <row r="113" spans="1:26" x14ac:dyDescent="0.2">
      <c r="A113" s="110">
        <v>60</v>
      </c>
      <c r="B113" s="110" t="s">
        <v>158</v>
      </c>
      <c r="C113" s="39">
        <v>6569448</v>
      </c>
      <c r="D113" s="142">
        <f t="shared" si="21"/>
        <v>64.327520195838432</v>
      </c>
      <c r="F113" s="142">
        <f t="shared" si="22"/>
        <v>33.562144312794395</v>
      </c>
      <c r="G113" s="39">
        <v>0</v>
      </c>
      <c r="H113" s="142">
        <f t="shared" si="30"/>
        <v>0</v>
      </c>
      <c r="J113" s="142">
        <f t="shared" si="24"/>
        <v>0</v>
      </c>
      <c r="K113" s="39">
        <v>114437</v>
      </c>
      <c r="L113" s="142">
        <f t="shared" si="25"/>
        <v>1.1205581395348838</v>
      </c>
      <c r="N113" s="142">
        <f t="shared" si="26"/>
        <v>44.489026113296518</v>
      </c>
      <c r="O113" s="39">
        <f t="shared" si="27"/>
        <v>6683885</v>
      </c>
      <c r="P113" s="39">
        <v>4500</v>
      </c>
      <c r="Q113" s="142">
        <f t="shared" si="28"/>
        <v>6.732611348040847E-2</v>
      </c>
      <c r="R113" s="39">
        <v>481262</v>
      </c>
      <c r="S113" s="142">
        <f t="shared" si="29"/>
        <v>7.2003333390685214</v>
      </c>
      <c r="T113" s="39">
        <v>0</v>
      </c>
      <c r="U113" s="142">
        <f t="shared" si="31"/>
        <v>0</v>
      </c>
      <c r="V113" s="39">
        <v>111</v>
      </c>
      <c r="W113" s="39">
        <v>102125</v>
      </c>
      <c r="X113" s="39">
        <v>102125</v>
      </c>
      <c r="Y113" s="39">
        <v>0</v>
      </c>
      <c r="Z113" s="39">
        <v>102125</v>
      </c>
    </row>
    <row r="114" spans="1:26" x14ac:dyDescent="0.2">
      <c r="A114" s="113">
        <v>61</v>
      </c>
      <c r="B114" s="113" t="s">
        <v>160</v>
      </c>
      <c r="C114" s="47">
        <v>870846</v>
      </c>
      <c r="D114" s="143">
        <f t="shared" si="21"/>
        <v>58.888693535298891</v>
      </c>
      <c r="E114" s="160"/>
      <c r="F114" s="143">
        <f t="shared" si="22"/>
        <v>30.724499013899276</v>
      </c>
      <c r="G114" s="47">
        <v>35089</v>
      </c>
      <c r="H114" s="143">
        <f t="shared" si="30"/>
        <v>2.3728022721125237</v>
      </c>
      <c r="I114" s="160"/>
      <c r="J114" s="143">
        <f t="shared" si="24"/>
        <v>28.966680813442068</v>
      </c>
      <c r="K114" s="47">
        <v>45048</v>
      </c>
      <c r="L114" s="143">
        <f t="shared" si="25"/>
        <v>3.0462537192318098</v>
      </c>
      <c r="M114" s="160"/>
      <c r="N114" s="143">
        <f t="shared" si="26"/>
        <v>120.94406928219152</v>
      </c>
      <c r="O114" s="47">
        <f t="shared" si="27"/>
        <v>950983</v>
      </c>
      <c r="P114" s="47">
        <v>178131</v>
      </c>
      <c r="Q114" s="143">
        <f t="shared" si="28"/>
        <v>18.731249664820506</v>
      </c>
      <c r="R114" s="47">
        <v>0</v>
      </c>
      <c r="S114" s="143">
        <f t="shared" si="29"/>
        <v>0</v>
      </c>
      <c r="T114" s="47">
        <v>0</v>
      </c>
      <c r="U114" s="143">
        <f t="shared" si="31"/>
        <v>0</v>
      </c>
      <c r="V114" s="47">
        <v>0</v>
      </c>
      <c r="W114" s="47">
        <v>14788</v>
      </c>
      <c r="X114" s="47">
        <v>14788</v>
      </c>
      <c r="Y114" s="47">
        <v>14788</v>
      </c>
      <c r="Z114" s="47">
        <v>14788</v>
      </c>
    </row>
    <row r="115" spans="1:26" x14ac:dyDescent="0.2">
      <c r="A115" s="110">
        <v>62</v>
      </c>
      <c r="B115" s="110" t="s">
        <v>249</v>
      </c>
      <c r="C115" s="39">
        <v>1730737</v>
      </c>
      <c r="D115" s="142">
        <f t="shared" si="21"/>
        <v>64.560467024768727</v>
      </c>
      <c r="F115" s="142">
        <f t="shared" si="22"/>
        <v>33.683681643410665</v>
      </c>
      <c r="G115" s="39">
        <v>393446</v>
      </c>
      <c r="H115" s="142">
        <f t="shared" si="30"/>
        <v>14.676439868695912</v>
      </c>
      <c r="J115" s="142">
        <f t="shared" si="24"/>
        <v>179.1669513093039</v>
      </c>
      <c r="K115" s="39">
        <v>39581</v>
      </c>
      <c r="L115" s="142">
        <f t="shared" si="25"/>
        <v>1.4764622500746045</v>
      </c>
      <c r="N115" s="142">
        <f t="shared" si="26"/>
        <v>58.61933020818573</v>
      </c>
      <c r="O115" s="39">
        <f t="shared" si="27"/>
        <v>2163764</v>
      </c>
      <c r="P115" s="39">
        <v>22515</v>
      </c>
      <c r="Q115" s="142">
        <f t="shared" si="28"/>
        <v>1.0405478601178317</v>
      </c>
      <c r="R115" s="39">
        <v>0</v>
      </c>
      <c r="S115" s="142">
        <f t="shared" si="29"/>
        <v>0</v>
      </c>
      <c r="T115" s="39">
        <v>0</v>
      </c>
      <c r="U115" s="142">
        <f t="shared" si="31"/>
        <v>0</v>
      </c>
      <c r="V115" s="39">
        <v>0</v>
      </c>
      <c r="W115" s="39">
        <v>26808</v>
      </c>
      <c r="X115" s="39">
        <v>26808</v>
      </c>
      <c r="Y115" s="39">
        <v>26808</v>
      </c>
      <c r="Z115" s="39">
        <v>26808</v>
      </c>
    </row>
    <row r="116" spans="1:26" x14ac:dyDescent="0.2">
      <c r="A116" s="113">
        <v>63</v>
      </c>
      <c r="B116" s="113" t="s">
        <v>164</v>
      </c>
      <c r="C116" s="47">
        <v>1069095</v>
      </c>
      <c r="D116" s="143">
        <f t="shared" si="21"/>
        <v>87.991358024691351</v>
      </c>
      <c r="E116" s="160"/>
      <c r="F116" s="143">
        <f t="shared" si="22"/>
        <v>45.908479719299073</v>
      </c>
      <c r="G116" s="47">
        <v>53504</v>
      </c>
      <c r="H116" s="143">
        <f t="shared" si="30"/>
        <v>4.4036213991769548</v>
      </c>
      <c r="I116" s="160"/>
      <c r="J116" s="143">
        <f t="shared" si="24"/>
        <v>53.758501916653977</v>
      </c>
      <c r="K116" s="47">
        <v>110350</v>
      </c>
      <c r="L116" s="143">
        <f t="shared" si="25"/>
        <v>9.0823045267489704</v>
      </c>
      <c r="M116" s="160"/>
      <c r="N116" s="143">
        <f t="shared" si="26"/>
        <v>360.59073510202933</v>
      </c>
      <c r="O116" s="47">
        <f t="shared" si="27"/>
        <v>1232949</v>
      </c>
      <c r="P116" s="47">
        <v>18385</v>
      </c>
      <c r="Q116" s="143">
        <f t="shared" si="28"/>
        <v>1.4911403472487508</v>
      </c>
      <c r="R116" s="47">
        <v>42550</v>
      </c>
      <c r="S116" s="143">
        <f t="shared" si="29"/>
        <v>3.4510754297217483</v>
      </c>
      <c r="T116" s="47">
        <v>0</v>
      </c>
      <c r="U116" s="143">
        <f t="shared" si="31"/>
        <v>0</v>
      </c>
      <c r="V116" s="47">
        <v>0</v>
      </c>
      <c r="W116" s="47">
        <v>12150</v>
      </c>
      <c r="X116" s="47">
        <v>12150</v>
      </c>
      <c r="Y116" s="47">
        <v>12150</v>
      </c>
      <c r="Z116" s="47">
        <v>12150</v>
      </c>
    </row>
    <row r="117" spans="1:26" x14ac:dyDescent="0.2">
      <c r="A117" s="110">
        <v>64</v>
      </c>
      <c r="B117" s="110" t="s">
        <v>166</v>
      </c>
      <c r="C117" s="39">
        <v>0</v>
      </c>
      <c r="D117" s="142">
        <f t="shared" si="21"/>
        <v>0</v>
      </c>
      <c r="F117" s="142">
        <f t="shared" si="22"/>
        <v>0</v>
      </c>
      <c r="G117" s="39">
        <v>0</v>
      </c>
      <c r="H117" s="142">
        <f t="shared" si="30"/>
        <v>0</v>
      </c>
      <c r="J117" s="142">
        <f t="shared" si="24"/>
        <v>0</v>
      </c>
      <c r="K117" s="39">
        <v>0</v>
      </c>
      <c r="L117" s="142">
        <f t="shared" si="25"/>
        <v>0</v>
      </c>
      <c r="N117" s="142">
        <f t="shared" si="26"/>
        <v>0</v>
      </c>
      <c r="O117" s="39">
        <f t="shared" si="27"/>
        <v>0</v>
      </c>
      <c r="P117" s="39">
        <v>0</v>
      </c>
      <c r="Q117" s="142">
        <f t="shared" si="28"/>
        <v>0</v>
      </c>
      <c r="R117" s="39">
        <v>0</v>
      </c>
      <c r="S117" s="142">
        <f t="shared" si="29"/>
        <v>0</v>
      </c>
      <c r="T117" s="39">
        <v>0</v>
      </c>
      <c r="U117" s="142">
        <f t="shared" si="31"/>
        <v>0</v>
      </c>
      <c r="V117" s="39">
        <v>0</v>
      </c>
      <c r="W117" s="39">
        <v>0</v>
      </c>
      <c r="X117" s="39">
        <v>0</v>
      </c>
      <c r="Y117" s="39">
        <v>0</v>
      </c>
      <c r="Z117" s="39">
        <v>0</v>
      </c>
    </row>
    <row r="118" spans="1:26" x14ac:dyDescent="0.2">
      <c r="A118" s="113">
        <v>65</v>
      </c>
      <c r="B118" s="113" t="s">
        <v>168</v>
      </c>
      <c r="C118" s="47">
        <v>721498</v>
      </c>
      <c r="D118" s="143">
        <f t="shared" ref="D118:D148" si="32">IFERROR(C118/$W118,0)</f>
        <v>46.110947785517993</v>
      </c>
      <c r="E118" s="160"/>
      <c r="F118" s="143">
        <f t="shared" ref="F118:F149" si="33">IF(D$149&gt;0,D118/D$149*100,0)</f>
        <v>24.057857030176649</v>
      </c>
      <c r="G118" s="47">
        <v>8500</v>
      </c>
      <c r="H118" s="143">
        <f t="shared" si="30"/>
        <v>0.54323512494407877</v>
      </c>
      <c r="I118" s="160"/>
      <c r="J118" s="143">
        <f t="shared" ref="J118:J149" si="34">IF(H$149&gt;0,H118/H$149*100,0)</f>
        <v>6.6317023781740678</v>
      </c>
      <c r="K118" s="47">
        <v>61601</v>
      </c>
      <c r="L118" s="143">
        <f t="shared" ref="L118:L148" si="35">IFERROR((K118/$W118),0)</f>
        <v>3.9369208154917876</v>
      </c>
      <c r="M118" s="160"/>
      <c r="N118" s="143">
        <f t="shared" ref="N118:N149" si="36">IF(L$149&gt;0,L118/L$149*100,0)</f>
        <v>156.30583259079725</v>
      </c>
      <c r="O118" s="47">
        <f t="shared" ref="O118:O148" si="37">(C118+G118+K118)</f>
        <v>791599</v>
      </c>
      <c r="P118" s="47">
        <v>0</v>
      </c>
      <c r="Q118" s="143">
        <f t="shared" ref="Q118:Q149" si="38">IF($O118&gt;0,P118/$O118*100,0)</f>
        <v>0</v>
      </c>
      <c r="R118" s="47">
        <v>8955</v>
      </c>
      <c r="S118" s="143">
        <f t="shared" ref="S118:S149" si="39">IF($O118&gt;0,R118/$O118*100,0)</f>
        <v>1.131254587234193</v>
      </c>
      <c r="T118" s="47">
        <v>0</v>
      </c>
      <c r="U118" s="143">
        <f t="shared" si="31"/>
        <v>0</v>
      </c>
      <c r="V118" s="47">
        <v>8958</v>
      </c>
      <c r="W118" s="47">
        <v>15647</v>
      </c>
      <c r="X118" s="47">
        <v>15647</v>
      </c>
      <c r="Y118" s="47">
        <v>15647</v>
      </c>
      <c r="Z118" s="47">
        <v>15647</v>
      </c>
    </row>
    <row r="119" spans="1:26" x14ac:dyDescent="0.2">
      <c r="A119" s="110">
        <v>66</v>
      </c>
      <c r="B119" s="110" t="s">
        <v>170</v>
      </c>
      <c r="C119" s="39">
        <v>6688404</v>
      </c>
      <c r="D119" s="142">
        <f t="shared" si="32"/>
        <v>172.47934395791427</v>
      </c>
      <c r="F119" s="142">
        <f t="shared" si="33"/>
        <v>89.989115315937767</v>
      </c>
      <c r="G119" s="39">
        <v>75709</v>
      </c>
      <c r="H119" s="142">
        <f t="shared" si="30"/>
        <v>1.9523699004590231</v>
      </c>
      <c r="J119" s="142">
        <f t="shared" si="34"/>
        <v>23.834129122785281</v>
      </c>
      <c r="K119" s="39">
        <v>188992</v>
      </c>
      <c r="L119" s="142">
        <f t="shared" si="35"/>
        <v>4.8736912682448814</v>
      </c>
      <c r="N119" s="142">
        <f t="shared" si="36"/>
        <v>193.49801714982036</v>
      </c>
      <c r="O119" s="39">
        <f t="shared" si="37"/>
        <v>6953105</v>
      </c>
      <c r="P119" s="39">
        <v>1177670</v>
      </c>
      <c r="Q119" s="142">
        <f t="shared" si="38"/>
        <v>16.937325123092489</v>
      </c>
      <c r="R119" s="39">
        <v>733865</v>
      </c>
      <c r="S119" s="142">
        <f t="shared" si="39"/>
        <v>10.554493280340223</v>
      </c>
      <c r="T119" s="39">
        <v>0</v>
      </c>
      <c r="U119" s="142">
        <f t="shared" si="31"/>
        <v>0</v>
      </c>
      <c r="V119" s="39">
        <v>4750018</v>
      </c>
      <c r="W119" s="39">
        <v>38778</v>
      </c>
      <c r="X119" s="39">
        <v>38778</v>
      </c>
      <c r="Y119" s="39">
        <v>38778</v>
      </c>
      <c r="Z119" s="39">
        <v>38778</v>
      </c>
    </row>
    <row r="120" spans="1:26" x14ac:dyDescent="0.2">
      <c r="A120" s="113">
        <v>67</v>
      </c>
      <c r="B120" s="113" t="s">
        <v>250</v>
      </c>
      <c r="C120" s="47">
        <v>3711056</v>
      </c>
      <c r="D120" s="143">
        <f t="shared" si="32"/>
        <v>157.76287038217913</v>
      </c>
      <c r="E120" s="160"/>
      <c r="F120" s="143">
        <f t="shared" si="33"/>
        <v>82.310964371822863</v>
      </c>
      <c r="G120" s="47">
        <v>107268</v>
      </c>
      <c r="H120" s="143">
        <f t="shared" si="30"/>
        <v>4.560132636143349</v>
      </c>
      <c r="I120" s="160"/>
      <c r="J120" s="143">
        <f t="shared" si="34"/>
        <v>55.669158821447915</v>
      </c>
      <c r="K120" s="47">
        <v>0</v>
      </c>
      <c r="L120" s="143">
        <f t="shared" si="35"/>
        <v>0</v>
      </c>
      <c r="M120" s="160"/>
      <c r="N120" s="143">
        <f t="shared" si="36"/>
        <v>0</v>
      </c>
      <c r="O120" s="47">
        <f t="shared" si="37"/>
        <v>3818324</v>
      </c>
      <c r="P120" s="47">
        <v>64384</v>
      </c>
      <c r="Q120" s="143">
        <f t="shared" si="38"/>
        <v>1.6861848287363774</v>
      </c>
      <c r="R120" s="47">
        <v>1227172</v>
      </c>
      <c r="S120" s="143">
        <f t="shared" si="39"/>
        <v>32.139022251647582</v>
      </c>
      <c r="T120" s="47">
        <v>0</v>
      </c>
      <c r="U120" s="143">
        <f t="shared" si="31"/>
        <v>0</v>
      </c>
      <c r="V120" s="47">
        <v>0</v>
      </c>
      <c r="W120" s="47">
        <v>23523</v>
      </c>
      <c r="X120" s="47">
        <v>23523</v>
      </c>
      <c r="Y120" s="47">
        <v>23523</v>
      </c>
      <c r="Z120" s="47">
        <v>0</v>
      </c>
    </row>
    <row r="121" spans="1:26" x14ac:dyDescent="0.2">
      <c r="A121" s="110">
        <v>68</v>
      </c>
      <c r="B121" s="110" t="s">
        <v>174</v>
      </c>
      <c r="C121" s="39">
        <v>794832</v>
      </c>
      <c r="D121" s="142">
        <f t="shared" si="32"/>
        <v>46.796114218428023</v>
      </c>
      <c r="F121" s="142">
        <f t="shared" si="33"/>
        <v>24.415334741576082</v>
      </c>
      <c r="G121" s="39">
        <v>9975</v>
      </c>
      <c r="H121" s="142">
        <f t="shared" si="30"/>
        <v>0.5872828966735355</v>
      </c>
      <c r="J121" s="142">
        <f t="shared" si="34"/>
        <v>7.16942849181883</v>
      </c>
      <c r="K121" s="39">
        <v>128497</v>
      </c>
      <c r="L121" s="142">
        <f t="shared" si="35"/>
        <v>7.5653223432440386</v>
      </c>
      <c r="N121" s="142">
        <f t="shared" si="36"/>
        <v>300.36265982931786</v>
      </c>
      <c r="O121" s="39">
        <f t="shared" si="37"/>
        <v>933304</v>
      </c>
      <c r="P121" s="39">
        <v>0</v>
      </c>
      <c r="Q121" s="142">
        <f t="shared" si="38"/>
        <v>0</v>
      </c>
      <c r="R121" s="39">
        <v>13758</v>
      </c>
      <c r="S121" s="142">
        <f t="shared" si="39"/>
        <v>1.4741177579866795</v>
      </c>
      <c r="T121" s="39">
        <v>0</v>
      </c>
      <c r="U121" s="142">
        <f t="shared" si="31"/>
        <v>0</v>
      </c>
      <c r="V121" s="39">
        <v>0</v>
      </c>
      <c r="W121" s="39">
        <v>16985</v>
      </c>
      <c r="X121" s="39">
        <v>16985</v>
      </c>
      <c r="Y121" s="39">
        <v>16985</v>
      </c>
      <c r="Z121" s="39">
        <v>16985</v>
      </c>
    </row>
    <row r="122" spans="1:26" x14ac:dyDescent="0.2">
      <c r="A122" s="113">
        <v>69</v>
      </c>
      <c r="B122" s="113" t="s">
        <v>176</v>
      </c>
      <c r="C122" s="47">
        <v>8349997</v>
      </c>
      <c r="D122" s="143">
        <f t="shared" si="32"/>
        <v>141.73437102167603</v>
      </c>
      <c r="E122" s="160"/>
      <c r="F122" s="143">
        <f t="shared" si="33"/>
        <v>73.948279054294645</v>
      </c>
      <c r="G122" s="47">
        <v>8206</v>
      </c>
      <c r="H122" s="143">
        <f t="shared" si="30"/>
        <v>0.13929013969752008</v>
      </c>
      <c r="I122" s="160"/>
      <c r="J122" s="143">
        <f t="shared" si="34"/>
        <v>1.7004253007081083</v>
      </c>
      <c r="K122" s="47">
        <v>187792</v>
      </c>
      <c r="L122" s="143">
        <f t="shared" si="35"/>
        <v>3.1876156366167061</v>
      </c>
      <c r="M122" s="160"/>
      <c r="N122" s="143">
        <f t="shared" si="36"/>
        <v>126.55649920624057</v>
      </c>
      <c r="O122" s="47">
        <f t="shared" si="37"/>
        <v>8545995</v>
      </c>
      <c r="P122" s="47">
        <v>2188008</v>
      </c>
      <c r="Q122" s="143">
        <f t="shared" si="38"/>
        <v>25.602729699701438</v>
      </c>
      <c r="R122" s="47">
        <v>374037</v>
      </c>
      <c r="S122" s="143">
        <f t="shared" si="39"/>
        <v>4.3767519171260929</v>
      </c>
      <c r="T122" s="47">
        <v>189457</v>
      </c>
      <c r="U122" s="143">
        <f t="shared" si="31"/>
        <v>2.2169097922477139</v>
      </c>
      <c r="V122" s="47">
        <v>0</v>
      </c>
      <c r="W122" s="47">
        <v>58913</v>
      </c>
      <c r="X122" s="47">
        <v>58913</v>
      </c>
      <c r="Y122" s="47">
        <v>58913</v>
      </c>
      <c r="Z122" s="47">
        <v>58913</v>
      </c>
    </row>
    <row r="123" spans="1:26" x14ac:dyDescent="0.2">
      <c r="A123" s="110">
        <v>70</v>
      </c>
      <c r="B123" s="110" t="s">
        <v>178</v>
      </c>
      <c r="C123" s="39">
        <v>1648795</v>
      </c>
      <c r="D123" s="142">
        <f t="shared" si="32"/>
        <v>51.730147773977976</v>
      </c>
      <c r="F123" s="142">
        <f t="shared" si="33"/>
        <v>26.989610039790524</v>
      </c>
      <c r="G123" s="39">
        <v>0</v>
      </c>
      <c r="H123" s="142">
        <f t="shared" si="30"/>
        <v>0</v>
      </c>
      <c r="J123" s="142">
        <f t="shared" si="34"/>
        <v>0</v>
      </c>
      <c r="K123" s="39">
        <v>131672</v>
      </c>
      <c r="L123" s="142">
        <f t="shared" si="35"/>
        <v>4.1311454836381891</v>
      </c>
      <c r="N123" s="142">
        <f t="shared" si="36"/>
        <v>164.01704901781656</v>
      </c>
      <c r="O123" s="39">
        <f t="shared" si="37"/>
        <v>1780467</v>
      </c>
      <c r="P123" s="39">
        <v>0</v>
      </c>
      <c r="Q123" s="142">
        <f t="shared" si="38"/>
        <v>0</v>
      </c>
      <c r="R123" s="39">
        <v>0</v>
      </c>
      <c r="S123" s="142">
        <f t="shared" si="39"/>
        <v>0</v>
      </c>
      <c r="T123" s="39">
        <v>0</v>
      </c>
      <c r="U123" s="142">
        <f t="shared" si="31"/>
        <v>0</v>
      </c>
      <c r="V123" s="39">
        <v>46088</v>
      </c>
      <c r="W123" s="39">
        <v>31873</v>
      </c>
      <c r="X123" s="39">
        <v>31873</v>
      </c>
      <c r="Y123" s="39">
        <v>0</v>
      </c>
      <c r="Z123" s="39">
        <v>31873</v>
      </c>
    </row>
    <row r="124" spans="1:26" x14ac:dyDescent="0.2">
      <c r="A124" s="113">
        <v>71</v>
      </c>
      <c r="B124" s="113" t="s">
        <v>180</v>
      </c>
      <c r="C124" s="47">
        <v>902490</v>
      </c>
      <c r="D124" s="143">
        <f t="shared" si="32"/>
        <v>40.025279403938264</v>
      </c>
      <c r="E124" s="160"/>
      <c r="F124" s="143">
        <f t="shared" si="33"/>
        <v>20.882729497814502</v>
      </c>
      <c r="G124" s="47">
        <v>21360</v>
      </c>
      <c r="H124" s="143">
        <f t="shared" si="30"/>
        <v>0.94731240021287921</v>
      </c>
      <c r="I124" s="160"/>
      <c r="J124" s="143">
        <f t="shared" si="34"/>
        <v>11.564594424950414</v>
      </c>
      <c r="K124" s="47">
        <v>159401</v>
      </c>
      <c r="L124" s="143">
        <f t="shared" si="35"/>
        <v>7.0694074862515519</v>
      </c>
      <c r="M124" s="160"/>
      <c r="N124" s="143">
        <f t="shared" si="36"/>
        <v>280.67357075459284</v>
      </c>
      <c r="O124" s="47">
        <f t="shared" si="37"/>
        <v>1083251</v>
      </c>
      <c r="P124" s="47">
        <v>86010</v>
      </c>
      <c r="Q124" s="143">
        <f t="shared" si="38"/>
        <v>7.939988054476756</v>
      </c>
      <c r="R124" s="47">
        <v>0</v>
      </c>
      <c r="S124" s="143">
        <f t="shared" si="39"/>
        <v>0</v>
      </c>
      <c r="T124" s="47">
        <v>0</v>
      </c>
      <c r="U124" s="143">
        <f t="shared" si="31"/>
        <v>0</v>
      </c>
      <c r="V124" s="47">
        <v>18315</v>
      </c>
      <c r="W124" s="47">
        <v>22548</v>
      </c>
      <c r="X124" s="47">
        <v>22548</v>
      </c>
      <c r="Y124" s="47">
        <v>22548</v>
      </c>
      <c r="Z124" s="47">
        <v>22548</v>
      </c>
    </row>
    <row r="125" spans="1:26" x14ac:dyDescent="0.2">
      <c r="A125" s="110">
        <v>72</v>
      </c>
      <c r="B125" s="110" t="s">
        <v>182</v>
      </c>
      <c r="C125" s="39">
        <v>3656095</v>
      </c>
      <c r="D125" s="142">
        <f t="shared" si="32"/>
        <v>85.709145040673278</v>
      </c>
      <c r="F125" s="142">
        <f t="shared" si="33"/>
        <v>44.717761325539151</v>
      </c>
      <c r="G125" s="39">
        <v>25000</v>
      </c>
      <c r="H125" s="142">
        <f t="shared" si="30"/>
        <v>0.58607028154816321</v>
      </c>
      <c r="J125" s="142">
        <f t="shared" si="34"/>
        <v>7.1546251364364464</v>
      </c>
      <c r="K125" s="39">
        <v>79088</v>
      </c>
      <c r="L125" s="142">
        <f t="shared" si="35"/>
        <v>1.8540450570832454</v>
      </c>
      <c r="N125" s="142">
        <f t="shared" si="36"/>
        <v>73.610334037680715</v>
      </c>
      <c r="O125" s="39">
        <f t="shared" si="37"/>
        <v>3760183</v>
      </c>
      <c r="P125" s="39">
        <v>436049</v>
      </c>
      <c r="Q125" s="142">
        <f t="shared" si="38"/>
        <v>11.596483469022651</v>
      </c>
      <c r="R125" s="39">
        <v>0</v>
      </c>
      <c r="S125" s="142">
        <f t="shared" si="39"/>
        <v>0</v>
      </c>
      <c r="T125" s="39">
        <v>0</v>
      </c>
      <c r="U125" s="142">
        <f t="shared" si="31"/>
        <v>0</v>
      </c>
      <c r="V125" s="39">
        <v>0</v>
      </c>
      <c r="W125" s="39">
        <v>42657</v>
      </c>
      <c r="X125" s="39">
        <v>42657</v>
      </c>
      <c r="Y125" s="39">
        <v>42657</v>
      </c>
      <c r="Z125" s="39">
        <v>42657</v>
      </c>
    </row>
    <row r="126" spans="1:26" x14ac:dyDescent="0.2">
      <c r="A126" s="113">
        <v>73</v>
      </c>
      <c r="B126" s="113" t="s">
        <v>184</v>
      </c>
      <c r="C126" s="47">
        <v>74508000</v>
      </c>
      <c r="D126" s="143">
        <f t="shared" si="32"/>
        <v>149.65863417514808</v>
      </c>
      <c r="E126" s="160"/>
      <c r="F126" s="143">
        <f t="shared" si="33"/>
        <v>78.082672276973128</v>
      </c>
      <c r="G126" s="47">
        <v>9679000</v>
      </c>
      <c r="H126" s="143">
        <f t="shared" si="30"/>
        <v>19.441481722516485</v>
      </c>
      <c r="I126" s="160"/>
      <c r="J126" s="143">
        <f t="shared" si="34"/>
        <v>237.33759960332543</v>
      </c>
      <c r="K126" s="47">
        <v>1447000</v>
      </c>
      <c r="L126" s="143">
        <f t="shared" si="35"/>
        <v>2.9064804269533377</v>
      </c>
      <c r="M126" s="160"/>
      <c r="N126" s="143">
        <f t="shared" si="36"/>
        <v>115.39471184081908</v>
      </c>
      <c r="O126" s="47">
        <f t="shared" si="37"/>
        <v>85634000</v>
      </c>
      <c r="P126" s="47">
        <v>1886000</v>
      </c>
      <c r="Q126" s="143">
        <f t="shared" si="38"/>
        <v>2.202396244482332</v>
      </c>
      <c r="R126" s="47">
        <v>294000</v>
      </c>
      <c r="S126" s="143">
        <f t="shared" si="39"/>
        <v>0.34332157787794565</v>
      </c>
      <c r="T126" s="47">
        <v>40204000</v>
      </c>
      <c r="U126" s="143">
        <f t="shared" si="31"/>
        <v>46.948641894574585</v>
      </c>
      <c r="V126" s="47">
        <v>13325000</v>
      </c>
      <c r="W126" s="47">
        <v>497853</v>
      </c>
      <c r="X126" s="47">
        <v>497853</v>
      </c>
      <c r="Y126" s="47">
        <v>497853</v>
      </c>
      <c r="Z126" s="47">
        <v>497853</v>
      </c>
    </row>
    <row r="127" spans="1:26" x14ac:dyDescent="0.2">
      <c r="A127" s="110">
        <v>74</v>
      </c>
      <c r="B127" s="110" t="s">
        <v>186</v>
      </c>
      <c r="C127" s="39">
        <v>0</v>
      </c>
      <c r="D127" s="142">
        <f t="shared" si="32"/>
        <v>0</v>
      </c>
      <c r="F127" s="142">
        <f t="shared" si="33"/>
        <v>0</v>
      </c>
      <c r="G127" s="39">
        <v>0</v>
      </c>
      <c r="H127" s="142">
        <f t="shared" si="30"/>
        <v>0</v>
      </c>
      <c r="J127" s="142">
        <f t="shared" si="34"/>
        <v>0</v>
      </c>
      <c r="K127" s="39">
        <v>0</v>
      </c>
      <c r="L127" s="142">
        <f t="shared" si="35"/>
        <v>0</v>
      </c>
      <c r="N127" s="142">
        <f t="shared" si="36"/>
        <v>0</v>
      </c>
      <c r="O127" s="39">
        <f t="shared" si="37"/>
        <v>0</v>
      </c>
      <c r="P127" s="39">
        <v>0</v>
      </c>
      <c r="Q127" s="142">
        <f t="shared" si="38"/>
        <v>0</v>
      </c>
      <c r="R127" s="39">
        <v>0</v>
      </c>
      <c r="S127" s="142">
        <f t="shared" si="39"/>
        <v>0</v>
      </c>
      <c r="T127" s="39">
        <v>0</v>
      </c>
      <c r="U127" s="142">
        <f t="shared" si="31"/>
        <v>0</v>
      </c>
      <c r="V127" s="39">
        <v>0</v>
      </c>
      <c r="W127" s="39">
        <v>0</v>
      </c>
      <c r="X127" s="39">
        <v>0</v>
      </c>
      <c r="Y127" s="39">
        <v>0</v>
      </c>
      <c r="Z127" s="39">
        <v>0</v>
      </c>
    </row>
    <row r="128" spans="1:26" x14ac:dyDescent="0.2">
      <c r="A128" s="113">
        <v>75</v>
      </c>
      <c r="B128" s="113" t="s">
        <v>188</v>
      </c>
      <c r="C128" s="47">
        <v>181597</v>
      </c>
      <c r="D128" s="143">
        <f t="shared" si="32"/>
        <v>24.313428839202036</v>
      </c>
      <c r="E128" s="160"/>
      <c r="F128" s="143">
        <f t="shared" si="33"/>
        <v>12.685252050069643</v>
      </c>
      <c r="G128" s="47">
        <v>22023</v>
      </c>
      <c r="H128" s="143">
        <f t="shared" si="30"/>
        <v>2.9485874949792477</v>
      </c>
      <c r="I128" s="160"/>
      <c r="J128" s="143">
        <f t="shared" si="34"/>
        <v>35.995748074502949</v>
      </c>
      <c r="K128" s="47">
        <v>70862</v>
      </c>
      <c r="L128" s="143">
        <f t="shared" si="35"/>
        <v>9.4874815905743741</v>
      </c>
      <c r="M128" s="160"/>
      <c r="N128" s="143">
        <f t="shared" si="36"/>
        <v>376.67730155231573</v>
      </c>
      <c r="O128" s="47">
        <f t="shared" si="37"/>
        <v>274482</v>
      </c>
      <c r="P128" s="47">
        <v>0</v>
      </c>
      <c r="Q128" s="143">
        <f t="shared" si="38"/>
        <v>0</v>
      </c>
      <c r="R128" s="47">
        <v>0</v>
      </c>
      <c r="S128" s="143">
        <f t="shared" si="39"/>
        <v>0</v>
      </c>
      <c r="T128" s="47">
        <v>0</v>
      </c>
      <c r="U128" s="143">
        <f t="shared" si="31"/>
        <v>0</v>
      </c>
      <c r="V128" s="47">
        <v>0</v>
      </c>
      <c r="W128" s="47">
        <v>7469</v>
      </c>
      <c r="X128" s="47">
        <v>7469</v>
      </c>
      <c r="Y128" s="47">
        <v>7469</v>
      </c>
      <c r="Z128" s="47">
        <v>7469</v>
      </c>
    </row>
    <row r="129" spans="1:26" x14ac:dyDescent="0.2">
      <c r="A129" s="110">
        <v>76</v>
      </c>
      <c r="B129" s="110" t="s">
        <v>62</v>
      </c>
      <c r="C129" s="39">
        <v>0</v>
      </c>
      <c r="D129" s="142">
        <f t="shared" si="32"/>
        <v>0</v>
      </c>
      <c r="F129" s="142">
        <f t="shared" si="33"/>
        <v>0</v>
      </c>
      <c r="G129" s="39">
        <v>0</v>
      </c>
      <c r="H129" s="142">
        <f t="shared" si="30"/>
        <v>0</v>
      </c>
      <c r="J129" s="142">
        <f t="shared" si="34"/>
        <v>0</v>
      </c>
      <c r="K129" s="39">
        <v>0</v>
      </c>
      <c r="L129" s="142">
        <f t="shared" si="35"/>
        <v>0</v>
      </c>
      <c r="N129" s="142">
        <f t="shared" si="36"/>
        <v>0</v>
      </c>
      <c r="O129" s="39">
        <f t="shared" si="37"/>
        <v>0</v>
      </c>
      <c r="P129" s="39">
        <v>0</v>
      </c>
      <c r="Q129" s="142">
        <f t="shared" si="38"/>
        <v>0</v>
      </c>
      <c r="R129" s="39">
        <v>0</v>
      </c>
      <c r="S129" s="142">
        <f t="shared" si="39"/>
        <v>0</v>
      </c>
      <c r="T129" s="39">
        <v>0</v>
      </c>
      <c r="U129" s="142">
        <f t="shared" si="31"/>
        <v>0</v>
      </c>
      <c r="V129" s="39">
        <v>0</v>
      </c>
      <c r="W129" s="39">
        <v>0</v>
      </c>
      <c r="X129" s="39">
        <v>0</v>
      </c>
      <c r="Y129" s="39">
        <v>0</v>
      </c>
      <c r="Z129" s="39">
        <v>0</v>
      </c>
    </row>
    <row r="130" spans="1:26" x14ac:dyDescent="0.2">
      <c r="A130" s="113">
        <v>77</v>
      </c>
      <c r="B130" s="113" t="s">
        <v>64</v>
      </c>
      <c r="C130" s="47">
        <v>8597618</v>
      </c>
      <c r="D130" s="143">
        <f t="shared" si="32"/>
        <v>89.09725690954123</v>
      </c>
      <c r="E130" s="160"/>
      <c r="F130" s="143">
        <f t="shared" si="33"/>
        <v>46.485469751802945</v>
      </c>
      <c r="G130" s="47">
        <v>0</v>
      </c>
      <c r="H130" s="143">
        <f t="shared" si="30"/>
        <v>0</v>
      </c>
      <c r="I130" s="160"/>
      <c r="J130" s="143">
        <f t="shared" si="34"/>
        <v>0</v>
      </c>
      <c r="K130" s="47">
        <v>101922</v>
      </c>
      <c r="L130" s="143">
        <f t="shared" si="35"/>
        <v>1.0562193643325699</v>
      </c>
      <c r="M130" s="160"/>
      <c r="N130" s="143">
        <f t="shared" si="36"/>
        <v>41.934612068112429</v>
      </c>
      <c r="O130" s="47">
        <f t="shared" si="37"/>
        <v>8699540</v>
      </c>
      <c r="P130" s="47">
        <v>1536292</v>
      </c>
      <c r="Q130" s="143">
        <f t="shared" si="38"/>
        <v>17.659462454336666</v>
      </c>
      <c r="R130" s="47">
        <v>753794</v>
      </c>
      <c r="S130" s="143">
        <f t="shared" si="39"/>
        <v>8.6647569871510441</v>
      </c>
      <c r="T130" s="47">
        <v>18906</v>
      </c>
      <c r="U130" s="143">
        <f t="shared" si="31"/>
        <v>0.21732183540738936</v>
      </c>
      <c r="V130" s="47">
        <v>1263151</v>
      </c>
      <c r="W130" s="47">
        <v>96497</v>
      </c>
      <c r="X130" s="47">
        <v>96497</v>
      </c>
      <c r="Y130" s="47">
        <v>0</v>
      </c>
      <c r="Z130" s="47">
        <v>96497</v>
      </c>
    </row>
    <row r="131" spans="1:26" x14ac:dyDescent="0.2">
      <c r="A131" s="110">
        <v>78</v>
      </c>
      <c r="B131" s="110" t="s">
        <v>192</v>
      </c>
      <c r="C131" s="39">
        <v>3694827</v>
      </c>
      <c r="D131" s="142">
        <f t="shared" si="32"/>
        <v>163.61099056812645</v>
      </c>
      <c r="F131" s="142">
        <f t="shared" si="33"/>
        <v>85.362153863377799</v>
      </c>
      <c r="G131" s="39">
        <v>390032</v>
      </c>
      <c r="H131" s="142">
        <f t="shared" si="30"/>
        <v>17.271044591064076</v>
      </c>
      <c r="J131" s="142">
        <f t="shared" si="34"/>
        <v>210.84135069487729</v>
      </c>
      <c r="K131" s="39">
        <v>103719</v>
      </c>
      <c r="L131" s="142">
        <f t="shared" si="35"/>
        <v>4.592791037506089</v>
      </c>
      <c r="N131" s="142">
        <f t="shared" si="36"/>
        <v>182.34555904911321</v>
      </c>
      <c r="O131" s="39">
        <f t="shared" si="37"/>
        <v>4188578</v>
      </c>
      <c r="P131" s="39">
        <v>977294</v>
      </c>
      <c r="Q131" s="142">
        <f t="shared" si="38"/>
        <v>23.33235766410462</v>
      </c>
      <c r="R131" s="39">
        <v>59167</v>
      </c>
      <c r="S131" s="142">
        <f t="shared" si="39"/>
        <v>1.4125796391997476</v>
      </c>
      <c r="T131" s="39">
        <v>212576</v>
      </c>
      <c r="U131" s="142">
        <f t="shared" si="31"/>
        <v>5.0751352845762927</v>
      </c>
      <c r="V131" s="39">
        <v>56087</v>
      </c>
      <c r="W131" s="39">
        <v>22583</v>
      </c>
      <c r="X131" s="39">
        <v>22583</v>
      </c>
      <c r="Y131" s="39">
        <v>22583</v>
      </c>
      <c r="Z131" s="39">
        <v>22583</v>
      </c>
    </row>
    <row r="132" spans="1:26" x14ac:dyDescent="0.2">
      <c r="A132" s="113">
        <v>79</v>
      </c>
      <c r="B132" s="113" t="s">
        <v>194</v>
      </c>
      <c r="C132" s="47">
        <v>19180324</v>
      </c>
      <c r="D132" s="143">
        <f t="shared" si="32"/>
        <v>220.33433274746989</v>
      </c>
      <c r="E132" s="160"/>
      <c r="F132" s="143">
        <f t="shared" si="33"/>
        <v>114.95690569480783</v>
      </c>
      <c r="G132" s="47">
        <v>517014</v>
      </c>
      <c r="H132" s="143">
        <f t="shared" si="30"/>
        <v>5.9392080504531828</v>
      </c>
      <c r="I132" s="160"/>
      <c r="J132" s="143">
        <f t="shared" si="34"/>
        <v>72.504627083374785</v>
      </c>
      <c r="K132" s="47">
        <v>183180</v>
      </c>
      <c r="L132" s="143">
        <f t="shared" si="35"/>
        <v>2.1042836957645519</v>
      </c>
      <c r="M132" s="160"/>
      <c r="N132" s="143">
        <f t="shared" si="36"/>
        <v>83.545448457954706</v>
      </c>
      <c r="O132" s="47">
        <f t="shared" si="37"/>
        <v>19880518</v>
      </c>
      <c r="P132" s="47">
        <v>42579</v>
      </c>
      <c r="Q132" s="143">
        <f t="shared" si="38"/>
        <v>0.2141744998797315</v>
      </c>
      <c r="R132" s="47">
        <v>0</v>
      </c>
      <c r="S132" s="143">
        <f t="shared" si="39"/>
        <v>0</v>
      </c>
      <c r="T132" s="47">
        <v>0</v>
      </c>
      <c r="U132" s="143">
        <f t="shared" si="31"/>
        <v>0</v>
      </c>
      <c r="V132" s="47">
        <v>10763</v>
      </c>
      <c r="W132" s="47">
        <v>87051</v>
      </c>
      <c r="X132" s="47">
        <v>87051</v>
      </c>
      <c r="Y132" s="47">
        <v>87051</v>
      </c>
      <c r="Z132" s="47">
        <v>87051</v>
      </c>
    </row>
    <row r="133" spans="1:26" x14ac:dyDescent="0.2">
      <c r="A133" s="110">
        <v>80</v>
      </c>
      <c r="B133" s="110" t="s">
        <v>196</v>
      </c>
      <c r="C133" s="39">
        <v>0</v>
      </c>
      <c r="D133" s="142">
        <f t="shared" si="32"/>
        <v>0</v>
      </c>
      <c r="F133" s="142">
        <f t="shared" si="33"/>
        <v>0</v>
      </c>
      <c r="G133" s="39">
        <v>0</v>
      </c>
      <c r="H133" s="142">
        <f t="shared" si="30"/>
        <v>0</v>
      </c>
      <c r="J133" s="142">
        <f t="shared" si="34"/>
        <v>0</v>
      </c>
      <c r="K133" s="39">
        <v>0</v>
      </c>
      <c r="L133" s="142">
        <f t="shared" si="35"/>
        <v>0</v>
      </c>
      <c r="N133" s="142">
        <f t="shared" si="36"/>
        <v>0</v>
      </c>
      <c r="O133" s="39">
        <f t="shared" si="37"/>
        <v>0</v>
      </c>
      <c r="P133" s="39">
        <v>0</v>
      </c>
      <c r="Q133" s="142">
        <f t="shared" si="38"/>
        <v>0</v>
      </c>
      <c r="R133" s="39">
        <v>0</v>
      </c>
      <c r="S133" s="142">
        <f t="shared" si="39"/>
        <v>0</v>
      </c>
      <c r="T133" s="39">
        <v>0</v>
      </c>
      <c r="U133" s="142">
        <f t="shared" si="31"/>
        <v>0</v>
      </c>
      <c r="V133" s="39">
        <v>0</v>
      </c>
      <c r="W133" s="39">
        <v>0</v>
      </c>
      <c r="X133" s="39">
        <v>0</v>
      </c>
      <c r="Y133" s="39">
        <v>0</v>
      </c>
      <c r="Z133" s="39">
        <v>0</v>
      </c>
    </row>
    <row r="134" spans="1:26" x14ac:dyDescent="0.2">
      <c r="A134" s="113">
        <v>81</v>
      </c>
      <c r="B134" s="113" t="s">
        <v>198</v>
      </c>
      <c r="C134" s="47">
        <v>1093623</v>
      </c>
      <c r="D134" s="143">
        <f t="shared" si="32"/>
        <v>51.406552599417132</v>
      </c>
      <c r="E134" s="160"/>
      <c r="F134" s="143">
        <f t="shared" si="33"/>
        <v>26.820777976709724</v>
      </c>
      <c r="G134" s="47">
        <v>46000</v>
      </c>
      <c r="H134" s="143">
        <f t="shared" si="30"/>
        <v>2.1622637961831344</v>
      </c>
      <c r="I134" s="160"/>
      <c r="J134" s="143">
        <f t="shared" si="34"/>
        <v>26.396470517004033</v>
      </c>
      <c r="K134" s="47">
        <v>90147</v>
      </c>
      <c r="L134" s="143">
        <f t="shared" si="35"/>
        <v>4.2374259659678479</v>
      </c>
      <c r="M134" s="160"/>
      <c r="N134" s="143">
        <f t="shared" si="36"/>
        <v>168.23665618220747</v>
      </c>
      <c r="O134" s="47">
        <f t="shared" si="37"/>
        <v>1229770</v>
      </c>
      <c r="P134" s="47">
        <v>102853</v>
      </c>
      <c r="Q134" s="143">
        <f t="shared" si="38"/>
        <v>8.3635964448636724</v>
      </c>
      <c r="R134" s="47">
        <v>0</v>
      </c>
      <c r="S134" s="143">
        <f t="shared" si="39"/>
        <v>0</v>
      </c>
      <c r="T134" s="47">
        <v>0</v>
      </c>
      <c r="U134" s="143">
        <f t="shared" si="31"/>
        <v>0</v>
      </c>
      <c r="V134" s="47">
        <v>0</v>
      </c>
      <c r="W134" s="47">
        <v>21274</v>
      </c>
      <c r="X134" s="47">
        <v>21274</v>
      </c>
      <c r="Y134" s="47">
        <v>21274</v>
      </c>
      <c r="Z134" s="47">
        <v>21274</v>
      </c>
    </row>
    <row r="135" spans="1:26" x14ac:dyDescent="0.2">
      <c r="A135" s="110">
        <v>82</v>
      </c>
      <c r="B135" s="110" t="s">
        <v>200</v>
      </c>
      <c r="C135" s="39">
        <v>10879627</v>
      </c>
      <c r="D135" s="142">
        <f t="shared" si="32"/>
        <v>242.08150505095458</v>
      </c>
      <c r="F135" s="142">
        <f t="shared" si="33"/>
        <v>126.30324289267756</v>
      </c>
      <c r="G135" s="39">
        <v>260423</v>
      </c>
      <c r="H135" s="142">
        <f t="shared" si="30"/>
        <v>5.7946464331805441</v>
      </c>
      <c r="J135" s="142">
        <f t="shared" si="34"/>
        <v>70.739848671525323</v>
      </c>
      <c r="K135" s="39">
        <v>175904</v>
      </c>
      <c r="L135" s="142">
        <f t="shared" si="35"/>
        <v>3.9140225179119756</v>
      </c>
      <c r="N135" s="142">
        <f t="shared" si="36"/>
        <v>155.39671157062318</v>
      </c>
      <c r="O135" s="39">
        <f t="shared" si="37"/>
        <v>11315954</v>
      </c>
      <c r="P135" s="39">
        <v>4634715</v>
      </c>
      <c r="Q135" s="142">
        <f t="shared" si="38"/>
        <v>40.957351010794142</v>
      </c>
      <c r="R135" s="39">
        <v>3643947</v>
      </c>
      <c r="S135" s="142">
        <f t="shared" si="39"/>
        <v>32.201854125600015</v>
      </c>
      <c r="T135" s="39">
        <v>1493611</v>
      </c>
      <c r="U135" s="142">
        <f t="shared" si="31"/>
        <v>13.199161113592368</v>
      </c>
      <c r="V135" s="39">
        <v>35640</v>
      </c>
      <c r="W135" s="39">
        <v>44942</v>
      </c>
      <c r="X135" s="39">
        <v>44942</v>
      </c>
      <c r="Y135" s="39">
        <v>44942</v>
      </c>
      <c r="Z135" s="39">
        <v>44942</v>
      </c>
    </row>
    <row r="136" spans="1:26" x14ac:dyDescent="0.2">
      <c r="A136" s="113">
        <v>83</v>
      </c>
      <c r="B136" s="113" t="s">
        <v>202</v>
      </c>
      <c r="C136" s="47">
        <v>8470602</v>
      </c>
      <c r="D136" s="143">
        <f t="shared" si="32"/>
        <v>294.22028482111847</v>
      </c>
      <c r="E136" s="160"/>
      <c r="F136" s="143">
        <f t="shared" si="33"/>
        <v>153.50605197985971</v>
      </c>
      <c r="G136" s="47">
        <v>30000</v>
      </c>
      <c r="H136" s="143">
        <f t="shared" si="30"/>
        <v>1.0420284821118444</v>
      </c>
      <c r="I136" s="160"/>
      <c r="J136" s="143">
        <f t="shared" si="34"/>
        <v>12.720868820214079</v>
      </c>
      <c r="K136" s="47">
        <v>132527</v>
      </c>
      <c r="L136" s="143">
        <f t="shared" si="35"/>
        <v>4.6032302882945464</v>
      </c>
      <c r="M136" s="160"/>
      <c r="N136" s="143">
        <f t="shared" si="36"/>
        <v>182.76002402379424</v>
      </c>
      <c r="O136" s="47">
        <f t="shared" si="37"/>
        <v>8633129</v>
      </c>
      <c r="P136" s="47">
        <v>75862</v>
      </c>
      <c r="Q136" s="143">
        <f t="shared" si="38"/>
        <v>0.87873122248028501</v>
      </c>
      <c r="R136" s="47">
        <v>100000</v>
      </c>
      <c r="S136" s="143">
        <f t="shared" si="39"/>
        <v>1.1583285735681699</v>
      </c>
      <c r="T136" s="47">
        <v>0</v>
      </c>
      <c r="U136" s="143">
        <f t="shared" si="31"/>
        <v>0</v>
      </c>
      <c r="V136" s="47">
        <v>92769</v>
      </c>
      <c r="W136" s="47">
        <v>28790</v>
      </c>
      <c r="X136" s="47">
        <v>28790</v>
      </c>
      <c r="Y136" s="47">
        <v>28790</v>
      </c>
      <c r="Z136" s="47">
        <v>28790</v>
      </c>
    </row>
    <row r="137" spans="1:26" x14ac:dyDescent="0.2">
      <c r="A137" s="110">
        <v>84</v>
      </c>
      <c r="B137" s="110" t="s">
        <v>204</v>
      </c>
      <c r="C137" s="39">
        <v>1599145</v>
      </c>
      <c r="D137" s="142">
        <f t="shared" si="32"/>
        <v>89.996341943834764</v>
      </c>
      <c r="F137" s="142">
        <f t="shared" si="33"/>
        <v>46.954557034797347</v>
      </c>
      <c r="G137" s="39">
        <v>319671</v>
      </c>
      <c r="H137" s="142">
        <f t="shared" si="30"/>
        <v>17.990376498396085</v>
      </c>
      <c r="J137" s="142">
        <f t="shared" si="34"/>
        <v>219.62280627737712</v>
      </c>
      <c r="K137" s="39">
        <v>58767</v>
      </c>
      <c r="L137" s="142">
        <f t="shared" si="35"/>
        <v>3.3072767178794531</v>
      </c>
      <c r="N137" s="142">
        <f t="shared" si="36"/>
        <v>131.30735039478608</v>
      </c>
      <c r="O137" s="39">
        <f t="shared" si="37"/>
        <v>1977583</v>
      </c>
      <c r="P137" s="39">
        <v>0</v>
      </c>
      <c r="Q137" s="142">
        <f t="shared" si="38"/>
        <v>0</v>
      </c>
      <c r="R137" s="39">
        <v>465791</v>
      </c>
      <c r="S137" s="142">
        <f t="shared" si="39"/>
        <v>23.553549964780242</v>
      </c>
      <c r="T137" s="39">
        <v>0</v>
      </c>
      <c r="U137" s="142">
        <f t="shared" si="31"/>
        <v>0</v>
      </c>
      <c r="V137" s="39">
        <v>0</v>
      </c>
      <c r="W137" s="39">
        <v>17769</v>
      </c>
      <c r="X137" s="39">
        <v>17769</v>
      </c>
      <c r="Y137" s="39">
        <v>17769</v>
      </c>
      <c r="Z137" s="39">
        <v>17769</v>
      </c>
    </row>
    <row r="138" spans="1:26" x14ac:dyDescent="0.2">
      <c r="A138" s="113">
        <v>85</v>
      </c>
      <c r="B138" s="113" t="s">
        <v>206</v>
      </c>
      <c r="C138" s="47">
        <v>11934158</v>
      </c>
      <c r="D138" s="143">
        <f t="shared" si="32"/>
        <v>79.603508537886867</v>
      </c>
      <c r="E138" s="160"/>
      <c r="F138" s="143">
        <f t="shared" si="33"/>
        <v>41.532215655441341</v>
      </c>
      <c r="G138" s="47">
        <v>0</v>
      </c>
      <c r="H138" s="143">
        <f t="shared" si="30"/>
        <v>0</v>
      </c>
      <c r="I138" s="160"/>
      <c r="J138" s="143">
        <f t="shared" si="34"/>
        <v>0</v>
      </c>
      <c r="K138" s="47">
        <v>222350</v>
      </c>
      <c r="L138" s="143">
        <f t="shared" si="35"/>
        <v>1.4831243329775881</v>
      </c>
      <c r="M138" s="160"/>
      <c r="N138" s="143">
        <f t="shared" si="36"/>
        <v>58.883831950471766</v>
      </c>
      <c r="O138" s="47">
        <f t="shared" si="37"/>
        <v>12156508</v>
      </c>
      <c r="P138" s="47">
        <v>0</v>
      </c>
      <c r="Q138" s="143">
        <f t="shared" si="38"/>
        <v>0</v>
      </c>
      <c r="R138" s="47">
        <v>0</v>
      </c>
      <c r="S138" s="143">
        <f t="shared" si="39"/>
        <v>0</v>
      </c>
      <c r="T138" s="47">
        <v>0</v>
      </c>
      <c r="U138" s="143">
        <f t="shared" si="31"/>
        <v>0</v>
      </c>
      <c r="V138" s="47">
        <v>883334</v>
      </c>
      <c r="W138" s="47">
        <v>149920</v>
      </c>
      <c r="X138" s="47">
        <v>149920</v>
      </c>
      <c r="Y138" s="47">
        <v>0</v>
      </c>
      <c r="Z138" s="47">
        <v>149920</v>
      </c>
    </row>
    <row r="139" spans="1:26" x14ac:dyDescent="0.2">
      <c r="A139" s="110">
        <v>86</v>
      </c>
      <c r="B139" s="110" t="s">
        <v>208</v>
      </c>
      <c r="C139" s="39">
        <v>6077274</v>
      </c>
      <c r="D139" s="142">
        <f t="shared" si="32"/>
        <v>36.29198292078469</v>
      </c>
      <c r="F139" s="142">
        <f t="shared" si="33"/>
        <v>18.934924966432085</v>
      </c>
      <c r="G139" s="39">
        <v>0</v>
      </c>
      <c r="H139" s="142">
        <f t="shared" si="30"/>
        <v>0</v>
      </c>
      <c r="J139" s="142">
        <f t="shared" si="34"/>
        <v>0</v>
      </c>
      <c r="K139" s="39">
        <v>172863</v>
      </c>
      <c r="L139" s="142">
        <f t="shared" si="35"/>
        <v>1.0322952434982533</v>
      </c>
      <c r="N139" s="142">
        <f t="shared" si="36"/>
        <v>40.984763239226709</v>
      </c>
      <c r="O139" s="39">
        <f t="shared" si="37"/>
        <v>6250137</v>
      </c>
      <c r="P139" s="39">
        <v>317736</v>
      </c>
      <c r="Q139" s="142">
        <f t="shared" si="38"/>
        <v>5.083664566072712</v>
      </c>
      <c r="R139" s="39">
        <v>4436282</v>
      </c>
      <c r="S139" s="142">
        <f t="shared" si="39"/>
        <v>70.978956141281373</v>
      </c>
      <c r="T139" s="39">
        <v>0</v>
      </c>
      <c r="U139" s="142">
        <f t="shared" si="31"/>
        <v>0</v>
      </c>
      <c r="V139" s="39">
        <v>2987242</v>
      </c>
      <c r="W139" s="39">
        <v>167455</v>
      </c>
      <c r="X139" s="39">
        <v>167455</v>
      </c>
      <c r="Y139" s="39">
        <v>0</v>
      </c>
      <c r="Z139" s="39">
        <v>167455</v>
      </c>
    </row>
    <row r="140" spans="1:26" x14ac:dyDescent="0.2">
      <c r="A140" s="113">
        <v>87</v>
      </c>
      <c r="B140" s="113" t="s">
        <v>210</v>
      </c>
      <c r="C140" s="47">
        <v>1189105</v>
      </c>
      <c r="D140" s="143">
        <f t="shared" si="32"/>
        <v>181.32128697773712</v>
      </c>
      <c r="E140" s="160"/>
      <c r="F140" s="143">
        <f t="shared" si="33"/>
        <v>94.602297461516542</v>
      </c>
      <c r="G140" s="47">
        <v>0</v>
      </c>
      <c r="H140" s="143">
        <f t="shared" si="30"/>
        <v>0</v>
      </c>
      <c r="I140" s="160"/>
      <c r="J140" s="143">
        <f t="shared" si="34"/>
        <v>0</v>
      </c>
      <c r="K140" s="47">
        <v>66019</v>
      </c>
      <c r="L140" s="143">
        <f t="shared" si="35"/>
        <v>10.066941140591643</v>
      </c>
      <c r="M140" s="160"/>
      <c r="N140" s="143">
        <f t="shared" si="36"/>
        <v>399.68332876569866</v>
      </c>
      <c r="O140" s="47">
        <f t="shared" si="37"/>
        <v>1255124</v>
      </c>
      <c r="P140" s="47">
        <v>0</v>
      </c>
      <c r="Q140" s="143">
        <f t="shared" si="38"/>
        <v>0</v>
      </c>
      <c r="R140" s="47">
        <v>0</v>
      </c>
      <c r="S140" s="143">
        <f t="shared" si="39"/>
        <v>0</v>
      </c>
      <c r="T140" s="47">
        <v>0</v>
      </c>
      <c r="U140" s="143">
        <f t="shared" si="31"/>
        <v>0</v>
      </c>
      <c r="V140" s="47">
        <v>0</v>
      </c>
      <c r="W140" s="47">
        <v>6558</v>
      </c>
      <c r="X140" s="47">
        <v>6558</v>
      </c>
      <c r="Y140" s="47">
        <v>0</v>
      </c>
      <c r="Z140" s="47">
        <v>6558</v>
      </c>
    </row>
    <row r="141" spans="1:26" x14ac:dyDescent="0.2">
      <c r="A141" s="110">
        <v>88</v>
      </c>
      <c r="B141" s="110" t="s">
        <v>212</v>
      </c>
      <c r="C141" s="39">
        <v>0</v>
      </c>
      <c r="D141" s="142">
        <f t="shared" si="32"/>
        <v>0</v>
      </c>
      <c r="F141" s="142">
        <f t="shared" si="33"/>
        <v>0</v>
      </c>
      <c r="G141" s="39">
        <v>0</v>
      </c>
      <c r="H141" s="142">
        <f t="shared" si="30"/>
        <v>0</v>
      </c>
      <c r="J141" s="142">
        <f t="shared" si="34"/>
        <v>0</v>
      </c>
      <c r="K141" s="39">
        <v>0</v>
      </c>
      <c r="L141" s="142">
        <f t="shared" si="35"/>
        <v>0</v>
      </c>
      <c r="N141" s="142">
        <f t="shared" si="36"/>
        <v>0</v>
      </c>
      <c r="O141" s="39">
        <f t="shared" si="37"/>
        <v>0</v>
      </c>
      <c r="P141" s="39">
        <v>0</v>
      </c>
      <c r="Q141" s="142">
        <f t="shared" si="38"/>
        <v>0</v>
      </c>
      <c r="R141" s="39">
        <v>0</v>
      </c>
      <c r="S141" s="142">
        <f t="shared" si="39"/>
        <v>0</v>
      </c>
      <c r="T141" s="39">
        <v>0</v>
      </c>
      <c r="U141" s="142">
        <f t="shared" si="31"/>
        <v>0</v>
      </c>
      <c r="V141" s="39">
        <v>0</v>
      </c>
      <c r="W141" s="39">
        <v>0</v>
      </c>
      <c r="X141" s="39">
        <v>0</v>
      </c>
      <c r="Y141" s="39">
        <v>0</v>
      </c>
      <c r="Z141" s="39">
        <v>0</v>
      </c>
    </row>
    <row r="142" spans="1:26" x14ac:dyDescent="0.2">
      <c r="A142" s="113">
        <v>89</v>
      </c>
      <c r="B142" s="113" t="s">
        <v>214</v>
      </c>
      <c r="C142" s="47">
        <v>1884730</v>
      </c>
      <c r="D142" s="143">
        <f t="shared" si="32"/>
        <v>48.862646479311415</v>
      </c>
      <c r="E142" s="160"/>
      <c r="F142" s="143">
        <f t="shared" si="33"/>
        <v>25.493524196970331</v>
      </c>
      <c r="G142" s="47">
        <v>0</v>
      </c>
      <c r="H142" s="143">
        <f t="shared" si="30"/>
        <v>0</v>
      </c>
      <c r="I142" s="160"/>
      <c r="J142" s="143">
        <f t="shared" si="34"/>
        <v>0</v>
      </c>
      <c r="K142" s="47">
        <v>141209</v>
      </c>
      <c r="L142" s="143">
        <f t="shared" si="35"/>
        <v>3.6609198382246189</v>
      </c>
      <c r="M142" s="160"/>
      <c r="N142" s="143">
        <f t="shared" si="36"/>
        <v>145.34788739213832</v>
      </c>
      <c r="O142" s="47">
        <f t="shared" si="37"/>
        <v>2025939</v>
      </c>
      <c r="P142" s="47">
        <v>101875</v>
      </c>
      <c r="Q142" s="143">
        <f t="shared" si="38"/>
        <v>5.028532448410342</v>
      </c>
      <c r="R142" s="47">
        <v>0</v>
      </c>
      <c r="S142" s="143">
        <f t="shared" si="39"/>
        <v>0</v>
      </c>
      <c r="T142" s="47">
        <v>0</v>
      </c>
      <c r="U142" s="143">
        <f t="shared" si="31"/>
        <v>0</v>
      </c>
      <c r="V142" s="47">
        <v>0</v>
      </c>
      <c r="W142" s="47">
        <v>38572</v>
      </c>
      <c r="X142" s="47">
        <v>38572</v>
      </c>
      <c r="Y142" s="47">
        <v>0</v>
      </c>
      <c r="Z142" s="47">
        <v>38572</v>
      </c>
    </row>
    <row r="143" spans="1:26" x14ac:dyDescent="0.2">
      <c r="A143" s="110">
        <v>90</v>
      </c>
      <c r="B143" s="110" t="s">
        <v>216</v>
      </c>
      <c r="C143" s="106">
        <v>0</v>
      </c>
      <c r="D143" s="142">
        <f t="shared" si="32"/>
        <v>0</v>
      </c>
      <c r="F143" s="142">
        <f t="shared" si="33"/>
        <v>0</v>
      </c>
      <c r="G143" s="106">
        <v>0</v>
      </c>
      <c r="H143" s="142">
        <f t="shared" si="30"/>
        <v>0</v>
      </c>
      <c r="J143" s="142">
        <f t="shared" si="34"/>
        <v>0</v>
      </c>
      <c r="K143" s="106">
        <v>0</v>
      </c>
      <c r="L143" s="142">
        <f t="shared" si="35"/>
        <v>0</v>
      </c>
      <c r="N143" s="142">
        <f t="shared" si="36"/>
        <v>0</v>
      </c>
      <c r="O143" s="39">
        <f t="shared" si="37"/>
        <v>0</v>
      </c>
      <c r="P143" s="106">
        <v>0</v>
      </c>
      <c r="Q143" s="151">
        <f t="shared" si="38"/>
        <v>0</v>
      </c>
      <c r="R143" s="106">
        <v>0</v>
      </c>
      <c r="S143" s="151">
        <f t="shared" si="39"/>
        <v>0</v>
      </c>
      <c r="T143" s="106">
        <v>0</v>
      </c>
      <c r="U143" s="151">
        <f t="shared" si="31"/>
        <v>0</v>
      </c>
      <c r="V143" s="106">
        <v>0</v>
      </c>
      <c r="W143" s="39">
        <v>0</v>
      </c>
      <c r="X143" s="39">
        <v>0</v>
      </c>
      <c r="Y143" s="39">
        <v>0</v>
      </c>
      <c r="Z143" s="39">
        <v>0</v>
      </c>
    </row>
    <row r="144" spans="1:26" x14ac:dyDescent="0.2">
      <c r="A144" s="113">
        <v>91</v>
      </c>
      <c r="B144" s="113" t="s">
        <v>218</v>
      </c>
      <c r="C144" s="47">
        <v>1605281</v>
      </c>
      <c r="D144" s="143">
        <f t="shared" si="32"/>
        <v>30.078903483295544</v>
      </c>
      <c r="E144" s="160"/>
      <c r="F144" s="143">
        <f t="shared" si="33"/>
        <v>15.69332218005021</v>
      </c>
      <c r="G144" s="47">
        <v>17770</v>
      </c>
      <c r="H144" s="143">
        <f t="shared" si="30"/>
        <v>0.33296482977009123</v>
      </c>
      <c r="I144" s="160"/>
      <c r="J144" s="143">
        <f t="shared" si="34"/>
        <v>4.0647659770931499</v>
      </c>
      <c r="K144" s="47">
        <v>204333</v>
      </c>
      <c r="L144" s="143">
        <f t="shared" si="35"/>
        <v>3.8286833180310667</v>
      </c>
      <c r="M144" s="160"/>
      <c r="N144" s="143">
        <f t="shared" si="36"/>
        <v>152.00852691688848</v>
      </c>
      <c r="O144" s="47">
        <f t="shared" si="37"/>
        <v>1827384</v>
      </c>
      <c r="P144" s="47">
        <v>0</v>
      </c>
      <c r="Q144" s="143">
        <f t="shared" si="38"/>
        <v>0</v>
      </c>
      <c r="R144" s="47">
        <v>0</v>
      </c>
      <c r="S144" s="143">
        <f t="shared" si="39"/>
        <v>0</v>
      </c>
      <c r="T144" s="47">
        <v>0</v>
      </c>
      <c r="U144" s="143">
        <f t="shared" ref="U144:U149" si="40">IF($O144&gt;0,T144/$O144*100,0)</f>
        <v>0</v>
      </c>
      <c r="V144" s="47">
        <v>0</v>
      </c>
      <c r="W144" s="47">
        <v>53369</v>
      </c>
      <c r="X144" s="47">
        <v>53369</v>
      </c>
      <c r="Y144" s="47">
        <v>53369</v>
      </c>
      <c r="Z144" s="47">
        <v>53369</v>
      </c>
    </row>
    <row r="145" spans="1:26" x14ac:dyDescent="0.2">
      <c r="A145" s="110">
        <v>92</v>
      </c>
      <c r="B145" s="110" t="s">
        <v>220</v>
      </c>
      <c r="C145" s="39">
        <v>662262</v>
      </c>
      <c r="D145" s="142">
        <f t="shared" si="32"/>
        <v>33.984810386411453</v>
      </c>
      <c r="F145" s="142">
        <f t="shared" si="33"/>
        <v>17.731184214147348</v>
      </c>
      <c r="G145" s="39">
        <v>27190</v>
      </c>
      <c r="H145" s="142">
        <f t="shared" si="30"/>
        <v>1.3952891671370657</v>
      </c>
      <c r="J145" s="142">
        <f t="shared" si="34"/>
        <v>17.033402412805913</v>
      </c>
      <c r="K145" s="39">
        <v>61549</v>
      </c>
      <c r="L145" s="142">
        <f t="shared" si="35"/>
        <v>3.1584646174372657</v>
      </c>
      <c r="N145" s="142">
        <f t="shared" si="36"/>
        <v>125.39912913524931</v>
      </c>
      <c r="O145" s="39">
        <f t="shared" si="37"/>
        <v>751001</v>
      </c>
      <c r="P145" s="39">
        <v>68750</v>
      </c>
      <c r="Q145" s="142">
        <f t="shared" si="38"/>
        <v>9.1544485293628099</v>
      </c>
      <c r="R145" s="39">
        <v>0</v>
      </c>
      <c r="S145" s="142">
        <f t="shared" si="39"/>
        <v>0</v>
      </c>
      <c r="T145" s="39">
        <v>0</v>
      </c>
      <c r="U145" s="142">
        <f t="shared" si="40"/>
        <v>0</v>
      </c>
      <c r="V145" s="39">
        <v>0</v>
      </c>
      <c r="W145" s="39">
        <v>19487</v>
      </c>
      <c r="X145" s="39">
        <v>19487</v>
      </c>
      <c r="Y145" s="39">
        <v>19487</v>
      </c>
      <c r="Z145" s="39">
        <v>19487</v>
      </c>
    </row>
    <row r="146" spans="1:26" x14ac:dyDescent="0.2">
      <c r="A146" s="113">
        <v>93</v>
      </c>
      <c r="B146" s="113" t="s">
        <v>222</v>
      </c>
      <c r="C146" s="47">
        <v>3881838</v>
      </c>
      <c r="D146" s="143">
        <f t="shared" si="32"/>
        <v>111.48299827685238</v>
      </c>
      <c r="E146" s="160"/>
      <c r="F146" s="143">
        <f t="shared" si="33"/>
        <v>58.164973019320364</v>
      </c>
      <c r="G146" s="47">
        <v>0</v>
      </c>
      <c r="H146" s="143">
        <f t="shared" si="30"/>
        <v>0</v>
      </c>
      <c r="I146" s="160"/>
      <c r="J146" s="143">
        <f t="shared" si="34"/>
        <v>0</v>
      </c>
      <c r="K146" s="47">
        <v>117049</v>
      </c>
      <c r="L146" s="143">
        <f t="shared" si="35"/>
        <v>3.3615450890292937</v>
      </c>
      <c r="M146" s="160"/>
      <c r="N146" s="143">
        <f t="shared" si="36"/>
        <v>133.46194362473972</v>
      </c>
      <c r="O146" s="47">
        <f t="shared" si="37"/>
        <v>3998887</v>
      </c>
      <c r="P146" s="47">
        <v>2754652</v>
      </c>
      <c r="Q146" s="143">
        <f t="shared" si="38"/>
        <v>68.885467381298852</v>
      </c>
      <c r="R146" s="47">
        <v>528838</v>
      </c>
      <c r="S146" s="143">
        <f t="shared" si="39"/>
        <v>13.224629753228836</v>
      </c>
      <c r="T146" s="47">
        <v>0</v>
      </c>
      <c r="U146" s="143">
        <f t="shared" si="40"/>
        <v>0</v>
      </c>
      <c r="V146" s="47">
        <v>1233519</v>
      </c>
      <c r="W146" s="47">
        <v>34820</v>
      </c>
      <c r="X146" s="47">
        <v>34820</v>
      </c>
      <c r="Y146" s="47">
        <v>0</v>
      </c>
      <c r="Z146" s="47">
        <v>34820</v>
      </c>
    </row>
    <row r="147" spans="1:26" x14ac:dyDescent="0.2">
      <c r="A147" s="110">
        <v>94</v>
      </c>
      <c r="B147" s="110" t="s">
        <v>224</v>
      </c>
      <c r="C147" s="39">
        <v>1064755</v>
      </c>
      <c r="D147" s="142">
        <f t="shared" si="32"/>
        <v>38.142754791330823</v>
      </c>
      <c r="F147" s="142">
        <f t="shared" si="33"/>
        <v>19.900543918013373</v>
      </c>
      <c r="G147" s="39">
        <v>8000</v>
      </c>
      <c r="H147" s="142">
        <f t="shared" si="30"/>
        <v>0.28658427368798139</v>
      </c>
      <c r="J147" s="142">
        <f t="shared" si="34"/>
        <v>3.4985617131431215</v>
      </c>
      <c r="K147" s="39">
        <v>61574</v>
      </c>
      <c r="L147" s="142">
        <f t="shared" si="35"/>
        <v>2.2057675085079707</v>
      </c>
      <c r="N147" s="142">
        <f t="shared" si="36"/>
        <v>87.574615563101872</v>
      </c>
      <c r="O147" s="39">
        <f t="shared" si="37"/>
        <v>1134329</v>
      </c>
      <c r="P147" s="39">
        <v>755370</v>
      </c>
      <c r="Q147" s="142">
        <f t="shared" si="38"/>
        <v>66.591791270433887</v>
      </c>
      <c r="R147" s="39">
        <v>0</v>
      </c>
      <c r="S147" s="142">
        <f t="shared" si="39"/>
        <v>0</v>
      </c>
      <c r="T147" s="39">
        <v>0</v>
      </c>
      <c r="U147" s="142">
        <f t="shared" si="40"/>
        <v>0</v>
      </c>
      <c r="V147" s="39">
        <v>0</v>
      </c>
      <c r="W147" s="39">
        <v>27915</v>
      </c>
      <c r="X147" s="39">
        <v>27915</v>
      </c>
      <c r="Y147" s="39">
        <v>27915</v>
      </c>
      <c r="Z147" s="39">
        <v>27915</v>
      </c>
    </row>
    <row r="148" spans="1:26" x14ac:dyDescent="0.2">
      <c r="A148" s="113">
        <v>95</v>
      </c>
      <c r="B148" s="113" t="s">
        <v>226</v>
      </c>
      <c r="C148" s="107">
        <v>7309969</v>
      </c>
      <c r="D148" s="143">
        <f t="shared" si="32"/>
        <v>100.42683647254393</v>
      </c>
      <c r="E148" s="160"/>
      <c r="F148" s="143">
        <f t="shared" si="33"/>
        <v>52.396547672095316</v>
      </c>
      <c r="G148" s="107">
        <v>2249938</v>
      </c>
      <c r="H148" s="143">
        <f t="shared" si="30"/>
        <v>30.910412287570924</v>
      </c>
      <c r="I148" s="160"/>
      <c r="J148" s="143">
        <f t="shared" si="34"/>
        <v>377.34793879340327</v>
      </c>
      <c r="K148" s="107">
        <v>71792</v>
      </c>
      <c r="L148" s="143">
        <f t="shared" si="35"/>
        <v>0.98630287543447503</v>
      </c>
      <c r="M148" s="160"/>
      <c r="N148" s="143">
        <f t="shared" si="36"/>
        <v>39.158748513519491</v>
      </c>
      <c r="O148" s="107">
        <f t="shared" si="37"/>
        <v>9631699</v>
      </c>
      <c r="P148" s="107">
        <v>30975</v>
      </c>
      <c r="Q148" s="143">
        <f t="shared" si="38"/>
        <v>0.32159435214908605</v>
      </c>
      <c r="R148" s="107">
        <v>0</v>
      </c>
      <c r="S148" s="143">
        <f t="shared" si="39"/>
        <v>0</v>
      </c>
      <c r="T148" s="107">
        <v>0</v>
      </c>
      <c r="U148" s="143">
        <f t="shared" si="40"/>
        <v>0</v>
      </c>
      <c r="V148" s="107">
        <v>464813</v>
      </c>
      <c r="W148" s="107">
        <v>72789</v>
      </c>
      <c r="X148" s="107">
        <v>72789</v>
      </c>
      <c r="Y148" s="107">
        <v>72789</v>
      </c>
      <c r="Z148" s="107">
        <v>72789</v>
      </c>
    </row>
    <row r="149" spans="1:26" ht="13.5" thickBot="1" x14ac:dyDescent="0.25">
      <c r="A149" s="120">
        <f>A148</f>
        <v>95</v>
      </c>
      <c r="B149" s="130" t="s">
        <v>245</v>
      </c>
      <c r="C149" s="152">
        <f>SUM(C54:C148)</f>
        <v>1116866194</v>
      </c>
      <c r="D149" s="153">
        <f>(C149/$W149)</f>
        <v>191.66689588220325</v>
      </c>
      <c r="E149" s="163"/>
      <c r="F149" s="154">
        <f t="shared" si="33"/>
        <v>100</v>
      </c>
      <c r="G149" s="152">
        <f>SUM(G54:G148)</f>
        <v>36231133</v>
      </c>
      <c r="H149" s="153">
        <f>IF(G149=0,0,IF(ISNONTEXT(I$149),G149/$W149,G149/$Y149))</f>
        <v>8.1914883082200358</v>
      </c>
      <c r="I149" s="525" t="s">
        <v>341</v>
      </c>
      <c r="J149" s="154">
        <f t="shared" si="34"/>
        <v>100</v>
      </c>
      <c r="K149" s="152">
        <f>SUM(K54:K148)</f>
        <v>11105075</v>
      </c>
      <c r="L149" s="153">
        <f>IF(K149=0,0,IF(ISNONTEXT($M149),K149/$W149,K149/$Z149))</f>
        <v>2.5187293079449553</v>
      </c>
      <c r="M149" s="525" t="s">
        <v>341</v>
      </c>
      <c r="N149" s="154">
        <f t="shared" si="36"/>
        <v>100</v>
      </c>
      <c r="O149" s="152">
        <f>SUM(O54:O148)</f>
        <v>1164202402</v>
      </c>
      <c r="P149" s="152">
        <f>SUM(P54:P148)</f>
        <v>212479588</v>
      </c>
      <c r="Q149" s="154">
        <f t="shared" si="38"/>
        <v>18.251086549467537</v>
      </c>
      <c r="R149" s="152">
        <f>SUM(R54:R148)</f>
        <v>28123478</v>
      </c>
      <c r="S149" s="154">
        <f t="shared" si="39"/>
        <v>2.4156863060655325</v>
      </c>
      <c r="T149" s="152">
        <f>SUM(T54:T148)</f>
        <v>164715866</v>
      </c>
      <c r="U149" s="154">
        <f t="shared" si="40"/>
        <v>14.148387403859694</v>
      </c>
      <c r="V149" s="152">
        <f>SUM(V54:V148)</f>
        <v>167585743</v>
      </c>
      <c r="W149" s="155">
        <f>SUM(W54:W148)</f>
        <v>5827121</v>
      </c>
      <c r="X149" s="155">
        <f>SUM(X54:X148)</f>
        <v>5827121</v>
      </c>
      <c r="Y149" s="155">
        <f>SUM(Y54:Y148)</f>
        <v>4423022</v>
      </c>
      <c r="Z149" s="155">
        <f>SUM(Z54:Z148)</f>
        <v>4408999</v>
      </c>
    </row>
    <row r="150" spans="1:26" x14ac:dyDescent="0.2">
      <c r="A150" s="110"/>
      <c r="B150" s="156"/>
      <c r="C150" s="157"/>
      <c r="D150" s="158"/>
      <c r="F150" s="151"/>
      <c r="G150" s="157"/>
      <c r="H150" s="158"/>
      <c r="J150" s="151"/>
      <c r="K150" s="157"/>
      <c r="L150" s="158"/>
      <c r="N150" s="151"/>
      <c r="O150" s="157"/>
      <c r="P150" s="157"/>
      <c r="Q150" s="151"/>
      <c r="R150" s="157"/>
      <c r="S150" s="151"/>
      <c r="T150" s="157"/>
      <c r="U150" s="151"/>
      <c r="V150" s="157"/>
      <c r="W150" s="106"/>
      <c r="X150" s="106"/>
      <c r="Y150" s="106"/>
      <c r="Z150" s="106"/>
    </row>
    <row r="152" spans="1:26" s="296" customFormat="1" ht="15.75" x14ac:dyDescent="0.25">
      <c r="A152" s="325" t="str">
        <f>A1</f>
        <v>COMPARATIVE REPORT</v>
      </c>
      <c r="B152" s="271"/>
      <c r="C152" s="271"/>
      <c r="D152" s="271"/>
      <c r="E152" s="271"/>
      <c r="F152" s="271"/>
      <c r="G152" s="271"/>
      <c r="H152" s="271"/>
      <c r="I152" s="271"/>
      <c r="J152" s="271"/>
      <c r="K152" s="271"/>
      <c r="L152" s="271"/>
      <c r="M152" s="271"/>
      <c r="N152" s="271"/>
      <c r="O152" s="271"/>
      <c r="P152" s="271"/>
      <c r="Q152" s="271"/>
      <c r="R152" s="271"/>
      <c r="S152" s="300"/>
    </row>
    <row r="153" spans="1:26" s="296" customFormat="1" ht="15.75" x14ac:dyDescent="0.25">
      <c r="A153" s="323" t="str">
        <f>A2</f>
        <v>EXHIBIT C8: COMMUNITY DEVELOPMENT EXPENDITURES BY ACTIVITY</v>
      </c>
      <c r="B153" s="273"/>
      <c r="C153" s="273"/>
      <c r="D153" s="273"/>
      <c r="E153" s="273"/>
      <c r="F153" s="273"/>
      <c r="G153" s="273"/>
      <c r="H153" s="273"/>
      <c r="I153" s="273"/>
      <c r="J153" s="273"/>
      <c r="K153" s="273"/>
      <c r="L153" s="273"/>
      <c r="M153" s="273"/>
      <c r="N153" s="273"/>
      <c r="O153" s="273"/>
      <c r="P153" s="273"/>
      <c r="Q153" s="273"/>
      <c r="R153" s="273"/>
      <c r="S153" s="300"/>
    </row>
    <row r="154" spans="1:26" s="296" customFormat="1" ht="15.75" x14ac:dyDescent="0.25">
      <c r="A154" s="323" t="str">
        <f>A3</f>
        <v>FOR THE YEAR ENDED JUNE 30, 2025</v>
      </c>
      <c r="B154" s="273"/>
      <c r="C154" s="273"/>
      <c r="D154" s="273"/>
      <c r="E154" s="273"/>
      <c r="F154" s="273"/>
      <c r="G154" s="273"/>
      <c r="H154" s="273"/>
      <c r="I154" s="273"/>
      <c r="J154" s="273"/>
      <c r="K154" s="273"/>
      <c r="L154" s="273"/>
      <c r="M154" s="273"/>
      <c r="N154" s="273"/>
      <c r="O154" s="273"/>
      <c r="P154" s="273"/>
      <c r="Q154" s="273"/>
      <c r="R154" s="273"/>
      <c r="S154" s="300"/>
    </row>
    <row r="155" spans="1:26" ht="15.75" thickBot="1" x14ac:dyDescent="0.25">
      <c r="A155" s="62"/>
      <c r="B155" s="62"/>
      <c r="C155" s="62"/>
      <c r="D155" s="62"/>
      <c r="E155" s="62"/>
      <c r="F155" s="62"/>
      <c r="G155" s="62"/>
      <c r="H155" s="62"/>
      <c r="I155" s="62"/>
      <c r="J155" s="62"/>
      <c r="K155" s="62"/>
      <c r="L155" s="62"/>
      <c r="M155" s="62"/>
      <c r="N155" s="62"/>
      <c r="O155" s="62"/>
      <c r="P155" s="62"/>
      <c r="Q155" s="62"/>
      <c r="R155" s="62"/>
      <c r="S155" s="90"/>
    </row>
    <row r="156" spans="1:26" ht="15" x14ac:dyDescent="0.2">
      <c r="N156" s="78"/>
      <c r="O156" s="78"/>
      <c r="P156" s="408" t="s">
        <v>335</v>
      </c>
      <c r="Q156" s="409"/>
      <c r="R156" s="409"/>
      <c r="S156" s="409"/>
      <c r="T156" s="409"/>
      <c r="U156" s="409"/>
      <c r="V156" s="410"/>
      <c r="W156"/>
    </row>
    <row r="157" spans="1:26" s="90" customFormat="1" ht="45" x14ac:dyDescent="0.25">
      <c r="A157" s="318" t="s">
        <v>1</v>
      </c>
      <c r="B157" s="324" t="s">
        <v>331</v>
      </c>
      <c r="C157" s="332" t="s">
        <v>345</v>
      </c>
      <c r="D157" s="332" t="s">
        <v>346</v>
      </c>
      <c r="E157" s="339"/>
      <c r="F157" s="332" t="s">
        <v>347</v>
      </c>
      <c r="G157" s="332" t="s">
        <v>336</v>
      </c>
      <c r="H157" s="332" t="s">
        <v>346</v>
      </c>
      <c r="I157" s="339"/>
      <c r="J157" s="332" t="s">
        <v>347</v>
      </c>
      <c r="K157" s="332" t="s">
        <v>337</v>
      </c>
      <c r="L157" s="332" t="s">
        <v>346</v>
      </c>
      <c r="M157" s="339"/>
      <c r="N157" s="332" t="s">
        <v>347</v>
      </c>
      <c r="O157" s="332" t="s">
        <v>245</v>
      </c>
      <c r="P157" s="332" t="s">
        <v>338</v>
      </c>
      <c r="Q157" s="332" t="s">
        <v>348</v>
      </c>
      <c r="R157" s="332" t="s">
        <v>339</v>
      </c>
      <c r="S157" s="332" t="s">
        <v>348</v>
      </c>
      <c r="T157" s="332" t="s">
        <v>340</v>
      </c>
      <c r="U157" s="332" t="s">
        <v>348</v>
      </c>
      <c r="V157" s="332" t="s">
        <v>342</v>
      </c>
      <c r="W157" s="332" t="s">
        <v>524</v>
      </c>
      <c r="X157" s="332" t="s">
        <v>524</v>
      </c>
      <c r="Y157" s="332" t="s">
        <v>524</v>
      </c>
      <c r="Z157" s="332" t="s">
        <v>524</v>
      </c>
    </row>
    <row r="158" spans="1:26" x14ac:dyDescent="0.2">
      <c r="A158" s="113">
        <v>1</v>
      </c>
      <c r="B158" s="113" t="s">
        <v>252</v>
      </c>
      <c r="C158" s="148">
        <v>1806346</v>
      </c>
      <c r="D158" s="149">
        <f t="shared" ref="D158:D194" si="41">IFERROR(C158/$W158,0)</f>
        <v>215.65735434574975</v>
      </c>
      <c r="E158" s="160"/>
      <c r="F158" s="149">
        <f t="shared" ref="F158:F195" si="42">IF(D$195&gt;0,D158/D$195*100,0)</f>
        <v>156.27618284275906</v>
      </c>
      <c r="G158" s="148">
        <v>0</v>
      </c>
      <c r="H158" s="165">
        <f t="shared" ref="H158:H194" si="43">IFERROR((G158/$W158),0)</f>
        <v>0</v>
      </c>
      <c r="I158" s="160"/>
      <c r="J158" s="149">
        <f t="shared" ref="J158:J195" si="44">IF(H$195&gt;0,H158/H$195*100,0)</f>
        <v>0</v>
      </c>
      <c r="K158" s="148">
        <v>0</v>
      </c>
      <c r="L158" s="165">
        <f t="shared" ref="L158:L194" si="45">IFERROR((K158/$W158),0)</f>
        <v>0</v>
      </c>
      <c r="M158" s="160"/>
      <c r="N158" s="149">
        <f t="shared" ref="N158:N195" si="46">IF(L$195&gt;0,L158/L$195*100,0)</f>
        <v>0</v>
      </c>
      <c r="O158" s="148">
        <f t="shared" ref="O158:O194" si="47">(C158+G158+K158)</f>
        <v>1806346</v>
      </c>
      <c r="P158" s="148">
        <v>57100</v>
      </c>
      <c r="Q158" s="149">
        <f t="shared" ref="Q158:Q195" si="48">IF($O158&gt;0,P158/$O158*100,0)</f>
        <v>3.1610776672907628</v>
      </c>
      <c r="R158" s="148">
        <v>0</v>
      </c>
      <c r="S158" s="149">
        <f t="shared" ref="S158:S195" si="49">IF($O158&gt;0,R158/$O158*100,0)</f>
        <v>0</v>
      </c>
      <c r="T158" s="148">
        <v>0</v>
      </c>
      <c r="U158" s="149">
        <f t="shared" ref="U158:U186" si="50">IF($O158&gt;0,T158/$O158*100,0)</f>
        <v>0</v>
      </c>
      <c r="V158" s="148">
        <v>792</v>
      </c>
      <c r="W158" s="107">
        <v>8376</v>
      </c>
      <c r="X158" s="107">
        <v>8376</v>
      </c>
      <c r="Y158" s="107">
        <v>0</v>
      </c>
      <c r="Z158" s="107">
        <v>0</v>
      </c>
    </row>
    <row r="159" spans="1:26" x14ac:dyDescent="0.2">
      <c r="A159" s="110">
        <v>2</v>
      </c>
      <c r="B159" s="110" t="s">
        <v>253</v>
      </c>
      <c r="C159" s="39">
        <v>1562801</v>
      </c>
      <c r="D159" s="142">
        <f t="shared" si="41"/>
        <v>206.58307997356246</v>
      </c>
      <c r="F159" s="142">
        <f t="shared" si="42"/>
        <v>149.70050651001614</v>
      </c>
      <c r="G159" s="39">
        <v>0</v>
      </c>
      <c r="H159" s="142">
        <f t="shared" si="43"/>
        <v>0</v>
      </c>
      <c r="J159" s="142">
        <f t="shared" si="44"/>
        <v>0</v>
      </c>
      <c r="K159" s="39">
        <v>0</v>
      </c>
      <c r="L159" s="142">
        <f t="shared" si="45"/>
        <v>0</v>
      </c>
      <c r="N159" s="142">
        <f t="shared" si="46"/>
        <v>0</v>
      </c>
      <c r="O159" s="39">
        <f t="shared" si="47"/>
        <v>1562801</v>
      </c>
      <c r="P159" s="39">
        <v>30952</v>
      </c>
      <c r="Q159" s="142">
        <f t="shared" si="48"/>
        <v>1.9805464675284954</v>
      </c>
      <c r="R159" s="39">
        <v>31420</v>
      </c>
      <c r="S159" s="142">
        <f t="shared" si="49"/>
        <v>2.0104926986865252</v>
      </c>
      <c r="T159" s="39">
        <v>0</v>
      </c>
      <c r="U159" s="142">
        <f t="shared" si="50"/>
        <v>0</v>
      </c>
      <c r="V159" s="39">
        <v>0</v>
      </c>
      <c r="W159" s="39">
        <v>7565</v>
      </c>
      <c r="X159" s="39">
        <v>7565</v>
      </c>
      <c r="Y159" s="39">
        <v>0</v>
      </c>
      <c r="Z159" s="39">
        <v>0</v>
      </c>
    </row>
    <row r="160" spans="1:26" x14ac:dyDescent="0.2">
      <c r="A160" s="113">
        <v>3</v>
      </c>
      <c r="B160" s="113" t="s">
        <v>88</v>
      </c>
      <c r="C160" s="47">
        <v>4255100</v>
      </c>
      <c r="D160" s="143">
        <f t="shared" si="41"/>
        <v>639.19182815081865</v>
      </c>
      <c r="E160" s="160"/>
      <c r="F160" s="143">
        <f t="shared" si="42"/>
        <v>463.19059839502034</v>
      </c>
      <c r="G160" s="47">
        <v>0</v>
      </c>
      <c r="H160" s="143">
        <f t="shared" si="43"/>
        <v>0</v>
      </c>
      <c r="I160" s="160"/>
      <c r="J160" s="143">
        <f t="shared" si="44"/>
        <v>0</v>
      </c>
      <c r="K160" s="47">
        <v>0</v>
      </c>
      <c r="L160" s="143">
        <f t="shared" si="45"/>
        <v>0</v>
      </c>
      <c r="M160" s="160"/>
      <c r="N160" s="143">
        <f t="shared" si="46"/>
        <v>0</v>
      </c>
      <c r="O160" s="47">
        <f t="shared" si="47"/>
        <v>4255100</v>
      </c>
      <c r="P160" s="47">
        <v>128656</v>
      </c>
      <c r="Q160" s="143">
        <f t="shared" si="48"/>
        <v>3.0235717139432681</v>
      </c>
      <c r="R160" s="47">
        <v>138229</v>
      </c>
      <c r="S160" s="143">
        <f t="shared" si="49"/>
        <v>3.2485488002632139</v>
      </c>
      <c r="T160" s="47">
        <v>0</v>
      </c>
      <c r="U160" s="143">
        <f t="shared" si="50"/>
        <v>0</v>
      </c>
      <c r="V160" s="47">
        <v>0</v>
      </c>
      <c r="W160" s="47">
        <v>6657</v>
      </c>
      <c r="X160" s="47">
        <v>6657</v>
      </c>
      <c r="Y160" s="47">
        <v>0</v>
      </c>
      <c r="Z160" s="47">
        <v>0</v>
      </c>
    </row>
    <row r="161" spans="1:26" x14ac:dyDescent="0.2">
      <c r="A161" s="110">
        <v>4</v>
      </c>
      <c r="B161" s="110" t="s">
        <v>254</v>
      </c>
      <c r="C161" s="39">
        <v>197262</v>
      </c>
      <c r="D161" s="142">
        <f t="shared" si="41"/>
        <v>43.126803672933974</v>
      </c>
      <c r="F161" s="142">
        <f t="shared" si="42"/>
        <v>31.251854483060576</v>
      </c>
      <c r="G161" s="39">
        <v>0</v>
      </c>
      <c r="H161" s="142">
        <f t="shared" si="43"/>
        <v>0</v>
      </c>
      <c r="J161" s="142">
        <f t="shared" si="44"/>
        <v>0</v>
      </c>
      <c r="K161" s="39">
        <v>0</v>
      </c>
      <c r="L161" s="142">
        <f t="shared" si="45"/>
        <v>0</v>
      </c>
      <c r="N161" s="142">
        <f t="shared" si="46"/>
        <v>0</v>
      </c>
      <c r="O161" s="39">
        <f t="shared" si="47"/>
        <v>197262</v>
      </c>
      <c r="P161" s="39">
        <v>0</v>
      </c>
      <c r="Q161" s="142">
        <f t="shared" si="48"/>
        <v>0</v>
      </c>
      <c r="R161" s="39">
        <v>0</v>
      </c>
      <c r="S161" s="142">
        <f t="shared" si="49"/>
        <v>0</v>
      </c>
      <c r="T161" s="39">
        <v>0</v>
      </c>
      <c r="U161" s="142">
        <f t="shared" si="50"/>
        <v>0</v>
      </c>
      <c r="V161" s="39">
        <v>21287</v>
      </c>
      <c r="W161" s="39">
        <v>4574</v>
      </c>
      <c r="X161" s="39">
        <v>4574</v>
      </c>
      <c r="Y161" s="39">
        <v>0</v>
      </c>
      <c r="Z161" s="39">
        <v>0</v>
      </c>
    </row>
    <row r="162" spans="1:26" x14ac:dyDescent="0.2">
      <c r="A162" s="113">
        <v>5</v>
      </c>
      <c r="B162" s="113" t="s">
        <v>255</v>
      </c>
      <c r="C162" s="47">
        <v>0</v>
      </c>
      <c r="D162" s="143">
        <f t="shared" si="41"/>
        <v>0</v>
      </c>
      <c r="E162" s="160"/>
      <c r="F162" s="143">
        <f t="shared" si="42"/>
        <v>0</v>
      </c>
      <c r="G162" s="47">
        <v>0</v>
      </c>
      <c r="H162" s="143">
        <f t="shared" si="43"/>
        <v>0</v>
      </c>
      <c r="I162" s="160"/>
      <c r="J162" s="143">
        <f t="shared" si="44"/>
        <v>0</v>
      </c>
      <c r="K162" s="47">
        <v>0</v>
      </c>
      <c r="L162" s="149">
        <f t="shared" si="45"/>
        <v>0</v>
      </c>
      <c r="M162" s="160"/>
      <c r="N162" s="149">
        <f t="shared" si="46"/>
        <v>0</v>
      </c>
      <c r="O162" s="47">
        <f t="shared" si="47"/>
        <v>0</v>
      </c>
      <c r="P162" s="47">
        <v>0</v>
      </c>
      <c r="Q162" s="149">
        <f t="shared" si="48"/>
        <v>0</v>
      </c>
      <c r="R162" s="47">
        <v>0</v>
      </c>
      <c r="S162" s="149">
        <f t="shared" si="49"/>
        <v>0</v>
      </c>
      <c r="T162" s="47">
        <v>0</v>
      </c>
      <c r="U162" s="149">
        <f t="shared" si="50"/>
        <v>0</v>
      </c>
      <c r="V162" s="47">
        <v>0</v>
      </c>
      <c r="W162" s="47">
        <v>0</v>
      </c>
      <c r="X162" s="47">
        <v>0</v>
      </c>
      <c r="Y162" s="47">
        <v>0</v>
      </c>
      <c r="Z162" s="47">
        <v>0</v>
      </c>
    </row>
    <row r="163" spans="1:26" x14ac:dyDescent="0.2">
      <c r="A163" s="110">
        <v>6</v>
      </c>
      <c r="B163" s="110" t="s">
        <v>256</v>
      </c>
      <c r="C163" s="39">
        <v>0</v>
      </c>
      <c r="D163" s="142">
        <f t="shared" si="41"/>
        <v>0</v>
      </c>
      <c r="F163" s="142">
        <f t="shared" si="42"/>
        <v>0</v>
      </c>
      <c r="G163" s="39">
        <v>0</v>
      </c>
      <c r="H163" s="142">
        <f t="shared" si="43"/>
        <v>0</v>
      </c>
      <c r="J163" s="142">
        <f t="shared" si="44"/>
        <v>0</v>
      </c>
      <c r="K163" s="39">
        <v>0</v>
      </c>
      <c r="L163" s="151">
        <f t="shared" si="45"/>
        <v>0</v>
      </c>
      <c r="N163" s="151">
        <f t="shared" si="46"/>
        <v>0</v>
      </c>
      <c r="O163" s="39">
        <f t="shared" si="47"/>
        <v>0</v>
      </c>
      <c r="P163" s="39">
        <v>0</v>
      </c>
      <c r="Q163" s="151">
        <f t="shared" si="48"/>
        <v>0</v>
      </c>
      <c r="R163" s="39">
        <v>0</v>
      </c>
      <c r="S163" s="151">
        <f t="shared" si="49"/>
        <v>0</v>
      </c>
      <c r="T163" s="39">
        <v>0</v>
      </c>
      <c r="U163" s="151">
        <f t="shared" si="50"/>
        <v>0</v>
      </c>
      <c r="V163" s="39">
        <v>0</v>
      </c>
      <c r="W163" s="39">
        <v>0</v>
      </c>
      <c r="X163" s="39">
        <v>0</v>
      </c>
      <c r="Y163" s="39">
        <v>0</v>
      </c>
      <c r="Z163" s="39">
        <v>0</v>
      </c>
    </row>
    <row r="164" spans="1:26" x14ac:dyDescent="0.2">
      <c r="A164" s="113">
        <v>7</v>
      </c>
      <c r="B164" s="113" t="s">
        <v>257</v>
      </c>
      <c r="C164" s="47">
        <v>443468</v>
      </c>
      <c r="D164" s="143">
        <f t="shared" si="41"/>
        <v>87.022762951334386</v>
      </c>
      <c r="E164" s="160"/>
      <c r="F164" s="143">
        <f t="shared" si="42"/>
        <v>63.061077864571502</v>
      </c>
      <c r="G164" s="47">
        <v>0</v>
      </c>
      <c r="H164" s="143">
        <f t="shared" si="43"/>
        <v>0</v>
      </c>
      <c r="I164" s="160"/>
      <c r="J164" s="143">
        <f t="shared" si="44"/>
        <v>0</v>
      </c>
      <c r="K164" s="47">
        <v>0</v>
      </c>
      <c r="L164" s="149">
        <f t="shared" si="45"/>
        <v>0</v>
      </c>
      <c r="M164" s="160"/>
      <c r="N164" s="149">
        <f t="shared" si="46"/>
        <v>0</v>
      </c>
      <c r="O164" s="47">
        <f t="shared" si="47"/>
        <v>443468</v>
      </c>
      <c r="P164" s="47">
        <v>0</v>
      </c>
      <c r="Q164" s="149">
        <f t="shared" si="48"/>
        <v>0</v>
      </c>
      <c r="R164" s="47">
        <v>164025</v>
      </c>
      <c r="S164" s="149">
        <f t="shared" si="49"/>
        <v>36.986885186755302</v>
      </c>
      <c r="T164" s="47">
        <v>0</v>
      </c>
      <c r="U164" s="149">
        <f t="shared" si="50"/>
        <v>0</v>
      </c>
      <c r="V164" s="47">
        <v>0</v>
      </c>
      <c r="W164" s="47">
        <v>5096</v>
      </c>
      <c r="X164" s="47">
        <v>5096</v>
      </c>
      <c r="Y164" s="47">
        <v>0</v>
      </c>
      <c r="Z164" s="47">
        <v>0</v>
      </c>
    </row>
    <row r="165" spans="1:26" x14ac:dyDescent="0.2">
      <c r="A165" s="110">
        <v>8</v>
      </c>
      <c r="B165" s="110" t="s">
        <v>258</v>
      </c>
      <c r="C165" s="39">
        <v>394100</v>
      </c>
      <c r="D165" s="142">
        <f t="shared" si="41"/>
        <v>59.748332322619767</v>
      </c>
      <c r="F165" s="142">
        <f t="shared" si="42"/>
        <v>43.296651463273783</v>
      </c>
      <c r="G165" s="39">
        <v>0</v>
      </c>
      <c r="H165" s="142">
        <f t="shared" si="43"/>
        <v>0</v>
      </c>
      <c r="J165" s="142">
        <f t="shared" si="44"/>
        <v>0</v>
      </c>
      <c r="K165" s="39">
        <v>0</v>
      </c>
      <c r="L165" s="151">
        <f t="shared" si="45"/>
        <v>0</v>
      </c>
      <c r="N165" s="151">
        <f t="shared" si="46"/>
        <v>0</v>
      </c>
      <c r="O165" s="39">
        <f t="shared" si="47"/>
        <v>394100</v>
      </c>
      <c r="P165" s="39">
        <v>0</v>
      </c>
      <c r="Q165" s="151">
        <f t="shared" si="48"/>
        <v>0</v>
      </c>
      <c r="R165" s="39">
        <v>15549</v>
      </c>
      <c r="S165" s="151">
        <f t="shared" si="49"/>
        <v>3.9454453184470948</v>
      </c>
      <c r="T165" s="39">
        <v>0</v>
      </c>
      <c r="U165" s="151">
        <f t="shared" si="50"/>
        <v>0</v>
      </c>
      <c r="V165" s="39">
        <v>4500</v>
      </c>
      <c r="W165" s="39">
        <v>6596</v>
      </c>
      <c r="X165" s="39">
        <v>6596</v>
      </c>
      <c r="Y165" s="39">
        <v>0</v>
      </c>
      <c r="Z165" s="39">
        <v>0</v>
      </c>
    </row>
    <row r="166" spans="1:26" x14ac:dyDescent="0.2">
      <c r="A166" s="113">
        <v>9</v>
      </c>
      <c r="B166" s="113" t="s">
        <v>259</v>
      </c>
      <c r="C166" s="47">
        <v>0</v>
      </c>
      <c r="D166" s="143">
        <f t="shared" si="41"/>
        <v>0</v>
      </c>
      <c r="E166" s="160"/>
      <c r="F166" s="143">
        <f t="shared" si="42"/>
        <v>0</v>
      </c>
      <c r="G166" s="47">
        <v>0</v>
      </c>
      <c r="H166" s="143">
        <f t="shared" si="43"/>
        <v>0</v>
      </c>
      <c r="I166" s="160"/>
      <c r="J166" s="143">
        <f t="shared" si="44"/>
        <v>0</v>
      </c>
      <c r="K166" s="47">
        <v>0</v>
      </c>
      <c r="L166" s="149">
        <f t="shared" si="45"/>
        <v>0</v>
      </c>
      <c r="M166" s="160"/>
      <c r="N166" s="149">
        <f t="shared" si="46"/>
        <v>0</v>
      </c>
      <c r="O166" s="47">
        <f t="shared" si="47"/>
        <v>0</v>
      </c>
      <c r="P166" s="47">
        <v>0</v>
      </c>
      <c r="Q166" s="149">
        <f t="shared" si="48"/>
        <v>0</v>
      </c>
      <c r="R166" s="47">
        <v>0</v>
      </c>
      <c r="S166" s="149">
        <f t="shared" si="49"/>
        <v>0</v>
      </c>
      <c r="T166" s="47">
        <v>0</v>
      </c>
      <c r="U166" s="149">
        <f t="shared" si="50"/>
        <v>0</v>
      </c>
      <c r="V166" s="47">
        <v>0</v>
      </c>
      <c r="W166" s="47">
        <v>0</v>
      </c>
      <c r="X166" s="47">
        <v>0</v>
      </c>
      <c r="Y166" s="47">
        <v>0</v>
      </c>
      <c r="Z166" s="47">
        <v>0</v>
      </c>
    </row>
    <row r="167" spans="1:26" x14ac:dyDescent="0.2">
      <c r="A167" s="110">
        <v>10</v>
      </c>
      <c r="B167" s="110" t="s">
        <v>260</v>
      </c>
      <c r="C167" s="39">
        <v>1689968</v>
      </c>
      <c r="D167" s="142">
        <f t="shared" si="41"/>
        <v>72.381702929587121</v>
      </c>
      <c r="F167" s="142">
        <f t="shared" si="42"/>
        <v>52.451428219597638</v>
      </c>
      <c r="G167" s="39">
        <v>0</v>
      </c>
      <c r="H167" s="142">
        <f t="shared" si="43"/>
        <v>0</v>
      </c>
      <c r="J167" s="142">
        <f t="shared" si="44"/>
        <v>0</v>
      </c>
      <c r="K167" s="39">
        <v>0</v>
      </c>
      <c r="L167" s="151">
        <f t="shared" si="45"/>
        <v>0</v>
      </c>
      <c r="N167" s="151">
        <f t="shared" si="46"/>
        <v>0</v>
      </c>
      <c r="O167" s="39">
        <f t="shared" si="47"/>
        <v>1689968</v>
      </c>
      <c r="P167" s="39">
        <v>0</v>
      </c>
      <c r="Q167" s="151">
        <f t="shared" si="48"/>
        <v>0</v>
      </c>
      <c r="R167" s="39">
        <v>53239</v>
      </c>
      <c r="S167" s="151">
        <f t="shared" si="49"/>
        <v>3.1502963369720609</v>
      </c>
      <c r="T167" s="39">
        <v>0</v>
      </c>
      <c r="U167" s="151">
        <f t="shared" si="50"/>
        <v>0</v>
      </c>
      <c r="V167" s="39">
        <v>0</v>
      </c>
      <c r="W167" s="39">
        <v>23348</v>
      </c>
      <c r="X167" s="39">
        <v>23348</v>
      </c>
      <c r="Y167" s="39">
        <v>0</v>
      </c>
      <c r="Z167" s="39">
        <v>0</v>
      </c>
    </row>
    <row r="168" spans="1:26" x14ac:dyDescent="0.2">
      <c r="A168" s="113">
        <v>11</v>
      </c>
      <c r="B168" s="113" t="s">
        <v>261</v>
      </c>
      <c r="C168" s="47">
        <v>0</v>
      </c>
      <c r="D168" s="143">
        <f t="shared" si="41"/>
        <v>0</v>
      </c>
      <c r="E168" s="160"/>
      <c r="F168" s="143">
        <f t="shared" si="42"/>
        <v>0</v>
      </c>
      <c r="G168" s="47">
        <v>0</v>
      </c>
      <c r="H168" s="143">
        <f t="shared" si="43"/>
        <v>0</v>
      </c>
      <c r="I168" s="160"/>
      <c r="J168" s="143">
        <f t="shared" si="44"/>
        <v>0</v>
      </c>
      <c r="K168" s="47">
        <v>0</v>
      </c>
      <c r="L168" s="149">
        <f t="shared" si="45"/>
        <v>0</v>
      </c>
      <c r="M168" s="160"/>
      <c r="N168" s="149">
        <f t="shared" si="46"/>
        <v>0</v>
      </c>
      <c r="O168" s="47">
        <f t="shared" si="47"/>
        <v>0</v>
      </c>
      <c r="P168" s="47">
        <v>0</v>
      </c>
      <c r="Q168" s="149">
        <f t="shared" si="48"/>
        <v>0</v>
      </c>
      <c r="R168" s="47">
        <v>0</v>
      </c>
      <c r="S168" s="149">
        <f t="shared" si="49"/>
        <v>0</v>
      </c>
      <c r="T168" s="47">
        <v>0</v>
      </c>
      <c r="U168" s="149">
        <f t="shared" si="50"/>
        <v>0</v>
      </c>
      <c r="V168" s="47">
        <v>0</v>
      </c>
      <c r="W168" s="47">
        <v>0</v>
      </c>
      <c r="X168" s="47">
        <v>0</v>
      </c>
      <c r="Y168" s="47">
        <v>0</v>
      </c>
      <c r="Z168" s="47">
        <v>0</v>
      </c>
    </row>
    <row r="169" spans="1:26" x14ac:dyDescent="0.2">
      <c r="A169" s="110">
        <v>12</v>
      </c>
      <c r="B169" s="110" t="s">
        <v>262</v>
      </c>
      <c r="C169" s="39">
        <v>468267</v>
      </c>
      <c r="D169" s="142">
        <f t="shared" si="41"/>
        <v>119.82267144319344</v>
      </c>
      <c r="F169" s="142">
        <f t="shared" si="42"/>
        <v>86.829543875156006</v>
      </c>
      <c r="G169" s="39">
        <v>33129</v>
      </c>
      <c r="H169" s="142">
        <f t="shared" si="43"/>
        <v>8.4772262026612086</v>
      </c>
      <c r="J169" s="142">
        <f t="shared" si="44"/>
        <v>142.74275561182353</v>
      </c>
      <c r="K169" s="39">
        <v>0</v>
      </c>
      <c r="L169" s="151">
        <f t="shared" si="45"/>
        <v>0</v>
      </c>
      <c r="N169" s="151">
        <f t="shared" si="46"/>
        <v>0</v>
      </c>
      <c r="O169" s="39">
        <f t="shared" si="47"/>
        <v>501396</v>
      </c>
      <c r="P169" s="39">
        <v>3659</v>
      </c>
      <c r="Q169" s="151">
        <f t="shared" si="48"/>
        <v>0.72976250309136881</v>
      </c>
      <c r="R169" s="39">
        <v>0</v>
      </c>
      <c r="S169" s="151">
        <f t="shared" si="49"/>
        <v>0</v>
      </c>
      <c r="T169" s="39">
        <v>0</v>
      </c>
      <c r="U169" s="151">
        <f t="shared" si="50"/>
        <v>0</v>
      </c>
      <c r="V169" s="39">
        <v>0</v>
      </c>
      <c r="W169" s="39">
        <v>3908</v>
      </c>
      <c r="X169" s="39">
        <v>3908</v>
      </c>
      <c r="Y169" s="39">
        <v>3908</v>
      </c>
      <c r="Z169" s="39">
        <v>0</v>
      </c>
    </row>
    <row r="170" spans="1:26" x14ac:dyDescent="0.2">
      <c r="A170" s="113">
        <v>13</v>
      </c>
      <c r="B170" s="113" t="s">
        <v>102</v>
      </c>
      <c r="C170" s="47">
        <v>2469509</v>
      </c>
      <c r="D170" s="143">
        <f t="shared" si="41"/>
        <v>123.09385903698535</v>
      </c>
      <c r="E170" s="160"/>
      <c r="F170" s="143">
        <f t="shared" si="42"/>
        <v>89.20001119388607</v>
      </c>
      <c r="G170" s="47">
        <v>0</v>
      </c>
      <c r="H170" s="143">
        <f t="shared" si="43"/>
        <v>0</v>
      </c>
      <c r="I170" s="160"/>
      <c r="J170" s="143">
        <f t="shared" si="44"/>
        <v>0</v>
      </c>
      <c r="K170" s="47">
        <v>0</v>
      </c>
      <c r="L170" s="149">
        <f t="shared" si="45"/>
        <v>0</v>
      </c>
      <c r="M170" s="160"/>
      <c r="N170" s="149">
        <f t="shared" si="46"/>
        <v>0</v>
      </c>
      <c r="O170" s="47">
        <f t="shared" si="47"/>
        <v>2469509</v>
      </c>
      <c r="P170" s="47">
        <v>125749</v>
      </c>
      <c r="Q170" s="149">
        <f t="shared" si="48"/>
        <v>5.0920648598567571</v>
      </c>
      <c r="R170" s="47">
        <v>4046</v>
      </c>
      <c r="S170" s="149">
        <f t="shared" si="49"/>
        <v>0.16383823666971856</v>
      </c>
      <c r="T170" s="47">
        <v>0</v>
      </c>
      <c r="U170" s="149">
        <f t="shared" si="50"/>
        <v>0</v>
      </c>
      <c r="V170" s="47">
        <v>5218</v>
      </c>
      <c r="W170" s="47">
        <v>20062</v>
      </c>
      <c r="X170" s="47">
        <v>20062</v>
      </c>
      <c r="Y170" s="47">
        <v>0</v>
      </c>
      <c r="Z170" s="47">
        <v>0</v>
      </c>
    </row>
    <row r="171" spans="1:26" x14ac:dyDescent="0.2">
      <c r="A171" s="110">
        <v>14</v>
      </c>
      <c r="B171" s="110" t="s">
        <v>263</v>
      </c>
      <c r="C171" s="39">
        <v>982179</v>
      </c>
      <c r="D171" s="142">
        <f t="shared" si="41"/>
        <v>172.94928684627575</v>
      </c>
      <c r="F171" s="142">
        <f t="shared" si="42"/>
        <v>125.32776568510312</v>
      </c>
      <c r="G171" s="39">
        <v>0</v>
      </c>
      <c r="H171" s="142">
        <f t="shared" si="43"/>
        <v>0</v>
      </c>
      <c r="J171" s="142">
        <f t="shared" si="44"/>
        <v>0</v>
      </c>
      <c r="K171" s="39">
        <v>0</v>
      </c>
      <c r="L171" s="151">
        <f t="shared" si="45"/>
        <v>0</v>
      </c>
      <c r="N171" s="151">
        <f t="shared" si="46"/>
        <v>0</v>
      </c>
      <c r="O171" s="39">
        <f t="shared" si="47"/>
        <v>982179</v>
      </c>
      <c r="P171" s="39">
        <v>0</v>
      </c>
      <c r="Q171" s="151">
        <f t="shared" si="48"/>
        <v>0</v>
      </c>
      <c r="R171" s="39">
        <v>0</v>
      </c>
      <c r="S171" s="151">
        <f t="shared" si="49"/>
        <v>0</v>
      </c>
      <c r="T171" s="39">
        <v>0</v>
      </c>
      <c r="U171" s="151">
        <f t="shared" si="50"/>
        <v>0</v>
      </c>
      <c r="V171" s="39">
        <v>0</v>
      </c>
      <c r="W171" s="39">
        <v>5679</v>
      </c>
      <c r="X171" s="39">
        <v>5679</v>
      </c>
      <c r="Y171" s="39">
        <v>0</v>
      </c>
      <c r="Z171" s="39">
        <v>0</v>
      </c>
    </row>
    <row r="172" spans="1:26" x14ac:dyDescent="0.2">
      <c r="A172" s="113">
        <v>15</v>
      </c>
      <c r="B172" s="113" t="s">
        <v>264</v>
      </c>
      <c r="C172" s="47">
        <v>706154</v>
      </c>
      <c r="D172" s="143">
        <f t="shared" si="41"/>
        <v>94.494045229492841</v>
      </c>
      <c r="E172" s="160"/>
      <c r="F172" s="143">
        <f t="shared" si="42"/>
        <v>68.475145374179561</v>
      </c>
      <c r="G172" s="47">
        <v>0</v>
      </c>
      <c r="H172" s="143">
        <f t="shared" si="43"/>
        <v>0</v>
      </c>
      <c r="I172" s="160"/>
      <c r="J172" s="143">
        <f t="shared" si="44"/>
        <v>0</v>
      </c>
      <c r="K172" s="47">
        <v>0</v>
      </c>
      <c r="L172" s="149">
        <f t="shared" si="45"/>
        <v>0</v>
      </c>
      <c r="M172" s="160"/>
      <c r="N172" s="149">
        <f t="shared" si="46"/>
        <v>0</v>
      </c>
      <c r="O172" s="47">
        <f t="shared" si="47"/>
        <v>706154</v>
      </c>
      <c r="P172" s="47">
        <v>0</v>
      </c>
      <c r="Q172" s="149">
        <f t="shared" si="48"/>
        <v>0</v>
      </c>
      <c r="R172" s="47">
        <v>0</v>
      </c>
      <c r="S172" s="149">
        <f t="shared" si="49"/>
        <v>0</v>
      </c>
      <c r="T172" s="47">
        <v>0</v>
      </c>
      <c r="U172" s="149">
        <f t="shared" si="50"/>
        <v>0</v>
      </c>
      <c r="V172" s="47">
        <v>0</v>
      </c>
      <c r="W172" s="47">
        <v>7473</v>
      </c>
      <c r="X172" s="47">
        <v>7473</v>
      </c>
      <c r="Y172" s="47">
        <v>0</v>
      </c>
      <c r="Z172" s="47">
        <v>0</v>
      </c>
    </row>
    <row r="173" spans="1:26" x14ac:dyDescent="0.2">
      <c r="A173" s="110">
        <v>16</v>
      </c>
      <c r="B173" s="110" t="s">
        <v>265</v>
      </c>
      <c r="C173" s="39">
        <v>1008110</v>
      </c>
      <c r="D173" s="142">
        <f t="shared" si="41"/>
        <v>67.158084071680761</v>
      </c>
      <c r="F173" s="142">
        <f t="shared" si="42"/>
        <v>48.66613085185616</v>
      </c>
      <c r="G173" s="39">
        <v>0</v>
      </c>
      <c r="H173" s="142">
        <f t="shared" si="43"/>
        <v>0</v>
      </c>
      <c r="J173" s="142">
        <f t="shared" si="44"/>
        <v>0</v>
      </c>
      <c r="K173" s="39">
        <v>0</v>
      </c>
      <c r="L173" s="151">
        <f t="shared" si="45"/>
        <v>0</v>
      </c>
      <c r="N173" s="151">
        <f t="shared" si="46"/>
        <v>0</v>
      </c>
      <c r="O173" s="39">
        <f t="shared" si="47"/>
        <v>1008110</v>
      </c>
      <c r="P173" s="39">
        <v>0</v>
      </c>
      <c r="Q173" s="151">
        <f t="shared" si="48"/>
        <v>0</v>
      </c>
      <c r="R173" s="39">
        <v>0</v>
      </c>
      <c r="S173" s="151">
        <f t="shared" si="49"/>
        <v>0</v>
      </c>
      <c r="T173" s="39">
        <v>0</v>
      </c>
      <c r="U173" s="151">
        <f t="shared" si="50"/>
        <v>0</v>
      </c>
      <c r="V173" s="39">
        <v>0</v>
      </c>
      <c r="W173" s="39">
        <v>15011</v>
      </c>
      <c r="X173" s="39">
        <v>15011</v>
      </c>
      <c r="Y173" s="39">
        <v>0</v>
      </c>
      <c r="Z173" s="39">
        <v>0</v>
      </c>
    </row>
    <row r="174" spans="1:26" x14ac:dyDescent="0.2">
      <c r="A174" s="113">
        <v>17</v>
      </c>
      <c r="B174" s="113" t="s">
        <v>266</v>
      </c>
      <c r="C174" s="47">
        <v>2998570</v>
      </c>
      <c r="D174" s="143">
        <f t="shared" si="41"/>
        <v>121.62117217602921</v>
      </c>
      <c r="E174" s="160"/>
      <c r="F174" s="143">
        <f t="shared" si="42"/>
        <v>88.132828106849161</v>
      </c>
      <c r="G174" s="47">
        <v>171111</v>
      </c>
      <c r="H174" s="143">
        <f t="shared" si="43"/>
        <v>6.9402149665382273</v>
      </c>
      <c r="I174" s="160"/>
      <c r="J174" s="143">
        <f t="shared" si="44"/>
        <v>116.86197645063336</v>
      </c>
      <c r="K174" s="47">
        <v>0</v>
      </c>
      <c r="L174" s="149">
        <f t="shared" si="45"/>
        <v>0</v>
      </c>
      <c r="M174" s="160"/>
      <c r="N174" s="149">
        <f t="shared" si="46"/>
        <v>0</v>
      </c>
      <c r="O174" s="47">
        <f t="shared" si="47"/>
        <v>3169681</v>
      </c>
      <c r="P174" s="47">
        <v>171111</v>
      </c>
      <c r="Q174" s="149">
        <f t="shared" si="48"/>
        <v>5.3983665864167403</v>
      </c>
      <c r="R174" s="47">
        <v>0</v>
      </c>
      <c r="S174" s="149">
        <f t="shared" si="49"/>
        <v>0</v>
      </c>
      <c r="T174" s="47">
        <v>0</v>
      </c>
      <c r="U174" s="149">
        <f t="shared" si="50"/>
        <v>0</v>
      </c>
      <c r="V174" s="47">
        <v>0</v>
      </c>
      <c r="W174" s="47">
        <v>24655</v>
      </c>
      <c r="X174" s="47">
        <v>24655</v>
      </c>
      <c r="Y174" s="47">
        <v>24655</v>
      </c>
      <c r="Z174" s="47">
        <v>0</v>
      </c>
    </row>
    <row r="175" spans="1:26" x14ac:dyDescent="0.2">
      <c r="A175" s="110">
        <v>18</v>
      </c>
      <c r="B175" s="110" t="s">
        <v>267</v>
      </c>
      <c r="C175" s="39">
        <v>6557450</v>
      </c>
      <c r="D175" s="142">
        <f t="shared" si="41"/>
        <v>135.9056994818653</v>
      </c>
      <c r="F175" s="142">
        <f t="shared" si="42"/>
        <v>98.484116185299158</v>
      </c>
      <c r="G175" s="39">
        <v>0</v>
      </c>
      <c r="H175" s="142">
        <f t="shared" si="43"/>
        <v>0</v>
      </c>
      <c r="J175" s="142">
        <f t="shared" si="44"/>
        <v>0</v>
      </c>
      <c r="K175" s="39">
        <v>0</v>
      </c>
      <c r="L175" s="151">
        <f t="shared" si="45"/>
        <v>0</v>
      </c>
      <c r="N175" s="151">
        <f t="shared" si="46"/>
        <v>0</v>
      </c>
      <c r="O175" s="39">
        <f t="shared" si="47"/>
        <v>6557450</v>
      </c>
      <c r="P175" s="39">
        <v>62073</v>
      </c>
      <c r="Q175" s="151">
        <f t="shared" si="48"/>
        <v>0.94660271904475068</v>
      </c>
      <c r="R175" s="39">
        <v>0</v>
      </c>
      <c r="S175" s="151">
        <f t="shared" si="49"/>
        <v>0</v>
      </c>
      <c r="T175" s="39">
        <v>0</v>
      </c>
      <c r="U175" s="151">
        <f t="shared" si="50"/>
        <v>0</v>
      </c>
      <c r="V175" s="39">
        <v>0</v>
      </c>
      <c r="W175" s="39">
        <v>48250</v>
      </c>
      <c r="X175" s="39">
        <v>48250</v>
      </c>
      <c r="Y175" s="39">
        <v>0</v>
      </c>
      <c r="Z175" s="39">
        <v>0</v>
      </c>
    </row>
    <row r="176" spans="1:26" x14ac:dyDescent="0.2">
      <c r="A176" s="113">
        <v>19</v>
      </c>
      <c r="B176" s="113" t="s">
        <v>268</v>
      </c>
      <c r="C176" s="47">
        <v>81694</v>
      </c>
      <c r="D176" s="143">
        <f t="shared" si="41"/>
        <v>16.910370523701097</v>
      </c>
      <c r="E176" s="160"/>
      <c r="F176" s="143">
        <f t="shared" si="42"/>
        <v>12.254106352727771</v>
      </c>
      <c r="G176" s="47">
        <v>0</v>
      </c>
      <c r="H176" s="143">
        <f t="shared" si="43"/>
        <v>0</v>
      </c>
      <c r="I176" s="160"/>
      <c r="J176" s="143">
        <f t="shared" si="44"/>
        <v>0</v>
      </c>
      <c r="K176" s="47">
        <v>0</v>
      </c>
      <c r="L176" s="149">
        <f t="shared" si="45"/>
        <v>0</v>
      </c>
      <c r="M176" s="160"/>
      <c r="N176" s="149">
        <f t="shared" si="46"/>
        <v>0</v>
      </c>
      <c r="O176" s="47">
        <f t="shared" si="47"/>
        <v>81694</v>
      </c>
      <c r="P176" s="47">
        <v>0</v>
      </c>
      <c r="Q176" s="149">
        <f t="shared" si="48"/>
        <v>0</v>
      </c>
      <c r="R176" s="47">
        <v>0</v>
      </c>
      <c r="S176" s="149">
        <f t="shared" si="49"/>
        <v>0</v>
      </c>
      <c r="T176" s="47">
        <v>0</v>
      </c>
      <c r="U176" s="149">
        <f t="shared" si="50"/>
        <v>0</v>
      </c>
      <c r="V176" s="47">
        <v>0</v>
      </c>
      <c r="W176" s="47">
        <v>4831</v>
      </c>
      <c r="X176" s="47">
        <v>4831</v>
      </c>
      <c r="Y176" s="47">
        <v>0</v>
      </c>
      <c r="Z176" s="47">
        <v>0</v>
      </c>
    </row>
    <row r="177" spans="1:26" x14ac:dyDescent="0.2">
      <c r="A177" s="110">
        <v>20</v>
      </c>
      <c r="B177" s="110" t="s">
        <v>269</v>
      </c>
      <c r="C177" s="39">
        <v>906149</v>
      </c>
      <c r="D177" s="142">
        <f t="shared" si="41"/>
        <v>157.56372804729611</v>
      </c>
      <c r="F177" s="142">
        <f t="shared" si="42"/>
        <v>114.17861472152155</v>
      </c>
      <c r="G177" s="39">
        <v>0</v>
      </c>
      <c r="H177" s="142">
        <f t="shared" si="43"/>
        <v>0</v>
      </c>
      <c r="J177" s="142">
        <f t="shared" si="44"/>
        <v>0</v>
      </c>
      <c r="K177" s="39">
        <v>0</v>
      </c>
      <c r="L177" s="151">
        <f t="shared" si="45"/>
        <v>0</v>
      </c>
      <c r="N177" s="151">
        <f t="shared" si="46"/>
        <v>0</v>
      </c>
      <c r="O177" s="39">
        <f t="shared" si="47"/>
        <v>906149</v>
      </c>
      <c r="P177" s="39">
        <v>0</v>
      </c>
      <c r="Q177" s="151">
        <f t="shared" si="48"/>
        <v>0</v>
      </c>
      <c r="R177" s="39">
        <v>0</v>
      </c>
      <c r="S177" s="151">
        <f t="shared" si="49"/>
        <v>0</v>
      </c>
      <c r="T177" s="39">
        <v>100000</v>
      </c>
      <c r="U177" s="151">
        <f t="shared" si="50"/>
        <v>11.035712669770644</v>
      </c>
      <c r="V177" s="39">
        <v>29751</v>
      </c>
      <c r="W177" s="39">
        <v>5751</v>
      </c>
      <c r="X177" s="39">
        <v>5751</v>
      </c>
      <c r="Y177" s="39">
        <v>0</v>
      </c>
      <c r="Z177" s="39">
        <v>0</v>
      </c>
    </row>
    <row r="178" spans="1:26" x14ac:dyDescent="0.2">
      <c r="A178" s="113">
        <v>21</v>
      </c>
      <c r="B178" s="113" t="s">
        <v>170</v>
      </c>
      <c r="C178" s="47">
        <v>287746</v>
      </c>
      <c r="D178" s="143">
        <f t="shared" si="41"/>
        <v>58.964344262295079</v>
      </c>
      <c r="E178" s="160"/>
      <c r="F178" s="143">
        <f t="shared" si="42"/>
        <v>42.728534220838284</v>
      </c>
      <c r="G178" s="47">
        <v>0</v>
      </c>
      <c r="H178" s="143">
        <f t="shared" si="43"/>
        <v>0</v>
      </c>
      <c r="I178" s="160"/>
      <c r="J178" s="143">
        <f t="shared" si="44"/>
        <v>0</v>
      </c>
      <c r="K178" s="47">
        <v>0</v>
      </c>
      <c r="L178" s="149">
        <f t="shared" si="45"/>
        <v>0</v>
      </c>
      <c r="M178" s="160"/>
      <c r="N178" s="149">
        <f t="shared" si="46"/>
        <v>0</v>
      </c>
      <c r="O178" s="47">
        <f t="shared" si="47"/>
        <v>287746</v>
      </c>
      <c r="P178" s="47">
        <v>0</v>
      </c>
      <c r="Q178" s="149">
        <f t="shared" si="48"/>
        <v>0</v>
      </c>
      <c r="R178" s="47">
        <v>0</v>
      </c>
      <c r="S178" s="149">
        <f t="shared" si="49"/>
        <v>0</v>
      </c>
      <c r="T178" s="47">
        <v>0</v>
      </c>
      <c r="U178" s="149">
        <f t="shared" si="50"/>
        <v>0</v>
      </c>
      <c r="V178" s="47">
        <v>0</v>
      </c>
      <c r="W178" s="47">
        <v>4880</v>
      </c>
      <c r="X178" s="47">
        <v>4880</v>
      </c>
      <c r="Y178" s="47">
        <v>0</v>
      </c>
      <c r="Z178" s="47">
        <v>0</v>
      </c>
    </row>
    <row r="179" spans="1:26" x14ac:dyDescent="0.2">
      <c r="A179" s="110">
        <v>22</v>
      </c>
      <c r="B179" s="110" t="s">
        <v>186</v>
      </c>
      <c r="C179" s="39">
        <v>2406501</v>
      </c>
      <c r="D179" s="142">
        <f t="shared" si="41"/>
        <v>267.8353923205342</v>
      </c>
      <c r="F179" s="142">
        <f t="shared" si="42"/>
        <v>194.08701766293751</v>
      </c>
      <c r="G179" s="39">
        <v>0</v>
      </c>
      <c r="H179" s="142">
        <f t="shared" si="43"/>
        <v>0</v>
      </c>
      <c r="J179" s="142">
        <f t="shared" si="44"/>
        <v>0</v>
      </c>
      <c r="K179" s="39">
        <v>0</v>
      </c>
      <c r="L179" s="151">
        <f t="shared" si="45"/>
        <v>0</v>
      </c>
      <c r="N179" s="151">
        <f t="shared" si="46"/>
        <v>0</v>
      </c>
      <c r="O179" s="39">
        <f t="shared" si="47"/>
        <v>2406501</v>
      </c>
      <c r="P179" s="39">
        <v>210304</v>
      </c>
      <c r="Q179" s="151">
        <f t="shared" si="48"/>
        <v>8.7389949141928458</v>
      </c>
      <c r="R179" s="39">
        <v>803610</v>
      </c>
      <c r="S179" s="151">
        <f t="shared" si="49"/>
        <v>33.393295909704591</v>
      </c>
      <c r="T179" s="39">
        <v>0</v>
      </c>
      <c r="U179" s="151">
        <f t="shared" si="50"/>
        <v>0</v>
      </c>
      <c r="V179" s="39">
        <v>0</v>
      </c>
      <c r="W179" s="39">
        <v>8985</v>
      </c>
      <c r="X179" s="39">
        <v>8985</v>
      </c>
      <c r="Y179" s="39">
        <v>0</v>
      </c>
      <c r="Z179" s="39">
        <v>0</v>
      </c>
    </row>
    <row r="180" spans="1:26" x14ac:dyDescent="0.2">
      <c r="A180" s="113">
        <v>23</v>
      </c>
      <c r="B180" s="129" t="s">
        <v>270</v>
      </c>
      <c r="C180" s="47">
        <v>739556</v>
      </c>
      <c r="D180" s="143">
        <f t="shared" si="41"/>
        <v>82.826296337775787</v>
      </c>
      <c r="E180" s="160"/>
      <c r="F180" s="143">
        <f t="shared" si="42"/>
        <v>60.020106756567451</v>
      </c>
      <c r="G180" s="47">
        <v>18418</v>
      </c>
      <c r="H180" s="143">
        <f t="shared" si="43"/>
        <v>2.0627169895845001</v>
      </c>
      <c r="I180" s="160"/>
      <c r="J180" s="143">
        <f t="shared" si="44"/>
        <v>34.732812373012457</v>
      </c>
      <c r="K180" s="47">
        <v>0</v>
      </c>
      <c r="L180" s="149">
        <f t="shared" si="45"/>
        <v>0</v>
      </c>
      <c r="M180" s="160"/>
      <c r="N180" s="149">
        <f t="shared" si="46"/>
        <v>0</v>
      </c>
      <c r="O180" s="47">
        <f t="shared" si="47"/>
        <v>757974</v>
      </c>
      <c r="P180" s="47">
        <v>0</v>
      </c>
      <c r="Q180" s="149">
        <f t="shared" si="48"/>
        <v>0</v>
      </c>
      <c r="R180" s="47">
        <v>0</v>
      </c>
      <c r="S180" s="149">
        <f t="shared" si="49"/>
        <v>0</v>
      </c>
      <c r="T180" s="47">
        <v>0</v>
      </c>
      <c r="U180" s="149">
        <f t="shared" si="50"/>
        <v>0</v>
      </c>
      <c r="V180" s="47">
        <v>0</v>
      </c>
      <c r="W180" s="47">
        <v>8929</v>
      </c>
      <c r="X180" s="47">
        <v>8929</v>
      </c>
      <c r="Y180" s="47">
        <v>8929</v>
      </c>
      <c r="Z180" s="47">
        <v>0</v>
      </c>
    </row>
    <row r="181" spans="1:26" x14ac:dyDescent="0.2">
      <c r="A181" s="110">
        <v>24</v>
      </c>
      <c r="B181" s="110" t="s">
        <v>271</v>
      </c>
      <c r="C181" s="39">
        <v>0</v>
      </c>
      <c r="D181" s="142">
        <f t="shared" si="41"/>
        <v>0</v>
      </c>
      <c r="F181" s="142">
        <f t="shared" si="42"/>
        <v>0</v>
      </c>
      <c r="G181" s="39">
        <v>0</v>
      </c>
      <c r="H181" s="142">
        <f t="shared" si="43"/>
        <v>0</v>
      </c>
      <c r="J181" s="142">
        <f t="shared" si="44"/>
        <v>0</v>
      </c>
      <c r="K181" s="39">
        <v>0</v>
      </c>
      <c r="L181" s="151">
        <f t="shared" si="45"/>
        <v>0</v>
      </c>
      <c r="N181" s="151">
        <f t="shared" si="46"/>
        <v>0</v>
      </c>
      <c r="O181" s="39">
        <f t="shared" si="47"/>
        <v>0</v>
      </c>
      <c r="P181" s="39">
        <v>0</v>
      </c>
      <c r="Q181" s="151">
        <f t="shared" si="48"/>
        <v>0</v>
      </c>
      <c r="R181" s="39">
        <v>0</v>
      </c>
      <c r="S181" s="151">
        <f t="shared" si="49"/>
        <v>0</v>
      </c>
      <c r="T181" s="39">
        <v>0</v>
      </c>
      <c r="U181" s="151">
        <f t="shared" si="50"/>
        <v>0</v>
      </c>
      <c r="V181" s="39">
        <v>0</v>
      </c>
      <c r="W181" s="39">
        <v>0</v>
      </c>
      <c r="X181" s="39">
        <v>0</v>
      </c>
      <c r="Y181" s="39">
        <v>0</v>
      </c>
      <c r="Z181" s="39">
        <v>0</v>
      </c>
    </row>
    <row r="182" spans="1:26" x14ac:dyDescent="0.2">
      <c r="A182" s="113">
        <v>25</v>
      </c>
      <c r="B182" s="113" t="s">
        <v>272</v>
      </c>
      <c r="C182" s="47">
        <v>1045491</v>
      </c>
      <c r="D182" s="143">
        <f t="shared" si="41"/>
        <v>213.23495818886397</v>
      </c>
      <c r="E182" s="160"/>
      <c r="F182" s="143">
        <f t="shared" si="42"/>
        <v>154.52079255764895</v>
      </c>
      <c r="G182" s="47">
        <v>0</v>
      </c>
      <c r="H182" s="143">
        <f t="shared" si="43"/>
        <v>0</v>
      </c>
      <c r="I182" s="160"/>
      <c r="J182" s="143">
        <f t="shared" si="44"/>
        <v>0</v>
      </c>
      <c r="K182" s="47">
        <v>0</v>
      </c>
      <c r="L182" s="149">
        <f t="shared" si="45"/>
        <v>0</v>
      </c>
      <c r="M182" s="160"/>
      <c r="N182" s="149">
        <f t="shared" si="46"/>
        <v>0</v>
      </c>
      <c r="O182" s="47">
        <f t="shared" si="47"/>
        <v>1045491</v>
      </c>
      <c r="P182" s="47">
        <v>0</v>
      </c>
      <c r="Q182" s="149">
        <f t="shared" si="48"/>
        <v>0</v>
      </c>
      <c r="R182" s="47">
        <v>0</v>
      </c>
      <c r="S182" s="149">
        <f t="shared" si="49"/>
        <v>0</v>
      </c>
      <c r="T182" s="47">
        <v>0</v>
      </c>
      <c r="U182" s="149">
        <f t="shared" si="50"/>
        <v>0</v>
      </c>
      <c r="V182" s="47">
        <v>0</v>
      </c>
      <c r="W182" s="47">
        <v>4903</v>
      </c>
      <c r="X182" s="47">
        <v>4903</v>
      </c>
      <c r="Y182" s="47">
        <v>0</v>
      </c>
      <c r="Z182" s="47">
        <v>0</v>
      </c>
    </row>
    <row r="183" spans="1:26" x14ac:dyDescent="0.2">
      <c r="A183" s="110">
        <v>26</v>
      </c>
      <c r="B183" s="110" t="s">
        <v>273</v>
      </c>
      <c r="C183" s="39">
        <v>738458</v>
      </c>
      <c r="D183" s="142">
        <f t="shared" si="41"/>
        <v>86.541427399507796</v>
      </c>
      <c r="F183" s="142">
        <f t="shared" si="42"/>
        <v>62.712277876116787</v>
      </c>
      <c r="G183" s="39">
        <v>0</v>
      </c>
      <c r="H183" s="142">
        <f t="shared" si="43"/>
        <v>0</v>
      </c>
      <c r="J183" s="142">
        <f t="shared" si="44"/>
        <v>0</v>
      </c>
      <c r="K183" s="39">
        <v>0</v>
      </c>
      <c r="L183" s="151">
        <f t="shared" si="45"/>
        <v>0</v>
      </c>
      <c r="N183" s="151">
        <f t="shared" si="46"/>
        <v>0</v>
      </c>
      <c r="O183" s="39">
        <f t="shared" si="47"/>
        <v>738458</v>
      </c>
      <c r="P183" s="39">
        <v>0</v>
      </c>
      <c r="Q183" s="151">
        <f t="shared" si="48"/>
        <v>0</v>
      </c>
      <c r="R183" s="39">
        <v>121615</v>
      </c>
      <c r="S183" s="151">
        <f t="shared" si="49"/>
        <v>16.468776829555644</v>
      </c>
      <c r="T183" s="39">
        <v>0</v>
      </c>
      <c r="U183" s="151">
        <f t="shared" si="50"/>
        <v>0</v>
      </c>
      <c r="V183" s="39">
        <v>0</v>
      </c>
      <c r="W183" s="39">
        <v>8533</v>
      </c>
      <c r="X183" s="39">
        <v>8533</v>
      </c>
      <c r="Y183" s="39">
        <v>0</v>
      </c>
      <c r="Z183" s="39">
        <v>0</v>
      </c>
    </row>
    <row r="184" spans="1:26" x14ac:dyDescent="0.2">
      <c r="A184" s="113">
        <v>27</v>
      </c>
      <c r="B184" s="113" t="s">
        <v>274</v>
      </c>
      <c r="C184" s="47">
        <v>1763684</v>
      </c>
      <c r="D184" s="143">
        <f t="shared" si="41"/>
        <v>221.4014561888024</v>
      </c>
      <c r="E184" s="160"/>
      <c r="F184" s="143">
        <f t="shared" si="42"/>
        <v>160.43864840121694</v>
      </c>
      <c r="G184" s="47">
        <v>0</v>
      </c>
      <c r="H184" s="143">
        <f t="shared" si="43"/>
        <v>0</v>
      </c>
      <c r="I184" s="160"/>
      <c r="J184" s="143">
        <f t="shared" si="44"/>
        <v>0</v>
      </c>
      <c r="K184" s="47">
        <v>0</v>
      </c>
      <c r="L184" s="149">
        <f t="shared" si="45"/>
        <v>0</v>
      </c>
      <c r="M184" s="160"/>
      <c r="N184" s="149">
        <f t="shared" si="46"/>
        <v>0</v>
      </c>
      <c r="O184" s="47">
        <f t="shared" si="47"/>
        <v>1763684</v>
      </c>
      <c r="P184" s="47">
        <v>203422</v>
      </c>
      <c r="Q184" s="149">
        <f t="shared" si="48"/>
        <v>11.533925578504993</v>
      </c>
      <c r="R184" s="47">
        <v>1916696</v>
      </c>
      <c r="S184" s="149">
        <f t="shared" si="49"/>
        <v>108.67570381088676</v>
      </c>
      <c r="T184" s="47">
        <v>0</v>
      </c>
      <c r="U184" s="149">
        <f t="shared" si="50"/>
        <v>0</v>
      </c>
      <c r="V184" s="47">
        <v>255845</v>
      </c>
      <c r="W184" s="47">
        <v>7966</v>
      </c>
      <c r="X184" s="47">
        <v>7966</v>
      </c>
      <c r="Y184" s="47">
        <v>0</v>
      </c>
      <c r="Z184" s="47">
        <v>0</v>
      </c>
    </row>
    <row r="185" spans="1:26" x14ac:dyDescent="0.2">
      <c r="A185" s="110">
        <v>28</v>
      </c>
      <c r="B185" s="110" t="s">
        <v>275</v>
      </c>
      <c r="C185" s="39">
        <v>1604462</v>
      </c>
      <c r="D185" s="142">
        <f t="shared" si="41"/>
        <v>342.10277185501064</v>
      </c>
      <c r="F185" s="142">
        <f t="shared" si="42"/>
        <v>247.90490214266131</v>
      </c>
      <c r="G185" s="39">
        <v>0</v>
      </c>
      <c r="H185" s="142">
        <f t="shared" si="43"/>
        <v>0</v>
      </c>
      <c r="J185" s="142">
        <f t="shared" si="44"/>
        <v>0</v>
      </c>
      <c r="K185" s="39">
        <v>0</v>
      </c>
      <c r="L185" s="151">
        <f t="shared" si="45"/>
        <v>0</v>
      </c>
      <c r="N185" s="151">
        <f t="shared" si="46"/>
        <v>0</v>
      </c>
      <c r="O185" s="39">
        <f t="shared" si="47"/>
        <v>1604462</v>
      </c>
      <c r="P185" s="39">
        <v>0</v>
      </c>
      <c r="Q185" s="151">
        <f t="shared" si="48"/>
        <v>0</v>
      </c>
      <c r="R185" s="39">
        <v>0</v>
      </c>
      <c r="S185" s="151">
        <f t="shared" si="49"/>
        <v>0</v>
      </c>
      <c r="T185" s="39">
        <v>0</v>
      </c>
      <c r="U185" s="151">
        <f t="shared" si="50"/>
        <v>0</v>
      </c>
      <c r="V185" s="39">
        <v>1600</v>
      </c>
      <c r="W185" s="39">
        <v>4690</v>
      </c>
      <c r="X185" s="39">
        <v>4690</v>
      </c>
      <c r="Y185" s="39">
        <v>0</v>
      </c>
      <c r="Z185" s="39">
        <v>0</v>
      </c>
    </row>
    <row r="186" spans="1:26" x14ac:dyDescent="0.2">
      <c r="A186" s="113">
        <v>29</v>
      </c>
      <c r="B186" s="113" t="s">
        <v>276</v>
      </c>
      <c r="C186" s="47">
        <v>494195</v>
      </c>
      <c r="D186" s="143">
        <f t="shared" si="41"/>
        <v>69.771989270083296</v>
      </c>
      <c r="E186" s="160"/>
      <c r="F186" s="143">
        <f t="shared" si="42"/>
        <v>50.560298235845693</v>
      </c>
      <c r="G186" s="47">
        <v>0</v>
      </c>
      <c r="H186" s="143">
        <f t="shared" si="43"/>
        <v>0</v>
      </c>
      <c r="I186" s="160"/>
      <c r="J186" s="143">
        <f t="shared" si="44"/>
        <v>0</v>
      </c>
      <c r="K186" s="47">
        <v>0</v>
      </c>
      <c r="L186" s="149">
        <f t="shared" si="45"/>
        <v>0</v>
      </c>
      <c r="M186" s="160"/>
      <c r="N186" s="149">
        <f t="shared" si="46"/>
        <v>0</v>
      </c>
      <c r="O186" s="47">
        <f t="shared" si="47"/>
        <v>494195</v>
      </c>
      <c r="P186" s="47">
        <v>4500</v>
      </c>
      <c r="Q186" s="149">
        <f t="shared" si="48"/>
        <v>0.91057173787674905</v>
      </c>
      <c r="R186" s="47">
        <v>0</v>
      </c>
      <c r="S186" s="149">
        <f t="shared" si="49"/>
        <v>0</v>
      </c>
      <c r="T186" s="47">
        <v>0</v>
      </c>
      <c r="U186" s="149">
        <f t="shared" si="50"/>
        <v>0</v>
      </c>
      <c r="V186" s="47">
        <v>37519</v>
      </c>
      <c r="W186" s="47">
        <v>7083</v>
      </c>
      <c r="X186" s="47">
        <v>7083</v>
      </c>
      <c r="Y186" s="47">
        <v>0</v>
      </c>
      <c r="Z186" s="47">
        <v>0</v>
      </c>
    </row>
    <row r="187" spans="1:26" x14ac:dyDescent="0.2">
      <c r="A187" s="110">
        <v>30</v>
      </c>
      <c r="B187" s="110" t="s">
        <v>214</v>
      </c>
      <c r="C187" s="39">
        <v>232175</v>
      </c>
      <c r="D187" s="142">
        <f t="shared" si="41"/>
        <v>51.755461435577352</v>
      </c>
      <c r="F187" s="142">
        <f t="shared" si="42"/>
        <v>37.504614572292496</v>
      </c>
      <c r="G187" s="39">
        <v>0</v>
      </c>
      <c r="H187" s="142">
        <f t="shared" si="43"/>
        <v>0</v>
      </c>
      <c r="J187" s="142">
        <f t="shared" si="44"/>
        <v>0</v>
      </c>
      <c r="K187" s="39">
        <v>0</v>
      </c>
      <c r="L187" s="151">
        <f t="shared" si="45"/>
        <v>0</v>
      </c>
      <c r="N187" s="151">
        <f t="shared" si="46"/>
        <v>0</v>
      </c>
      <c r="O187" s="39">
        <f t="shared" si="47"/>
        <v>232175</v>
      </c>
      <c r="P187" s="39">
        <v>0</v>
      </c>
      <c r="Q187" s="151">
        <f t="shared" si="48"/>
        <v>0</v>
      </c>
      <c r="R187" s="39">
        <v>0</v>
      </c>
      <c r="S187" s="151">
        <f t="shared" si="49"/>
        <v>0</v>
      </c>
      <c r="T187" s="39">
        <v>0</v>
      </c>
      <c r="U187" s="151">
        <f t="shared" ref="U187:U194" si="51">IF($O187&gt;0,T187/$O187*100,0)</f>
        <v>0</v>
      </c>
      <c r="V187" s="39">
        <v>0</v>
      </c>
      <c r="W187" s="39">
        <v>4486</v>
      </c>
      <c r="X187" s="39">
        <v>4486</v>
      </c>
      <c r="Y187" s="39">
        <v>0</v>
      </c>
      <c r="Z187" s="39">
        <v>0</v>
      </c>
    </row>
    <row r="188" spans="1:26" x14ac:dyDescent="0.2">
      <c r="A188" s="113">
        <v>31</v>
      </c>
      <c r="B188" s="113" t="s">
        <v>277</v>
      </c>
      <c r="C188" s="47">
        <v>1994124</v>
      </c>
      <c r="D188" s="143">
        <f t="shared" si="41"/>
        <v>121.0540885084684</v>
      </c>
      <c r="E188" s="160"/>
      <c r="F188" s="143">
        <f t="shared" si="42"/>
        <v>87.721890714114593</v>
      </c>
      <c r="G188" s="47">
        <v>0</v>
      </c>
      <c r="H188" s="143">
        <f t="shared" si="43"/>
        <v>0</v>
      </c>
      <c r="I188" s="160"/>
      <c r="J188" s="143">
        <f t="shared" si="44"/>
        <v>0</v>
      </c>
      <c r="K188" s="47">
        <v>0</v>
      </c>
      <c r="L188" s="149">
        <f t="shared" si="45"/>
        <v>0</v>
      </c>
      <c r="M188" s="160"/>
      <c r="N188" s="149">
        <f t="shared" si="46"/>
        <v>0</v>
      </c>
      <c r="O188" s="47">
        <f t="shared" si="47"/>
        <v>1994124</v>
      </c>
      <c r="P188" s="47">
        <v>0</v>
      </c>
      <c r="Q188" s="149">
        <f t="shared" si="48"/>
        <v>0</v>
      </c>
      <c r="R188" s="47">
        <v>128983</v>
      </c>
      <c r="S188" s="149">
        <f t="shared" si="49"/>
        <v>6.4681534347914171</v>
      </c>
      <c r="T188" s="47">
        <v>0</v>
      </c>
      <c r="U188" s="149">
        <f t="shared" si="51"/>
        <v>0</v>
      </c>
      <c r="V188" s="47">
        <v>0</v>
      </c>
      <c r="W188" s="47">
        <v>16473</v>
      </c>
      <c r="X188" s="47">
        <v>16473</v>
      </c>
      <c r="Y188" s="47">
        <v>0</v>
      </c>
      <c r="Z188" s="47">
        <v>0</v>
      </c>
    </row>
    <row r="189" spans="1:26" x14ac:dyDescent="0.2">
      <c r="A189" s="110">
        <v>32</v>
      </c>
      <c r="B189" s="110" t="s">
        <v>278</v>
      </c>
      <c r="C189" s="39">
        <v>0</v>
      </c>
      <c r="D189" s="142">
        <f t="shared" si="41"/>
        <v>0</v>
      </c>
      <c r="F189" s="142">
        <f t="shared" si="42"/>
        <v>0</v>
      </c>
      <c r="G189" s="39">
        <v>0</v>
      </c>
      <c r="H189" s="142">
        <f t="shared" si="43"/>
        <v>0</v>
      </c>
      <c r="J189" s="142">
        <f t="shared" si="44"/>
        <v>0</v>
      </c>
      <c r="K189" s="39">
        <v>0</v>
      </c>
      <c r="L189" s="151">
        <f t="shared" si="45"/>
        <v>0</v>
      </c>
      <c r="N189" s="151">
        <f t="shared" si="46"/>
        <v>0</v>
      </c>
      <c r="O189" s="39">
        <f t="shared" si="47"/>
        <v>0</v>
      </c>
      <c r="P189" s="39">
        <v>0</v>
      </c>
      <c r="Q189" s="151">
        <f t="shared" si="48"/>
        <v>0</v>
      </c>
      <c r="R189" s="39">
        <v>0</v>
      </c>
      <c r="S189" s="151">
        <f t="shared" si="49"/>
        <v>0</v>
      </c>
      <c r="T189" s="39">
        <v>0</v>
      </c>
      <c r="U189" s="151">
        <f t="shared" si="51"/>
        <v>0</v>
      </c>
      <c r="V189" s="39">
        <v>0</v>
      </c>
      <c r="W189" s="39">
        <v>0</v>
      </c>
      <c r="X189" s="39">
        <v>0</v>
      </c>
      <c r="Y189" s="39">
        <v>0</v>
      </c>
      <c r="Z189" s="39">
        <v>0</v>
      </c>
    </row>
    <row r="190" spans="1:26" x14ac:dyDescent="0.2">
      <c r="A190" s="113">
        <v>33</v>
      </c>
      <c r="B190" s="113" t="s">
        <v>279</v>
      </c>
      <c r="C190" s="47">
        <v>735810</v>
      </c>
      <c r="D190" s="143">
        <f t="shared" si="41"/>
        <v>73.163965397235756</v>
      </c>
      <c r="E190" s="160"/>
      <c r="F190" s="143">
        <f t="shared" si="42"/>
        <v>53.018295010652174</v>
      </c>
      <c r="G190" s="47">
        <v>0</v>
      </c>
      <c r="H190" s="143">
        <f t="shared" si="43"/>
        <v>0</v>
      </c>
      <c r="I190" s="160"/>
      <c r="J190" s="143">
        <f t="shared" si="44"/>
        <v>0</v>
      </c>
      <c r="K190" s="47">
        <v>0</v>
      </c>
      <c r="L190" s="149">
        <f t="shared" si="45"/>
        <v>0</v>
      </c>
      <c r="M190" s="160"/>
      <c r="N190" s="149">
        <f t="shared" si="46"/>
        <v>0</v>
      </c>
      <c r="O190" s="47">
        <f t="shared" si="47"/>
        <v>735810</v>
      </c>
      <c r="P190" s="47">
        <v>0</v>
      </c>
      <c r="Q190" s="149">
        <f t="shared" si="48"/>
        <v>0</v>
      </c>
      <c r="R190" s="47">
        <v>0</v>
      </c>
      <c r="S190" s="149">
        <f t="shared" si="49"/>
        <v>0</v>
      </c>
      <c r="T190" s="47">
        <v>0</v>
      </c>
      <c r="U190" s="149">
        <f t="shared" si="51"/>
        <v>0</v>
      </c>
      <c r="V190" s="47">
        <v>0</v>
      </c>
      <c r="W190" s="47">
        <v>10057</v>
      </c>
      <c r="X190" s="47">
        <v>10057</v>
      </c>
      <c r="Y190" s="47">
        <v>0</v>
      </c>
      <c r="Z190" s="47">
        <v>0</v>
      </c>
    </row>
    <row r="191" spans="1:26" x14ac:dyDescent="0.2">
      <c r="A191" s="110">
        <v>34</v>
      </c>
      <c r="B191" s="110" t="s">
        <v>280</v>
      </c>
      <c r="C191" s="39">
        <v>706529</v>
      </c>
      <c r="D191" s="142">
        <f t="shared" si="41"/>
        <v>206.9504979496192</v>
      </c>
      <c r="F191" s="142">
        <f t="shared" si="42"/>
        <v>149.96675608439375</v>
      </c>
      <c r="G191" s="39">
        <v>0</v>
      </c>
      <c r="H191" s="142">
        <f t="shared" si="43"/>
        <v>0</v>
      </c>
      <c r="J191" s="142">
        <f t="shared" si="44"/>
        <v>0</v>
      </c>
      <c r="K191" s="39">
        <v>0</v>
      </c>
      <c r="L191" s="151">
        <f t="shared" si="45"/>
        <v>0</v>
      </c>
      <c r="N191" s="151">
        <f t="shared" si="46"/>
        <v>0</v>
      </c>
      <c r="O191" s="39">
        <f t="shared" si="47"/>
        <v>706529</v>
      </c>
      <c r="P191" s="39">
        <v>10747</v>
      </c>
      <c r="Q191" s="151">
        <f t="shared" si="48"/>
        <v>1.5210982139445091</v>
      </c>
      <c r="R191" s="39">
        <v>0</v>
      </c>
      <c r="S191" s="151">
        <f t="shared" si="49"/>
        <v>0</v>
      </c>
      <c r="T191" s="39">
        <v>0</v>
      </c>
      <c r="U191" s="151">
        <f t="shared" si="51"/>
        <v>0</v>
      </c>
      <c r="V191" s="39">
        <v>0</v>
      </c>
      <c r="W191" s="39">
        <v>3414</v>
      </c>
      <c r="X191" s="39">
        <v>3414</v>
      </c>
      <c r="Y191" s="39">
        <v>0</v>
      </c>
      <c r="Z191" s="39">
        <v>0</v>
      </c>
    </row>
    <row r="192" spans="1:26" x14ac:dyDescent="0.2">
      <c r="A192" s="113">
        <v>35</v>
      </c>
      <c r="B192" s="113" t="s">
        <v>222</v>
      </c>
      <c r="C192" s="47">
        <v>154995</v>
      </c>
      <c r="D192" s="143">
        <f t="shared" si="41"/>
        <v>52.169303264893976</v>
      </c>
      <c r="E192" s="160"/>
      <c r="F192" s="143">
        <f t="shared" si="42"/>
        <v>37.804505209374959</v>
      </c>
      <c r="G192" s="47">
        <v>0</v>
      </c>
      <c r="H192" s="143">
        <f t="shared" si="43"/>
        <v>0</v>
      </c>
      <c r="I192" s="160"/>
      <c r="J192" s="143">
        <f t="shared" si="44"/>
        <v>0</v>
      </c>
      <c r="K192" s="47">
        <v>0</v>
      </c>
      <c r="L192" s="149">
        <f t="shared" si="45"/>
        <v>0</v>
      </c>
      <c r="M192" s="160"/>
      <c r="N192" s="149">
        <f t="shared" si="46"/>
        <v>0</v>
      </c>
      <c r="O192" s="47">
        <f t="shared" si="47"/>
        <v>154995</v>
      </c>
      <c r="P192" s="47">
        <v>0</v>
      </c>
      <c r="Q192" s="149">
        <f t="shared" si="48"/>
        <v>0</v>
      </c>
      <c r="R192" s="47">
        <v>0</v>
      </c>
      <c r="S192" s="149">
        <f t="shared" si="49"/>
        <v>0</v>
      </c>
      <c r="T192" s="47">
        <v>0</v>
      </c>
      <c r="U192" s="149">
        <f>IF($O192&gt;0,T192/$O192*100,0)</f>
        <v>0</v>
      </c>
      <c r="V192" s="47">
        <v>0</v>
      </c>
      <c r="W192" s="47">
        <v>2971</v>
      </c>
      <c r="X192" s="47">
        <v>2971</v>
      </c>
      <c r="Y192" s="47">
        <v>0</v>
      </c>
      <c r="Z192" s="47">
        <v>0</v>
      </c>
    </row>
    <row r="193" spans="1:26" x14ac:dyDescent="0.2">
      <c r="A193" s="110">
        <v>36</v>
      </c>
      <c r="B193" s="110" t="s">
        <v>281</v>
      </c>
      <c r="C193" s="39">
        <v>426187</v>
      </c>
      <c r="D193" s="142">
        <f t="shared" si="41"/>
        <v>73.391940761150337</v>
      </c>
      <c r="F193" s="142">
        <f t="shared" si="42"/>
        <v>53.183497443756501</v>
      </c>
      <c r="G193" s="39">
        <v>0</v>
      </c>
      <c r="H193" s="142">
        <f t="shared" si="43"/>
        <v>0</v>
      </c>
      <c r="J193" s="142">
        <f t="shared" si="44"/>
        <v>0</v>
      </c>
      <c r="K193" s="39">
        <v>0</v>
      </c>
      <c r="L193" s="151">
        <f t="shared" si="45"/>
        <v>0</v>
      </c>
      <c r="N193" s="151">
        <f t="shared" si="46"/>
        <v>0</v>
      </c>
      <c r="O193" s="39">
        <f t="shared" si="47"/>
        <v>426187</v>
      </c>
      <c r="P193" s="39">
        <v>24775</v>
      </c>
      <c r="Q193" s="151">
        <f t="shared" si="48"/>
        <v>5.8131759063509678</v>
      </c>
      <c r="R193" s="39">
        <v>0</v>
      </c>
      <c r="S193" s="151">
        <f t="shared" si="49"/>
        <v>0</v>
      </c>
      <c r="T193" s="39">
        <v>170673</v>
      </c>
      <c r="U193" s="151">
        <f>IF($O193&gt;0,T193/$O193*100,0)</f>
        <v>40.046505407250812</v>
      </c>
      <c r="V193" s="39">
        <v>45525</v>
      </c>
      <c r="W193" s="39">
        <v>5807</v>
      </c>
      <c r="X193" s="39">
        <v>5807</v>
      </c>
      <c r="Y193" s="39">
        <v>0</v>
      </c>
      <c r="Z193" s="39">
        <v>0</v>
      </c>
    </row>
    <row r="194" spans="1:26" x14ac:dyDescent="0.2">
      <c r="A194" s="113">
        <v>37</v>
      </c>
      <c r="B194" s="113" t="s">
        <v>282</v>
      </c>
      <c r="C194" s="107">
        <v>2270034</v>
      </c>
      <c r="D194" s="143">
        <f t="shared" si="41"/>
        <v>274.65626134301272</v>
      </c>
      <c r="E194" s="160"/>
      <c r="F194" s="143">
        <f t="shared" si="42"/>
        <v>199.02976296247604</v>
      </c>
      <c r="G194" s="107">
        <v>0</v>
      </c>
      <c r="H194" s="143">
        <f t="shared" si="43"/>
        <v>0</v>
      </c>
      <c r="I194" s="160"/>
      <c r="J194" s="143">
        <f t="shared" si="44"/>
        <v>0</v>
      </c>
      <c r="K194" s="107">
        <v>0</v>
      </c>
      <c r="L194" s="149">
        <f t="shared" si="45"/>
        <v>0</v>
      </c>
      <c r="M194" s="160"/>
      <c r="N194" s="149">
        <f t="shared" si="46"/>
        <v>0</v>
      </c>
      <c r="O194" s="107">
        <f t="shared" si="47"/>
        <v>2270034</v>
      </c>
      <c r="P194" s="107">
        <v>22950</v>
      </c>
      <c r="Q194" s="149">
        <f t="shared" si="48"/>
        <v>1.0109980731566135</v>
      </c>
      <c r="R194" s="107">
        <v>0</v>
      </c>
      <c r="S194" s="149">
        <f t="shared" si="49"/>
        <v>0</v>
      </c>
      <c r="T194" s="107">
        <v>0</v>
      </c>
      <c r="U194" s="149">
        <f t="shared" si="51"/>
        <v>0</v>
      </c>
      <c r="V194" s="107">
        <v>725</v>
      </c>
      <c r="W194" s="107">
        <v>8265</v>
      </c>
      <c r="X194" s="107">
        <v>8265</v>
      </c>
      <c r="Y194" s="107">
        <v>0</v>
      </c>
      <c r="Z194" s="107">
        <v>0</v>
      </c>
    </row>
    <row r="195" spans="1:26" ht="13.5" thickBot="1" x14ac:dyDescent="0.25">
      <c r="A195" s="120">
        <f>A194</f>
        <v>37</v>
      </c>
      <c r="B195" s="130" t="s">
        <v>245</v>
      </c>
      <c r="C195" s="152">
        <f>SUM(C158:C194)</f>
        <v>42127074</v>
      </c>
      <c r="D195" s="153">
        <f>IF(ISNONTEXT(E$195),C195/$W195,C195/X195)</f>
        <v>137.99758249965603</v>
      </c>
      <c r="E195" s="163"/>
      <c r="F195" s="154">
        <f t="shared" si="42"/>
        <v>100</v>
      </c>
      <c r="G195" s="152">
        <f>SUM(G158:G194)</f>
        <v>222658</v>
      </c>
      <c r="H195" s="153">
        <f>IF(G195=0,0,IF(ISNONTEXT(I$195),G195/$W195,G195/$Y195))</f>
        <v>5.9388136135708951</v>
      </c>
      <c r="I195" s="525" t="s">
        <v>341</v>
      </c>
      <c r="J195" s="154">
        <f t="shared" si="44"/>
        <v>100</v>
      </c>
      <c r="K195" s="152">
        <f>SUM(K158:K194)</f>
        <v>0</v>
      </c>
      <c r="L195" s="153">
        <f>IF(K195=0,0,IF(ISNONTEXT($M195),K195/$W195,K195/$Z195))</f>
        <v>0</v>
      </c>
      <c r="M195" s="163" t="s">
        <v>341</v>
      </c>
      <c r="N195" s="154">
        <f t="shared" si="46"/>
        <v>0</v>
      </c>
      <c r="O195" s="152">
        <f>SUM(O158:O194)</f>
        <v>42349732</v>
      </c>
      <c r="P195" s="152">
        <f>SUM(P158:P194)</f>
        <v>1055998</v>
      </c>
      <c r="Q195" s="154">
        <f t="shared" si="48"/>
        <v>2.4935175504770606</v>
      </c>
      <c r="R195" s="152">
        <f>SUM(R158:R194)</f>
        <v>3377412</v>
      </c>
      <c r="S195" s="154">
        <f t="shared" si="49"/>
        <v>7.975049287206823</v>
      </c>
      <c r="T195" s="152">
        <f>SUM(T158:T194)</f>
        <v>270673</v>
      </c>
      <c r="U195" s="154">
        <f>IF($O195&gt;0,T195/$O195*100,0)</f>
        <v>0.63913745664317301</v>
      </c>
      <c r="V195" s="152">
        <f>SUM(V158:V194)</f>
        <v>402762</v>
      </c>
      <c r="W195" s="155">
        <f>SUM(W158:W194)</f>
        <v>305274</v>
      </c>
      <c r="X195" s="155">
        <f>SUM(X158:X194)</f>
        <v>305274</v>
      </c>
      <c r="Y195" s="155">
        <f>SUM(Y158:Y194)</f>
        <v>37492</v>
      </c>
      <c r="Z195" s="155">
        <f>SUM(Z158:Z194)</f>
        <v>0</v>
      </c>
    </row>
    <row r="196" spans="1:26" x14ac:dyDescent="0.2">
      <c r="H196" s="93"/>
      <c r="L196" s="93"/>
      <c r="Q196" s="94"/>
      <c r="S196" s="94"/>
      <c r="U196" s="94"/>
    </row>
    <row r="197" spans="1:26" s="79" customFormat="1" ht="13.5" thickBot="1" x14ac:dyDescent="0.25">
      <c r="A197" s="190">
        <f>(A45+A149+A195)</f>
        <v>170</v>
      </c>
      <c r="B197" s="191" t="s">
        <v>283</v>
      </c>
      <c r="C197" s="192">
        <f>(C45+C149+C195)</f>
        <v>1692611595</v>
      </c>
      <c r="D197" s="193">
        <f>IF(ISNONTEXT(E$197),C197/$W197,C197/X197)</f>
        <v>200.27088267550411</v>
      </c>
      <c r="E197" s="199"/>
      <c r="F197" s="194"/>
      <c r="G197" s="192">
        <f>(G45+G149+G195)</f>
        <v>51762941</v>
      </c>
      <c r="H197" s="193">
        <f>IF(G197=0,0,IF(ISNONTEXT(I$197),G197/$W197,G197/$Y197))</f>
        <v>8.9705479123258485</v>
      </c>
      <c r="I197" s="524" t="s">
        <v>341</v>
      </c>
      <c r="J197" s="194"/>
      <c r="K197" s="192">
        <f>(K45+K149+K195)</f>
        <v>12513271</v>
      </c>
      <c r="L197" s="193">
        <f>IF(K197=0,0,IF(ISNONTEXT(M$197),K197/$W197,K197/Z197))</f>
        <v>2.1653948225463369</v>
      </c>
      <c r="M197" s="196" t="s">
        <v>341</v>
      </c>
      <c r="N197" s="194"/>
      <c r="O197" s="192">
        <f>(O45+O149+O195)</f>
        <v>1756887807</v>
      </c>
      <c r="P197" s="192">
        <f>(P45+P149+P195)</f>
        <v>258308847</v>
      </c>
      <c r="Q197" s="194">
        <f>IF($O197&gt;0,P197/$O197*100,0)</f>
        <v>14.702637582822042</v>
      </c>
      <c r="R197" s="192">
        <f>(R45+R149+R195)</f>
        <v>76776481</v>
      </c>
      <c r="S197" s="194">
        <f>IF($O197&gt;0,R197/$O197*100,0)</f>
        <v>4.370027539271323</v>
      </c>
      <c r="T197" s="192">
        <f>(T45+T149+T195)</f>
        <v>336259866</v>
      </c>
      <c r="U197" s="194">
        <f>IF($O197&gt;0,T197/$O197*100,0)</f>
        <v>19.139518451903058</v>
      </c>
      <c r="V197" s="192">
        <f>(V45+V149+V195)</f>
        <v>226641055</v>
      </c>
      <c r="W197" s="96">
        <f>(W45+W149+W195)</f>
        <v>8451611</v>
      </c>
      <c r="X197" s="96">
        <f>(X45+X149+X195)</f>
        <v>8451611</v>
      </c>
      <c r="Y197" s="96">
        <f>(Y45+Y149+Y195)</f>
        <v>5770321</v>
      </c>
      <c r="Z197" s="96">
        <f>(Z45+Z149+Z195)</f>
        <v>5778748</v>
      </c>
    </row>
    <row r="198" spans="1:26" ht="13.5" thickTop="1" x14ac:dyDescent="0.2">
      <c r="B198" s="71"/>
      <c r="C198" s="92"/>
      <c r="D198" s="94"/>
      <c r="G198" s="92"/>
      <c r="H198" s="94"/>
      <c r="K198" s="92"/>
      <c r="L198" s="94"/>
      <c r="O198" s="92"/>
      <c r="P198" s="92"/>
      <c r="Q198" s="94"/>
      <c r="R198" s="92"/>
      <c r="S198" s="94"/>
      <c r="T198" s="92"/>
      <c r="U198" s="94"/>
      <c r="V198" s="92"/>
      <c r="W198" s="92"/>
      <c r="X198" s="92"/>
      <c r="Y198" s="92"/>
      <c r="Z198" s="92"/>
    </row>
    <row r="199" spans="1:26" x14ac:dyDescent="0.2">
      <c r="B199" s="71"/>
      <c r="C199" s="92"/>
      <c r="D199" s="94"/>
      <c r="G199" s="92"/>
      <c r="H199" s="94"/>
      <c r="K199" s="92"/>
      <c r="L199" s="94"/>
      <c r="O199" s="92"/>
      <c r="P199" s="92"/>
      <c r="Q199" s="94"/>
      <c r="R199" s="92"/>
      <c r="S199" s="94"/>
      <c r="T199" s="92"/>
      <c r="U199" s="94"/>
      <c r="V199" s="92"/>
      <c r="W199" s="92"/>
      <c r="X199" s="92"/>
      <c r="Y199" s="92"/>
      <c r="Z199" s="92"/>
    </row>
    <row r="200" spans="1:26" customFormat="1" x14ac:dyDescent="0.2">
      <c r="C200" s="449" t="s">
        <v>481</v>
      </c>
    </row>
    <row r="201" spans="1:26" customFormat="1" x14ac:dyDescent="0.2">
      <c r="C201" s="468" t="s">
        <v>538</v>
      </c>
      <c r="D201" s="471"/>
      <c r="E201" s="471"/>
      <c r="F201" s="471"/>
      <c r="G201" s="471"/>
      <c r="H201" s="471"/>
      <c r="I201" s="471"/>
      <c r="J201" s="471"/>
      <c r="K201" s="471"/>
      <c r="L201" s="471"/>
      <c r="M201" s="471"/>
      <c r="N201" s="471"/>
      <c r="O201" s="471"/>
      <c r="P201" s="471"/>
      <c r="Q201" s="471"/>
      <c r="R201" s="471"/>
      <c r="S201" s="472"/>
    </row>
    <row r="202" spans="1:26" x14ac:dyDescent="0.2">
      <c r="B202" s="71"/>
      <c r="C202" s="92"/>
      <c r="D202" s="94"/>
      <c r="G202" s="92"/>
      <c r="H202" s="94"/>
      <c r="K202" s="92"/>
      <c r="L202" s="94"/>
      <c r="O202" s="92"/>
      <c r="P202" s="92"/>
      <c r="Q202" s="94"/>
      <c r="R202" s="92"/>
      <c r="S202" s="94"/>
      <c r="T202" s="92"/>
      <c r="U202" s="94"/>
      <c r="V202" s="92"/>
      <c r="W202" s="92"/>
      <c r="X202" s="92"/>
      <c r="Y202" s="92"/>
      <c r="Z202" s="92"/>
    </row>
    <row r="203" spans="1:26" x14ac:dyDescent="0.2">
      <c r="B203" s="71"/>
      <c r="D203" s="94"/>
      <c r="G203" s="92"/>
      <c r="H203" s="94"/>
      <c r="K203" s="92"/>
      <c r="L203" s="94"/>
      <c r="O203" s="92"/>
      <c r="P203" s="92"/>
      <c r="Q203" s="94"/>
      <c r="R203" s="92"/>
      <c r="S203" s="94"/>
      <c r="T203" s="92"/>
      <c r="U203" s="94"/>
      <c r="V203" s="92"/>
      <c r="W203" s="92"/>
      <c r="X203" s="92"/>
      <c r="Y203" s="92"/>
      <c r="Z203" s="92"/>
    </row>
    <row r="204" spans="1:26" x14ac:dyDescent="0.2">
      <c r="B204" s="71"/>
      <c r="D204" s="94"/>
      <c r="G204" s="92"/>
      <c r="H204" s="94"/>
      <c r="K204" s="92"/>
      <c r="L204" s="94"/>
      <c r="O204" s="92"/>
      <c r="P204" s="92"/>
      <c r="Q204" s="94"/>
      <c r="R204" s="92"/>
      <c r="S204" s="94"/>
      <c r="T204" s="92"/>
      <c r="U204" s="94"/>
      <c r="V204" s="92"/>
      <c r="W204" s="92"/>
      <c r="X204" s="92"/>
      <c r="Y204" s="92"/>
      <c r="Z204" s="92"/>
    </row>
    <row r="205" spans="1:26" x14ac:dyDescent="0.2">
      <c r="B205" s="71"/>
      <c r="C205" s="92"/>
      <c r="D205" s="94"/>
      <c r="G205" s="92"/>
      <c r="H205" s="94"/>
      <c r="K205" s="92"/>
      <c r="L205" s="94"/>
      <c r="O205" s="92"/>
      <c r="P205" s="92"/>
      <c r="Q205" s="94"/>
      <c r="R205" s="92"/>
      <c r="S205" s="94"/>
      <c r="T205" s="92"/>
      <c r="U205" s="94"/>
      <c r="V205" s="92"/>
      <c r="W205" s="92"/>
      <c r="X205" s="92"/>
      <c r="Y205" s="92"/>
      <c r="Z205" s="92"/>
    </row>
    <row r="206" spans="1:26" x14ac:dyDescent="0.2">
      <c r="B206" s="71"/>
      <c r="C206" s="92"/>
      <c r="D206" s="94"/>
      <c r="G206" s="92"/>
      <c r="H206" s="94"/>
      <c r="K206" s="92"/>
      <c r="L206" s="94"/>
      <c r="O206" s="92"/>
      <c r="P206" s="92"/>
      <c r="Q206" s="94"/>
      <c r="R206" s="92"/>
      <c r="S206" s="94"/>
      <c r="T206" s="92"/>
      <c r="U206" s="94"/>
      <c r="V206" s="92"/>
      <c r="W206" s="92"/>
      <c r="X206" s="92"/>
      <c r="Y206" s="92"/>
      <c r="Z206" s="92"/>
    </row>
    <row r="207" spans="1:26" x14ac:dyDescent="0.2">
      <c r="B207" s="71"/>
      <c r="C207" s="92"/>
      <c r="D207" s="94"/>
      <c r="G207" s="92"/>
      <c r="H207" s="94"/>
      <c r="K207" s="92"/>
      <c r="L207" s="94"/>
      <c r="O207" s="92"/>
      <c r="P207" s="92"/>
      <c r="Q207" s="94"/>
      <c r="R207" s="92"/>
      <c r="S207" s="94"/>
      <c r="T207" s="92"/>
      <c r="U207" s="94"/>
      <c r="V207" s="92"/>
      <c r="W207" s="92"/>
      <c r="X207" s="92"/>
      <c r="Y207" s="92"/>
      <c r="Z207" s="92"/>
    </row>
    <row r="208" spans="1:26" x14ac:dyDescent="0.2">
      <c r="B208" s="71"/>
      <c r="C208" s="92"/>
      <c r="D208" s="94"/>
      <c r="G208" s="92"/>
      <c r="H208" s="94"/>
      <c r="K208" s="92"/>
      <c r="L208" s="94"/>
      <c r="O208" s="92"/>
      <c r="P208" s="92"/>
      <c r="Q208" s="94"/>
      <c r="R208" s="92"/>
      <c r="S208" s="94"/>
      <c r="T208" s="92"/>
      <c r="U208" s="94"/>
      <c r="V208" s="92"/>
      <c r="W208" s="92"/>
      <c r="X208" s="92"/>
      <c r="Y208" s="92"/>
      <c r="Z208" s="92"/>
    </row>
    <row r="209" spans="1:26" x14ac:dyDescent="0.2">
      <c r="B209" s="71"/>
      <c r="C209" s="92"/>
      <c r="D209" s="94"/>
      <c r="G209" s="92"/>
      <c r="H209" s="94"/>
      <c r="K209" s="92"/>
      <c r="L209" s="94"/>
      <c r="O209" s="92"/>
      <c r="P209" s="92"/>
      <c r="Q209" s="94"/>
      <c r="R209" s="92"/>
      <c r="S209" s="94"/>
      <c r="T209" s="92"/>
      <c r="U209" s="94"/>
      <c r="V209" s="92"/>
      <c r="W209" s="92"/>
      <c r="X209" s="92"/>
      <c r="Y209" s="92"/>
      <c r="Z209" s="92"/>
    </row>
    <row r="210" spans="1:26" x14ac:dyDescent="0.2">
      <c r="B210" s="71"/>
      <c r="C210" s="92"/>
      <c r="D210" s="94"/>
      <c r="G210" s="92"/>
      <c r="H210" s="94"/>
      <c r="K210" s="92"/>
      <c r="L210" s="94"/>
      <c r="O210" s="92"/>
      <c r="P210" s="92"/>
      <c r="Q210" s="94"/>
      <c r="R210" s="92"/>
      <c r="S210" s="94"/>
      <c r="T210" s="92"/>
      <c r="U210" s="94"/>
      <c r="V210" s="92"/>
      <c r="W210" s="92"/>
      <c r="X210" s="92"/>
      <c r="Y210" s="92"/>
      <c r="Z210" s="92"/>
    </row>
    <row r="211" spans="1:26" x14ac:dyDescent="0.2">
      <c r="B211" s="71"/>
      <c r="C211" s="92"/>
      <c r="D211" s="94"/>
      <c r="G211" s="92"/>
      <c r="H211" s="94"/>
      <c r="K211" s="92"/>
      <c r="L211" s="94"/>
      <c r="O211" s="92"/>
      <c r="P211" s="92"/>
      <c r="Q211" s="94"/>
      <c r="R211" s="92"/>
      <c r="S211" s="94"/>
      <c r="T211" s="92"/>
      <c r="U211" s="94"/>
      <c r="V211" s="92"/>
      <c r="W211" s="92"/>
      <c r="X211" s="92"/>
      <c r="Y211" s="92"/>
      <c r="Z211" s="92"/>
    </row>
    <row r="212" spans="1:26" x14ac:dyDescent="0.2">
      <c r="A212" s="95"/>
      <c r="B212" s="71"/>
      <c r="C212" s="92"/>
      <c r="D212" s="94"/>
      <c r="G212" s="92"/>
      <c r="H212" s="94"/>
      <c r="K212" s="92"/>
      <c r="L212" s="94"/>
      <c r="O212" s="92"/>
      <c r="P212" s="92"/>
      <c r="Q212" s="94"/>
      <c r="R212" s="92"/>
      <c r="S212" s="94"/>
      <c r="T212" s="92"/>
      <c r="U212" s="94"/>
      <c r="V212" s="92"/>
      <c r="W212" s="92"/>
      <c r="X212" s="92"/>
      <c r="Y212" s="92"/>
      <c r="Z212" s="92"/>
    </row>
  </sheetData>
  <mergeCells count="3">
    <mergeCell ref="P156:V156"/>
    <mergeCell ref="P52:V52"/>
    <mergeCell ref="P5:V5"/>
  </mergeCells>
  <printOptions gridLinesSet="0"/>
  <pageMargins left="3.75" right="0.25" top="0.5" bottom="0.25" header="0" footer="0"/>
  <pageSetup paperSize="17" pageOrder="overThenDown"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D0E3C-08D4-45DC-A0CF-44A9C44B0392}">
  <sheetPr transitionEvaluation="1" codeName="Sheet1">
    <tabColor theme="4" tint="-0.249977111117893"/>
  </sheetPr>
  <dimension ref="A1:U246"/>
  <sheetViews>
    <sheetView showGridLines="0" zoomScaleNormal="100" workbookViewId="0">
      <pane xSplit="2" ySplit="6" topLeftCell="C7" activePane="bottomRight" state="frozen"/>
      <selection activeCell="A2" sqref="A2"/>
      <selection pane="topRight" activeCell="A2" sqref="A2"/>
      <selection pane="bottomLeft" activeCell="A2" sqref="A2"/>
      <selection pane="bottomRight"/>
    </sheetView>
  </sheetViews>
  <sheetFormatPr defaultColWidth="12.7109375" defaultRowHeight="9.75" customHeight="1" x14ac:dyDescent="0.2"/>
  <cols>
    <col min="1" max="1" width="4.85546875" style="64" customWidth="1"/>
    <col min="2" max="2" width="15.28515625" style="64" customWidth="1"/>
    <col min="3" max="3" width="13.140625" style="64" bestFit="1" customWidth="1"/>
    <col min="4" max="4" width="12.7109375" style="64" customWidth="1"/>
    <col min="5" max="5" width="15.28515625" style="64" customWidth="1"/>
    <col min="6" max="6" width="13.42578125" style="64" customWidth="1"/>
    <col min="7" max="7" width="11.85546875" style="64" customWidth="1"/>
    <col min="8" max="9" width="19.85546875" style="64" customWidth="1"/>
    <col min="10" max="10" width="13" style="64" customWidth="1"/>
    <col min="11" max="11" width="14.140625" style="64" customWidth="1"/>
    <col min="12" max="12" width="14.28515625" style="64" customWidth="1"/>
    <col min="13" max="13" width="15.85546875" style="64" customWidth="1"/>
    <col min="14" max="14" width="17.85546875" style="64" customWidth="1"/>
    <col min="15" max="15" width="15.42578125" style="64" customWidth="1"/>
    <col min="16" max="16" width="16.85546875" style="64" customWidth="1"/>
    <col min="17" max="17" width="14.42578125" style="64" customWidth="1"/>
    <col min="18" max="18" width="19.28515625" style="64" customWidth="1"/>
    <col min="19" max="19" width="8.42578125" style="64" customWidth="1"/>
    <col min="20" max="20" width="1.5703125" style="64" customWidth="1"/>
    <col min="21" max="21" width="38.85546875" style="64" customWidth="1"/>
    <col min="22" max="16384" width="12.7109375" style="64"/>
  </cols>
  <sheetData>
    <row r="1" spans="1:18" s="296" customFormat="1" ht="15.75" x14ac:dyDescent="0.2">
      <c r="A1" s="325" t="s">
        <v>0</v>
      </c>
      <c r="B1" s="271"/>
      <c r="C1" s="271"/>
      <c r="D1" s="271"/>
      <c r="E1" s="271"/>
      <c r="F1" s="271"/>
      <c r="G1" s="271"/>
      <c r="H1" s="271"/>
      <c r="I1" s="271"/>
      <c r="J1" s="271"/>
      <c r="K1" s="271"/>
      <c r="L1" s="271"/>
      <c r="M1" s="271"/>
      <c r="N1" s="271"/>
      <c r="O1" s="271"/>
      <c r="P1" s="271"/>
      <c r="Q1" s="271"/>
      <c r="R1" s="271"/>
    </row>
    <row r="2" spans="1:18" s="296" customFormat="1" ht="15.75" x14ac:dyDescent="0.2">
      <c r="A2" s="323" t="s">
        <v>358</v>
      </c>
      <c r="B2" s="273"/>
      <c r="C2" s="273"/>
      <c r="D2" s="273"/>
      <c r="E2" s="273"/>
      <c r="F2" s="273"/>
      <c r="G2" s="273"/>
      <c r="H2" s="273"/>
      <c r="I2" s="273"/>
      <c r="J2" s="273"/>
      <c r="K2" s="273"/>
      <c r="L2" s="273"/>
      <c r="M2" s="273"/>
      <c r="N2" s="273"/>
      <c r="O2" s="273"/>
      <c r="P2" s="273"/>
      <c r="Q2" s="273"/>
      <c r="R2" s="273"/>
    </row>
    <row r="3" spans="1:18" s="296" customFormat="1" ht="15.75" x14ac:dyDescent="0.2">
      <c r="A3" s="323" t="s">
        <v>525</v>
      </c>
      <c r="B3" s="273"/>
      <c r="C3" s="273"/>
      <c r="D3" s="273"/>
      <c r="E3" s="273"/>
      <c r="F3" s="273"/>
      <c r="G3" s="273"/>
      <c r="H3" s="273"/>
      <c r="I3" s="273"/>
      <c r="J3" s="273"/>
      <c r="K3" s="273"/>
      <c r="L3" s="273"/>
      <c r="M3" s="273"/>
      <c r="N3" s="273"/>
      <c r="O3" s="273"/>
      <c r="P3" s="273"/>
      <c r="Q3" s="273"/>
      <c r="R3" s="273"/>
    </row>
    <row r="4" spans="1:18" customFormat="1" ht="13.5" thickBot="1" x14ac:dyDescent="0.25"/>
    <row r="5" spans="1:18" s="88" customFormat="1" ht="15" x14ac:dyDescent="0.25">
      <c r="A5" s="85"/>
      <c r="B5" s="85"/>
      <c r="C5" s="411" t="s">
        <v>303</v>
      </c>
      <c r="D5" s="412"/>
      <c r="E5" s="412"/>
      <c r="F5" s="412"/>
      <c r="G5" s="412"/>
      <c r="H5" s="412"/>
      <c r="I5" s="412"/>
      <c r="J5" s="412"/>
      <c r="K5" s="413"/>
      <c r="L5" s="411" t="s">
        <v>327</v>
      </c>
      <c r="M5" s="412"/>
      <c r="N5" s="412"/>
      <c r="O5" s="412"/>
      <c r="P5" s="412"/>
      <c r="Q5" s="413"/>
      <c r="R5" s="176" t="s">
        <v>361</v>
      </c>
    </row>
    <row r="6" spans="1:18" s="91" customFormat="1" ht="60" x14ac:dyDescent="0.25">
      <c r="A6" s="318" t="s">
        <v>1</v>
      </c>
      <c r="B6" s="324" t="s">
        <v>328</v>
      </c>
      <c r="C6" s="320" t="s">
        <v>321</v>
      </c>
      <c r="D6" s="320" t="s">
        <v>322</v>
      </c>
      <c r="E6" s="320" t="s">
        <v>325</v>
      </c>
      <c r="F6" s="320" t="s">
        <v>323</v>
      </c>
      <c r="G6" s="320" t="s">
        <v>324</v>
      </c>
      <c r="H6" s="320" t="s">
        <v>326</v>
      </c>
      <c r="I6" s="320" t="s">
        <v>306</v>
      </c>
      <c r="J6" s="320" t="s">
        <v>332</v>
      </c>
      <c r="K6" s="320" t="s">
        <v>333</v>
      </c>
      <c r="L6" s="320" t="s">
        <v>236</v>
      </c>
      <c r="M6" s="320" t="s">
        <v>237</v>
      </c>
      <c r="N6" s="320" t="s">
        <v>238</v>
      </c>
      <c r="O6" s="320" t="s">
        <v>334</v>
      </c>
      <c r="P6" s="320" t="s">
        <v>308</v>
      </c>
      <c r="Q6" s="320" t="s">
        <v>311</v>
      </c>
      <c r="R6" s="320" t="s">
        <v>329</v>
      </c>
    </row>
    <row r="7" spans="1:18" s="66" customFormat="1" ht="17.45" customHeight="1" x14ac:dyDescent="0.2">
      <c r="A7" s="113">
        <v>1</v>
      </c>
      <c r="B7" s="113" t="s">
        <v>5</v>
      </c>
      <c r="C7" s="132">
        <v>8513773</v>
      </c>
      <c r="D7" s="132">
        <v>1915036</v>
      </c>
      <c r="E7" s="132">
        <v>127893183</v>
      </c>
      <c r="F7" s="132">
        <v>9408729</v>
      </c>
      <c r="G7" s="132">
        <v>0</v>
      </c>
      <c r="H7" s="132">
        <v>83195619</v>
      </c>
      <c r="I7" s="132">
        <v>1379680</v>
      </c>
      <c r="J7" s="132">
        <v>-103567</v>
      </c>
      <c r="K7" s="132">
        <f t="shared" ref="K7:K44" si="0">SUM(C7:J7)</f>
        <v>232202453</v>
      </c>
      <c r="L7" s="132">
        <v>83597132</v>
      </c>
      <c r="M7" s="132">
        <v>10358403</v>
      </c>
      <c r="N7" s="132">
        <v>183756945</v>
      </c>
      <c r="O7" s="132">
        <v>-5387146</v>
      </c>
      <c r="P7" s="132">
        <v>0</v>
      </c>
      <c r="Q7" s="132">
        <f t="shared" ref="Q7:Q44" si="1">SUM(L7:P7)</f>
        <v>272325334</v>
      </c>
      <c r="R7" s="132">
        <v>2387052.0700000003</v>
      </c>
    </row>
    <row r="8" spans="1:18" s="66" customFormat="1" ht="12.75" x14ac:dyDescent="0.2">
      <c r="A8" s="110">
        <v>2</v>
      </c>
      <c r="B8" s="110" t="s">
        <v>7</v>
      </c>
      <c r="C8" s="111">
        <v>490818</v>
      </c>
      <c r="D8" s="111">
        <v>224614</v>
      </c>
      <c r="E8" s="111">
        <v>1187615</v>
      </c>
      <c r="F8" s="111">
        <v>159459</v>
      </c>
      <c r="G8" s="111">
        <v>0</v>
      </c>
      <c r="H8" s="111">
        <v>1023325</v>
      </c>
      <c r="I8" s="111">
        <v>0</v>
      </c>
      <c r="J8" s="111">
        <v>0</v>
      </c>
      <c r="K8" s="111">
        <f t="shared" si="0"/>
        <v>3085831</v>
      </c>
      <c r="L8" s="111">
        <v>1629074</v>
      </c>
      <c r="M8" s="111">
        <v>0</v>
      </c>
      <c r="N8" s="111">
        <v>760099</v>
      </c>
      <c r="O8" s="116">
        <v>0</v>
      </c>
      <c r="P8" s="111">
        <v>0</v>
      </c>
      <c r="Q8" s="111">
        <f t="shared" si="1"/>
        <v>2389173</v>
      </c>
      <c r="R8" s="111">
        <v>1348756.24</v>
      </c>
    </row>
    <row r="9" spans="1:18" s="66" customFormat="1" ht="12.75" x14ac:dyDescent="0.2">
      <c r="A9" s="113">
        <v>3</v>
      </c>
      <c r="B9" s="113" t="s">
        <v>9</v>
      </c>
      <c r="C9" s="114">
        <v>0</v>
      </c>
      <c r="D9" s="114">
        <v>469398</v>
      </c>
      <c r="E9" s="114">
        <v>0</v>
      </c>
      <c r="F9" s="114">
        <v>18467</v>
      </c>
      <c r="G9" s="114">
        <v>0</v>
      </c>
      <c r="H9" s="114">
        <v>0</v>
      </c>
      <c r="I9" s="114">
        <v>0</v>
      </c>
      <c r="J9" s="114">
        <v>0</v>
      </c>
      <c r="K9" s="114">
        <f t="shared" si="0"/>
        <v>487865</v>
      </c>
      <c r="L9" s="114">
        <v>0</v>
      </c>
      <c r="M9" s="114">
        <v>0</v>
      </c>
      <c r="N9" s="114">
        <v>53676</v>
      </c>
      <c r="O9" s="117">
        <v>0</v>
      </c>
      <c r="P9" s="114">
        <v>0</v>
      </c>
      <c r="Q9" s="114">
        <f t="shared" si="1"/>
        <v>53676</v>
      </c>
      <c r="R9" s="114">
        <v>445586.04</v>
      </c>
    </row>
    <row r="10" spans="1:18" s="66" customFormat="1" ht="12.75" x14ac:dyDescent="0.2">
      <c r="A10" s="110">
        <v>4</v>
      </c>
      <c r="B10" s="110" t="s">
        <v>11</v>
      </c>
      <c r="C10" s="111">
        <v>2066796</v>
      </c>
      <c r="D10" s="111">
        <v>346754</v>
      </c>
      <c r="E10" s="111">
        <v>58355313</v>
      </c>
      <c r="F10" s="111">
        <v>0</v>
      </c>
      <c r="G10" s="111">
        <v>0</v>
      </c>
      <c r="H10" s="111">
        <v>35125186</v>
      </c>
      <c r="I10" s="111">
        <v>9696173</v>
      </c>
      <c r="J10" s="111">
        <v>225550</v>
      </c>
      <c r="K10" s="111">
        <f t="shared" si="0"/>
        <v>105815772</v>
      </c>
      <c r="L10" s="111">
        <v>29825032</v>
      </c>
      <c r="M10" s="111">
        <v>8522772</v>
      </c>
      <c r="N10" s="111">
        <v>15467490</v>
      </c>
      <c r="O10" s="116">
        <v>3931390</v>
      </c>
      <c r="P10" s="111">
        <v>0</v>
      </c>
      <c r="Q10" s="111">
        <f t="shared" si="1"/>
        <v>57746684</v>
      </c>
      <c r="R10" s="111">
        <v>2372160.21</v>
      </c>
    </row>
    <row r="11" spans="1:18" s="66" customFormat="1" ht="12.75" x14ac:dyDescent="0.2">
      <c r="A11" s="113">
        <v>5</v>
      </c>
      <c r="B11" s="113" t="s">
        <v>13</v>
      </c>
      <c r="C11" s="114">
        <v>25490443</v>
      </c>
      <c r="D11" s="114">
        <v>3167409</v>
      </c>
      <c r="E11" s="114">
        <v>132226</v>
      </c>
      <c r="F11" s="114">
        <v>11284016</v>
      </c>
      <c r="G11" s="114">
        <v>92600</v>
      </c>
      <c r="H11" s="114">
        <v>68941960</v>
      </c>
      <c r="I11" s="114">
        <v>0</v>
      </c>
      <c r="J11" s="114">
        <v>2211322</v>
      </c>
      <c r="K11" s="114">
        <f t="shared" si="0"/>
        <v>111319976</v>
      </c>
      <c r="L11" s="114">
        <v>86318239</v>
      </c>
      <c r="M11" s="114">
        <v>41632969</v>
      </c>
      <c r="N11" s="114">
        <v>63476585</v>
      </c>
      <c r="O11" s="117">
        <v>3272794</v>
      </c>
      <c r="P11" s="114">
        <v>0</v>
      </c>
      <c r="Q11" s="114">
        <f t="shared" si="1"/>
        <v>194700587</v>
      </c>
      <c r="R11" s="114">
        <v>19462828.749999996</v>
      </c>
    </row>
    <row r="12" spans="1:18" s="66" customFormat="1" ht="12.75" x14ac:dyDescent="0.2">
      <c r="A12" s="110">
        <v>6</v>
      </c>
      <c r="B12" s="110" t="s">
        <v>15</v>
      </c>
      <c r="C12" s="111">
        <v>0</v>
      </c>
      <c r="D12" s="111">
        <v>0</v>
      </c>
      <c r="E12" s="111">
        <v>0</v>
      </c>
      <c r="F12" s="111">
        <v>0</v>
      </c>
      <c r="G12" s="111">
        <v>0</v>
      </c>
      <c r="H12" s="111">
        <v>0</v>
      </c>
      <c r="I12" s="111">
        <v>0</v>
      </c>
      <c r="J12" s="111">
        <v>0</v>
      </c>
      <c r="K12" s="111">
        <f t="shared" si="0"/>
        <v>0</v>
      </c>
      <c r="L12" s="111">
        <v>0</v>
      </c>
      <c r="M12" s="111">
        <v>0</v>
      </c>
      <c r="N12" s="111">
        <v>0</v>
      </c>
      <c r="O12" s="116">
        <v>0</v>
      </c>
      <c r="P12" s="111">
        <v>0</v>
      </c>
      <c r="Q12" s="111">
        <f t="shared" si="1"/>
        <v>0</v>
      </c>
      <c r="R12" s="111">
        <v>0</v>
      </c>
    </row>
    <row r="13" spans="1:18" s="66" customFormat="1" ht="12.75" x14ac:dyDescent="0.2">
      <c r="A13" s="113">
        <v>7</v>
      </c>
      <c r="B13" s="113" t="s">
        <v>244</v>
      </c>
      <c r="C13" s="114">
        <v>0</v>
      </c>
      <c r="D13" s="114">
        <v>0</v>
      </c>
      <c r="E13" s="114">
        <v>0</v>
      </c>
      <c r="F13" s="114">
        <v>0</v>
      </c>
      <c r="G13" s="114">
        <v>0</v>
      </c>
      <c r="H13" s="114">
        <v>0</v>
      </c>
      <c r="I13" s="114">
        <v>0</v>
      </c>
      <c r="J13" s="114">
        <v>0</v>
      </c>
      <c r="K13" s="114">
        <f t="shared" si="0"/>
        <v>0</v>
      </c>
      <c r="L13" s="114">
        <v>0</v>
      </c>
      <c r="M13" s="114">
        <v>0</v>
      </c>
      <c r="N13" s="114">
        <v>0</v>
      </c>
      <c r="O13" s="117">
        <v>0</v>
      </c>
      <c r="P13" s="114">
        <v>0</v>
      </c>
      <c r="Q13" s="114">
        <f t="shared" si="1"/>
        <v>0</v>
      </c>
      <c r="R13" s="114">
        <v>21476.18</v>
      </c>
    </row>
    <row r="14" spans="1:18" s="66" customFormat="1" ht="12.75" x14ac:dyDescent="0.2">
      <c r="A14" s="110">
        <v>8</v>
      </c>
      <c r="B14" s="110" t="s">
        <v>18</v>
      </c>
      <c r="C14" s="111">
        <v>1903435</v>
      </c>
      <c r="D14" s="111">
        <v>0</v>
      </c>
      <c r="E14" s="111">
        <v>25838127</v>
      </c>
      <c r="F14" s="111">
        <v>0</v>
      </c>
      <c r="G14" s="111">
        <v>524014</v>
      </c>
      <c r="H14" s="111">
        <v>9689819</v>
      </c>
      <c r="I14" s="111">
        <v>0</v>
      </c>
      <c r="J14" s="111">
        <v>730864</v>
      </c>
      <c r="K14" s="111">
        <f t="shared" si="0"/>
        <v>38686259</v>
      </c>
      <c r="L14" s="111">
        <v>88042636</v>
      </c>
      <c r="M14" s="111">
        <v>0</v>
      </c>
      <c r="N14" s="111">
        <v>43786421</v>
      </c>
      <c r="O14" s="116">
        <v>0</v>
      </c>
      <c r="P14" s="111">
        <v>0</v>
      </c>
      <c r="Q14" s="111">
        <f t="shared" si="1"/>
        <v>131829057</v>
      </c>
      <c r="R14" s="111">
        <v>945008.2300000001</v>
      </c>
    </row>
    <row r="15" spans="1:18" s="66" customFormat="1" ht="12.75" x14ac:dyDescent="0.2">
      <c r="A15" s="113">
        <v>9</v>
      </c>
      <c r="B15" s="113" t="s">
        <v>20</v>
      </c>
      <c r="C15" s="114">
        <v>0</v>
      </c>
      <c r="D15" s="114">
        <v>0</v>
      </c>
      <c r="E15" s="114">
        <v>0</v>
      </c>
      <c r="F15" s="114">
        <v>0</v>
      </c>
      <c r="G15" s="114">
        <v>0</v>
      </c>
      <c r="H15" s="114">
        <v>0</v>
      </c>
      <c r="I15" s="114">
        <v>0</v>
      </c>
      <c r="J15" s="114">
        <v>0</v>
      </c>
      <c r="K15" s="114">
        <f t="shared" si="0"/>
        <v>0</v>
      </c>
      <c r="L15" s="114">
        <v>0</v>
      </c>
      <c r="M15" s="114">
        <v>0</v>
      </c>
      <c r="N15" s="114">
        <v>0</v>
      </c>
      <c r="O15" s="117">
        <v>0</v>
      </c>
      <c r="P15" s="114">
        <v>0</v>
      </c>
      <c r="Q15" s="114">
        <f t="shared" si="1"/>
        <v>0</v>
      </c>
      <c r="R15" s="114">
        <v>0</v>
      </c>
    </row>
    <row r="16" spans="1:18" s="66" customFormat="1" ht="12.75" x14ac:dyDescent="0.2">
      <c r="A16" s="110">
        <v>10</v>
      </c>
      <c r="B16" s="110" t="s">
        <v>22</v>
      </c>
      <c r="C16" s="111">
        <v>1183829</v>
      </c>
      <c r="D16" s="111">
        <v>1199391</v>
      </c>
      <c r="E16" s="111">
        <v>0</v>
      </c>
      <c r="F16" s="111">
        <v>0</v>
      </c>
      <c r="G16" s="111">
        <v>0</v>
      </c>
      <c r="H16" s="111">
        <v>332080</v>
      </c>
      <c r="I16" s="111">
        <v>0</v>
      </c>
      <c r="J16" s="111">
        <v>0</v>
      </c>
      <c r="K16" s="111">
        <f t="shared" si="0"/>
        <v>2715300</v>
      </c>
      <c r="L16" s="111">
        <v>0</v>
      </c>
      <c r="M16" s="111">
        <v>0</v>
      </c>
      <c r="N16" s="111">
        <v>11073101</v>
      </c>
      <c r="O16" s="116">
        <v>11155344</v>
      </c>
      <c r="P16" s="111">
        <v>0</v>
      </c>
      <c r="Q16" s="111">
        <f t="shared" si="1"/>
        <v>22228445</v>
      </c>
      <c r="R16" s="111">
        <v>3572395.52</v>
      </c>
    </row>
    <row r="17" spans="1:18" s="66" customFormat="1" ht="12.75" x14ac:dyDescent="0.2">
      <c r="A17" s="113">
        <v>11</v>
      </c>
      <c r="B17" s="113" t="s">
        <v>24</v>
      </c>
      <c r="C17" s="114">
        <v>2574245</v>
      </c>
      <c r="D17" s="114">
        <v>3874612</v>
      </c>
      <c r="E17" s="114">
        <v>18893</v>
      </c>
      <c r="F17" s="114">
        <v>15892</v>
      </c>
      <c r="G17" s="114">
        <v>0</v>
      </c>
      <c r="H17" s="114">
        <v>16029587</v>
      </c>
      <c r="I17" s="114">
        <v>3818967</v>
      </c>
      <c r="J17" s="114">
        <v>515000</v>
      </c>
      <c r="K17" s="114">
        <f t="shared" si="0"/>
        <v>26847196</v>
      </c>
      <c r="L17" s="114">
        <v>3208537</v>
      </c>
      <c r="M17" s="114">
        <v>11415723</v>
      </c>
      <c r="N17" s="114">
        <v>6863121</v>
      </c>
      <c r="O17" s="117">
        <v>3177000</v>
      </c>
      <c r="P17" s="114">
        <v>0</v>
      </c>
      <c r="Q17" s="114">
        <f t="shared" si="1"/>
        <v>24664381</v>
      </c>
      <c r="R17" s="114">
        <v>3021060.09</v>
      </c>
    </row>
    <row r="18" spans="1:18" s="66" customFormat="1" ht="12.75" x14ac:dyDescent="0.2">
      <c r="A18" s="110">
        <v>12</v>
      </c>
      <c r="B18" s="110" t="s">
        <v>26</v>
      </c>
      <c r="C18" s="111">
        <v>0</v>
      </c>
      <c r="D18" s="111">
        <v>0</v>
      </c>
      <c r="E18" s="111">
        <v>0</v>
      </c>
      <c r="F18" s="111">
        <v>0</v>
      </c>
      <c r="G18" s="111">
        <v>0</v>
      </c>
      <c r="H18" s="111">
        <v>0</v>
      </c>
      <c r="I18" s="111">
        <v>0</v>
      </c>
      <c r="J18" s="111">
        <v>0</v>
      </c>
      <c r="K18" s="111">
        <f t="shared" si="0"/>
        <v>0</v>
      </c>
      <c r="L18" s="111">
        <v>0</v>
      </c>
      <c r="M18" s="111">
        <v>0</v>
      </c>
      <c r="N18" s="111">
        <v>0</v>
      </c>
      <c r="O18" s="116">
        <v>0</v>
      </c>
      <c r="P18" s="111">
        <v>0</v>
      </c>
      <c r="Q18" s="111">
        <f t="shared" si="1"/>
        <v>0</v>
      </c>
      <c r="R18" s="111">
        <v>0</v>
      </c>
    </row>
    <row r="19" spans="1:18" s="66" customFormat="1" ht="12.75" x14ac:dyDescent="0.2">
      <c r="A19" s="113">
        <v>13</v>
      </c>
      <c r="B19" s="113" t="s">
        <v>28</v>
      </c>
      <c r="C19" s="114">
        <v>4706973</v>
      </c>
      <c r="D19" s="114">
        <v>1581065</v>
      </c>
      <c r="E19" s="114">
        <v>4155438</v>
      </c>
      <c r="F19" s="114">
        <v>2067571</v>
      </c>
      <c r="G19" s="114">
        <v>0</v>
      </c>
      <c r="H19" s="114">
        <v>6903160</v>
      </c>
      <c r="I19" s="114">
        <v>0</v>
      </c>
      <c r="J19" s="114">
        <v>572224</v>
      </c>
      <c r="K19" s="114">
        <f t="shared" si="0"/>
        <v>19986431</v>
      </c>
      <c r="L19" s="114">
        <v>26662376</v>
      </c>
      <c r="M19" s="114">
        <v>0</v>
      </c>
      <c r="N19" s="114">
        <v>8363668</v>
      </c>
      <c r="O19" s="117">
        <v>0</v>
      </c>
      <c r="P19" s="114">
        <v>0</v>
      </c>
      <c r="Q19" s="114">
        <f t="shared" si="1"/>
        <v>35026044</v>
      </c>
      <c r="R19" s="114">
        <v>548505.41</v>
      </c>
    </row>
    <row r="20" spans="1:18" s="66" customFormat="1" ht="12.75" x14ac:dyDescent="0.2">
      <c r="A20" s="110">
        <v>14</v>
      </c>
      <c r="B20" s="110" t="s">
        <v>30</v>
      </c>
      <c r="C20" s="111">
        <v>9096</v>
      </c>
      <c r="D20" s="111">
        <v>2242440</v>
      </c>
      <c r="E20" s="111">
        <v>0</v>
      </c>
      <c r="F20" s="111">
        <v>0</v>
      </c>
      <c r="G20" s="111">
        <v>0</v>
      </c>
      <c r="H20" s="111">
        <v>831799</v>
      </c>
      <c r="I20" s="111">
        <v>0</v>
      </c>
      <c r="J20" s="111">
        <v>200000</v>
      </c>
      <c r="K20" s="111">
        <f t="shared" si="0"/>
        <v>3283335</v>
      </c>
      <c r="L20" s="111">
        <v>0</v>
      </c>
      <c r="M20" s="111">
        <v>555809</v>
      </c>
      <c r="N20" s="111">
        <v>1362798</v>
      </c>
      <c r="O20" s="116">
        <v>0</v>
      </c>
      <c r="P20" s="111">
        <v>0</v>
      </c>
      <c r="Q20" s="111">
        <f t="shared" si="1"/>
        <v>1918607</v>
      </c>
      <c r="R20" s="111">
        <v>406845.27</v>
      </c>
    </row>
    <row r="21" spans="1:18" s="66" customFormat="1" ht="12.75" x14ac:dyDescent="0.2">
      <c r="A21" s="113">
        <v>15</v>
      </c>
      <c r="B21" s="113" t="s">
        <v>32</v>
      </c>
      <c r="C21" s="114">
        <v>2662592</v>
      </c>
      <c r="D21" s="114">
        <v>17854036</v>
      </c>
      <c r="E21" s="114">
        <v>0</v>
      </c>
      <c r="F21" s="114">
        <v>1966623</v>
      </c>
      <c r="G21" s="114">
        <v>0</v>
      </c>
      <c r="H21" s="114">
        <v>49829217</v>
      </c>
      <c r="I21" s="114">
        <v>0</v>
      </c>
      <c r="J21" s="114">
        <v>2291282</v>
      </c>
      <c r="K21" s="114">
        <f t="shared" si="0"/>
        <v>74603750</v>
      </c>
      <c r="L21" s="114">
        <v>0</v>
      </c>
      <c r="M21" s="114">
        <v>1681688</v>
      </c>
      <c r="N21" s="114">
        <v>23340821</v>
      </c>
      <c r="O21" s="117">
        <v>49902646</v>
      </c>
      <c r="P21" s="114">
        <v>0</v>
      </c>
      <c r="Q21" s="114">
        <f t="shared" si="1"/>
        <v>74925155</v>
      </c>
      <c r="R21" s="114">
        <v>24239895.050000004</v>
      </c>
    </row>
    <row r="22" spans="1:18" s="66" customFormat="1" ht="12.75" x14ac:dyDescent="0.2">
      <c r="A22" s="110">
        <v>16</v>
      </c>
      <c r="B22" s="110" t="s">
        <v>34</v>
      </c>
      <c r="C22" s="111">
        <v>894352</v>
      </c>
      <c r="D22" s="111">
        <v>7232460</v>
      </c>
      <c r="E22" s="111">
        <v>0</v>
      </c>
      <c r="F22" s="111">
        <v>0</v>
      </c>
      <c r="G22" s="111">
        <v>0</v>
      </c>
      <c r="H22" s="111">
        <v>12479954</v>
      </c>
      <c r="I22" s="111">
        <v>60000</v>
      </c>
      <c r="J22" s="111">
        <v>194594</v>
      </c>
      <c r="K22" s="111">
        <f t="shared" si="0"/>
        <v>20861360</v>
      </c>
      <c r="L22" s="111">
        <v>2592581</v>
      </c>
      <c r="M22" s="111">
        <v>144085</v>
      </c>
      <c r="N22" s="111">
        <v>18159366</v>
      </c>
      <c r="O22" s="116">
        <v>0</v>
      </c>
      <c r="P22" s="111">
        <v>0</v>
      </c>
      <c r="Q22" s="111">
        <f t="shared" si="1"/>
        <v>20896032</v>
      </c>
      <c r="R22" s="111">
        <v>2090989.73</v>
      </c>
    </row>
    <row r="23" spans="1:18" s="66" customFormat="1" ht="12.75" x14ac:dyDescent="0.2">
      <c r="A23" s="113">
        <v>17</v>
      </c>
      <c r="B23" s="113" t="s">
        <v>36</v>
      </c>
      <c r="C23" s="114">
        <v>0</v>
      </c>
      <c r="D23" s="114">
        <v>0</v>
      </c>
      <c r="E23" s="114">
        <v>0</v>
      </c>
      <c r="F23" s="114">
        <v>0</v>
      </c>
      <c r="G23" s="114">
        <v>0</v>
      </c>
      <c r="H23" s="114">
        <v>0</v>
      </c>
      <c r="I23" s="114">
        <v>0</v>
      </c>
      <c r="J23" s="114">
        <v>0</v>
      </c>
      <c r="K23" s="114">
        <f t="shared" si="0"/>
        <v>0</v>
      </c>
      <c r="L23" s="114">
        <v>0</v>
      </c>
      <c r="M23" s="114">
        <v>0</v>
      </c>
      <c r="N23" s="114">
        <v>0</v>
      </c>
      <c r="O23" s="117">
        <v>0</v>
      </c>
      <c r="P23" s="114">
        <v>0</v>
      </c>
      <c r="Q23" s="114">
        <f t="shared" si="1"/>
        <v>0</v>
      </c>
      <c r="R23" s="114">
        <v>0</v>
      </c>
    </row>
    <row r="24" spans="1:18" s="66" customFormat="1" ht="12.75" x14ac:dyDescent="0.2">
      <c r="A24" s="110">
        <v>18</v>
      </c>
      <c r="B24" s="110" t="s">
        <v>38</v>
      </c>
      <c r="C24" s="111">
        <v>0</v>
      </c>
      <c r="D24" s="111">
        <v>0</v>
      </c>
      <c r="E24" s="111">
        <v>21120000</v>
      </c>
      <c r="F24" s="111">
        <v>0</v>
      </c>
      <c r="G24" s="111">
        <v>0</v>
      </c>
      <c r="H24" s="111">
        <v>0</v>
      </c>
      <c r="I24" s="111">
        <v>0</v>
      </c>
      <c r="J24" s="111">
        <v>0</v>
      </c>
      <c r="K24" s="111">
        <f t="shared" si="0"/>
        <v>21120000</v>
      </c>
      <c r="L24" s="111">
        <v>0</v>
      </c>
      <c r="M24" s="111">
        <v>0</v>
      </c>
      <c r="N24" s="111">
        <v>1498293</v>
      </c>
      <c r="O24" s="116">
        <v>0</v>
      </c>
      <c r="P24" s="111">
        <v>0</v>
      </c>
      <c r="Q24" s="111">
        <f t="shared" si="1"/>
        <v>1498293</v>
      </c>
      <c r="R24" s="111">
        <v>46654.11</v>
      </c>
    </row>
    <row r="25" spans="1:18" s="66" customFormat="1" ht="12.75" x14ac:dyDescent="0.2">
      <c r="A25" s="113">
        <v>19</v>
      </c>
      <c r="B25" s="113" t="s">
        <v>40</v>
      </c>
      <c r="C25" s="114">
        <v>3723914</v>
      </c>
      <c r="D25" s="114">
        <v>620559</v>
      </c>
      <c r="E25" s="114">
        <v>9884889</v>
      </c>
      <c r="F25" s="114">
        <v>277356</v>
      </c>
      <c r="G25" s="114">
        <v>0</v>
      </c>
      <c r="H25" s="114">
        <v>8155397</v>
      </c>
      <c r="I25" s="114">
        <v>0</v>
      </c>
      <c r="J25" s="114">
        <v>247230</v>
      </c>
      <c r="K25" s="114">
        <f t="shared" si="0"/>
        <v>22909345</v>
      </c>
      <c r="L25" s="114">
        <v>5403822</v>
      </c>
      <c r="M25" s="114">
        <v>18374680</v>
      </c>
      <c r="N25" s="114">
        <v>24170280</v>
      </c>
      <c r="O25" s="117">
        <v>0</v>
      </c>
      <c r="P25" s="114">
        <v>0</v>
      </c>
      <c r="Q25" s="114">
        <f t="shared" si="1"/>
        <v>47948782</v>
      </c>
      <c r="R25" s="114">
        <v>386596.63</v>
      </c>
    </row>
    <row r="26" spans="1:18" s="66" customFormat="1" ht="12.75" x14ac:dyDescent="0.2">
      <c r="A26" s="110">
        <v>20</v>
      </c>
      <c r="B26" s="110" t="s">
        <v>42</v>
      </c>
      <c r="C26" s="111">
        <v>0</v>
      </c>
      <c r="D26" s="111">
        <v>8887348</v>
      </c>
      <c r="E26" s="111">
        <v>52879644</v>
      </c>
      <c r="F26" s="111">
        <v>1269700</v>
      </c>
      <c r="G26" s="111">
        <v>0</v>
      </c>
      <c r="H26" s="111">
        <v>35113264</v>
      </c>
      <c r="I26" s="111">
        <v>0</v>
      </c>
      <c r="J26" s="111">
        <v>3221962</v>
      </c>
      <c r="K26" s="111">
        <f t="shared" si="0"/>
        <v>101371918</v>
      </c>
      <c r="L26" s="111">
        <v>18179112</v>
      </c>
      <c r="M26" s="111">
        <v>4575223</v>
      </c>
      <c r="N26" s="111">
        <v>34455235</v>
      </c>
      <c r="O26" s="116">
        <v>10622026</v>
      </c>
      <c r="P26" s="111">
        <v>0</v>
      </c>
      <c r="Q26" s="111">
        <f t="shared" si="1"/>
        <v>67831596</v>
      </c>
      <c r="R26" s="111">
        <v>4012152.22</v>
      </c>
    </row>
    <row r="27" spans="1:18" s="66" customFormat="1" ht="12.75" x14ac:dyDescent="0.2">
      <c r="A27" s="113">
        <v>21</v>
      </c>
      <c r="B27" s="113" t="s">
        <v>44</v>
      </c>
      <c r="C27" s="114">
        <v>0</v>
      </c>
      <c r="D27" s="114">
        <v>0</v>
      </c>
      <c r="E27" s="114">
        <v>0</v>
      </c>
      <c r="F27" s="114">
        <v>0</v>
      </c>
      <c r="G27" s="114">
        <v>0</v>
      </c>
      <c r="H27" s="114">
        <v>0</v>
      </c>
      <c r="I27" s="114">
        <v>0</v>
      </c>
      <c r="J27" s="114">
        <v>0</v>
      </c>
      <c r="K27" s="114">
        <f t="shared" si="0"/>
        <v>0</v>
      </c>
      <c r="L27" s="114">
        <v>0</v>
      </c>
      <c r="M27" s="114">
        <v>0</v>
      </c>
      <c r="N27" s="114">
        <v>0</v>
      </c>
      <c r="O27" s="117">
        <v>0</v>
      </c>
      <c r="P27" s="114">
        <v>0</v>
      </c>
      <c r="Q27" s="114">
        <f t="shared" si="1"/>
        <v>0</v>
      </c>
      <c r="R27" s="114">
        <v>0</v>
      </c>
    </row>
    <row r="28" spans="1:18" s="66" customFormat="1" ht="12.75" x14ac:dyDescent="0.2">
      <c r="A28" s="110">
        <v>22</v>
      </c>
      <c r="B28" s="110" t="s">
        <v>46</v>
      </c>
      <c r="C28" s="111">
        <v>0</v>
      </c>
      <c r="D28" s="111">
        <v>0</v>
      </c>
      <c r="E28" s="111">
        <v>0</v>
      </c>
      <c r="F28" s="111">
        <v>0</v>
      </c>
      <c r="G28" s="111">
        <v>0</v>
      </c>
      <c r="H28" s="111">
        <v>0</v>
      </c>
      <c r="I28" s="111">
        <v>0</v>
      </c>
      <c r="J28" s="111">
        <v>0</v>
      </c>
      <c r="K28" s="111">
        <f t="shared" si="0"/>
        <v>0</v>
      </c>
      <c r="L28" s="111">
        <v>0</v>
      </c>
      <c r="M28" s="111">
        <v>0</v>
      </c>
      <c r="N28" s="111">
        <v>0</v>
      </c>
      <c r="O28" s="116">
        <v>0</v>
      </c>
      <c r="P28" s="111">
        <v>0</v>
      </c>
      <c r="Q28" s="111">
        <f t="shared" si="1"/>
        <v>0</v>
      </c>
      <c r="R28" s="111">
        <v>0</v>
      </c>
    </row>
    <row r="29" spans="1:18" s="66" customFormat="1" ht="12.75" x14ac:dyDescent="0.2">
      <c r="A29" s="113">
        <v>23</v>
      </c>
      <c r="B29" s="113" t="s">
        <v>48</v>
      </c>
      <c r="C29" s="114">
        <v>36221941</v>
      </c>
      <c r="D29" s="114">
        <v>5390035</v>
      </c>
      <c r="E29" s="114">
        <v>3250000</v>
      </c>
      <c r="F29" s="114">
        <v>4163720</v>
      </c>
      <c r="G29" s="114">
        <v>0</v>
      </c>
      <c r="H29" s="114">
        <v>70175455</v>
      </c>
      <c r="I29" s="114">
        <v>0</v>
      </c>
      <c r="J29" s="114">
        <v>165387</v>
      </c>
      <c r="K29" s="114">
        <f t="shared" si="0"/>
        <v>119366538</v>
      </c>
      <c r="L29" s="114">
        <v>47550400</v>
      </c>
      <c r="M29" s="114">
        <v>2371501</v>
      </c>
      <c r="N29" s="114">
        <v>68169395</v>
      </c>
      <c r="O29" s="117">
        <v>48913927</v>
      </c>
      <c r="P29" s="114">
        <v>0</v>
      </c>
      <c r="Q29" s="114">
        <f t="shared" si="1"/>
        <v>167005223</v>
      </c>
      <c r="R29" s="114">
        <v>4343445.42</v>
      </c>
    </row>
    <row r="30" spans="1:18" s="66" customFormat="1" ht="12.75" x14ac:dyDescent="0.2">
      <c r="A30" s="110">
        <v>24</v>
      </c>
      <c r="B30" s="110" t="s">
        <v>50</v>
      </c>
      <c r="C30" s="111">
        <v>30450300</v>
      </c>
      <c r="D30" s="111">
        <v>645936</v>
      </c>
      <c r="E30" s="111">
        <v>0</v>
      </c>
      <c r="F30" s="111">
        <v>2600593</v>
      </c>
      <c r="G30" s="111">
        <v>10054918</v>
      </c>
      <c r="H30" s="111">
        <v>14648097</v>
      </c>
      <c r="I30" s="111">
        <v>0</v>
      </c>
      <c r="J30" s="111">
        <v>11656581</v>
      </c>
      <c r="K30" s="111">
        <f t="shared" si="0"/>
        <v>70056425</v>
      </c>
      <c r="L30" s="111">
        <v>46838311</v>
      </c>
      <c r="M30" s="111">
        <v>133570</v>
      </c>
      <c r="N30" s="111">
        <v>66054795</v>
      </c>
      <c r="O30" s="116">
        <v>0</v>
      </c>
      <c r="P30" s="111">
        <v>0</v>
      </c>
      <c r="Q30" s="111">
        <f t="shared" si="1"/>
        <v>113026676</v>
      </c>
      <c r="R30" s="111">
        <v>8948458.4800000004</v>
      </c>
    </row>
    <row r="31" spans="1:18" s="66" customFormat="1" ht="12.75" x14ac:dyDescent="0.2">
      <c r="A31" s="113">
        <v>25</v>
      </c>
      <c r="B31" s="113" t="s">
        <v>52</v>
      </c>
      <c r="C31" s="114">
        <v>0</v>
      </c>
      <c r="D31" s="114">
        <v>0</v>
      </c>
      <c r="E31" s="114">
        <v>0</v>
      </c>
      <c r="F31" s="114">
        <v>0</v>
      </c>
      <c r="G31" s="114">
        <v>0</v>
      </c>
      <c r="H31" s="114">
        <v>0</v>
      </c>
      <c r="I31" s="114">
        <v>0</v>
      </c>
      <c r="J31" s="114">
        <v>0</v>
      </c>
      <c r="K31" s="114">
        <f t="shared" si="0"/>
        <v>0</v>
      </c>
      <c r="L31" s="114">
        <v>0</v>
      </c>
      <c r="M31" s="114">
        <v>0</v>
      </c>
      <c r="N31" s="114">
        <v>0</v>
      </c>
      <c r="O31" s="117">
        <v>0</v>
      </c>
      <c r="P31" s="114">
        <v>0</v>
      </c>
      <c r="Q31" s="114">
        <f t="shared" si="1"/>
        <v>0</v>
      </c>
      <c r="R31" s="114">
        <v>265471.98</v>
      </c>
    </row>
    <row r="32" spans="1:18" s="66" customFormat="1" ht="12.75" x14ac:dyDescent="0.2">
      <c r="A32" s="110">
        <v>26</v>
      </c>
      <c r="B32" s="110" t="s">
        <v>54</v>
      </c>
      <c r="C32" s="111">
        <v>5490262</v>
      </c>
      <c r="D32" s="111">
        <v>5479054</v>
      </c>
      <c r="E32" s="111">
        <v>60710029</v>
      </c>
      <c r="F32" s="111">
        <v>3353918</v>
      </c>
      <c r="G32" s="111">
        <v>0</v>
      </c>
      <c r="H32" s="111">
        <v>0</v>
      </c>
      <c r="I32" s="111">
        <v>0</v>
      </c>
      <c r="J32" s="111">
        <v>1066519</v>
      </c>
      <c r="K32" s="111">
        <f t="shared" si="0"/>
        <v>76099782</v>
      </c>
      <c r="L32" s="111">
        <v>363387</v>
      </c>
      <c r="M32" s="111">
        <v>0</v>
      </c>
      <c r="N32" s="111">
        <v>21926856</v>
      </c>
      <c r="O32" s="116">
        <v>0</v>
      </c>
      <c r="P32" s="111">
        <v>0</v>
      </c>
      <c r="Q32" s="111">
        <f t="shared" si="1"/>
        <v>22290243</v>
      </c>
      <c r="R32" s="111">
        <v>140678.34</v>
      </c>
    </row>
    <row r="33" spans="1:18" s="66" customFormat="1" ht="12.75" x14ac:dyDescent="0.2">
      <c r="A33" s="113">
        <v>27</v>
      </c>
      <c r="B33" s="113" t="s">
        <v>56</v>
      </c>
      <c r="C33" s="114">
        <v>0</v>
      </c>
      <c r="D33" s="114">
        <v>0</v>
      </c>
      <c r="E33" s="114">
        <v>2894926</v>
      </c>
      <c r="F33" s="114">
        <v>223517</v>
      </c>
      <c r="G33" s="114">
        <v>0</v>
      </c>
      <c r="H33" s="114">
        <v>4</v>
      </c>
      <c r="I33" s="114">
        <v>0</v>
      </c>
      <c r="J33" s="114">
        <v>193796</v>
      </c>
      <c r="K33" s="114">
        <f t="shared" si="0"/>
        <v>3312243</v>
      </c>
      <c r="L33" s="114">
        <v>0</v>
      </c>
      <c r="M33" s="114">
        <v>0</v>
      </c>
      <c r="N33" s="114">
        <v>10810453</v>
      </c>
      <c r="O33" s="117">
        <v>0</v>
      </c>
      <c r="P33" s="114">
        <v>0</v>
      </c>
      <c r="Q33" s="114">
        <f t="shared" si="1"/>
        <v>10810453</v>
      </c>
      <c r="R33" s="114">
        <v>999441.55</v>
      </c>
    </row>
    <row r="34" spans="1:18" s="66" customFormat="1" ht="12.75" x14ac:dyDescent="0.2">
      <c r="A34" s="110">
        <v>28</v>
      </c>
      <c r="B34" s="110" t="s">
        <v>58</v>
      </c>
      <c r="C34" s="111">
        <v>0</v>
      </c>
      <c r="D34" s="111">
        <v>0</v>
      </c>
      <c r="E34" s="111">
        <v>0</v>
      </c>
      <c r="F34" s="111">
        <v>0</v>
      </c>
      <c r="G34" s="111">
        <v>0</v>
      </c>
      <c r="H34" s="111">
        <v>0</v>
      </c>
      <c r="I34" s="111">
        <v>0</v>
      </c>
      <c r="J34" s="111">
        <v>0</v>
      </c>
      <c r="K34" s="111">
        <f t="shared" si="0"/>
        <v>0</v>
      </c>
      <c r="L34" s="111">
        <v>0</v>
      </c>
      <c r="M34" s="111">
        <v>0</v>
      </c>
      <c r="N34" s="111">
        <v>0</v>
      </c>
      <c r="O34" s="116">
        <v>0</v>
      </c>
      <c r="P34" s="111">
        <v>0</v>
      </c>
      <c r="Q34" s="111">
        <f t="shared" si="1"/>
        <v>0</v>
      </c>
      <c r="R34" s="111">
        <v>0</v>
      </c>
    </row>
    <row r="35" spans="1:18" s="66" customFormat="1" ht="12.75" x14ac:dyDescent="0.2">
      <c r="A35" s="113">
        <v>29</v>
      </c>
      <c r="B35" s="113" t="s">
        <v>60</v>
      </c>
      <c r="C35" s="114">
        <v>0</v>
      </c>
      <c r="D35" s="114">
        <v>0</v>
      </c>
      <c r="E35" s="114">
        <v>0</v>
      </c>
      <c r="F35" s="114">
        <v>0</v>
      </c>
      <c r="G35" s="114">
        <v>0</v>
      </c>
      <c r="H35" s="114">
        <v>0</v>
      </c>
      <c r="I35" s="114">
        <v>0</v>
      </c>
      <c r="J35" s="114">
        <v>0</v>
      </c>
      <c r="K35" s="114">
        <f t="shared" si="0"/>
        <v>0</v>
      </c>
      <c r="L35" s="114">
        <v>0</v>
      </c>
      <c r="M35" s="114">
        <v>0</v>
      </c>
      <c r="N35" s="114">
        <v>0</v>
      </c>
      <c r="O35" s="117">
        <v>0</v>
      </c>
      <c r="P35" s="114">
        <v>0</v>
      </c>
      <c r="Q35" s="114">
        <f t="shared" si="1"/>
        <v>0</v>
      </c>
      <c r="R35" s="114">
        <v>0</v>
      </c>
    </row>
    <row r="36" spans="1:18" s="66" customFormat="1" ht="12.75" x14ac:dyDescent="0.2">
      <c r="A36" s="110">
        <v>30</v>
      </c>
      <c r="B36" s="110" t="s">
        <v>62</v>
      </c>
      <c r="C36" s="111">
        <v>3412768</v>
      </c>
      <c r="D36" s="111">
        <v>18128585</v>
      </c>
      <c r="E36" s="111">
        <v>124000000</v>
      </c>
      <c r="F36" s="111">
        <v>3823117</v>
      </c>
      <c r="G36" s="111">
        <v>1110770</v>
      </c>
      <c r="H36" s="111">
        <v>0</v>
      </c>
      <c r="I36" s="111">
        <v>0</v>
      </c>
      <c r="J36" s="111">
        <v>0</v>
      </c>
      <c r="K36" s="111">
        <f t="shared" si="0"/>
        <v>150475240</v>
      </c>
      <c r="L36" s="111">
        <v>167182729</v>
      </c>
      <c r="M36" s="111">
        <v>0</v>
      </c>
      <c r="N36" s="111">
        <v>113156112</v>
      </c>
      <c r="O36" s="116">
        <v>0</v>
      </c>
      <c r="P36" s="111">
        <v>0</v>
      </c>
      <c r="Q36" s="111">
        <f t="shared" si="1"/>
        <v>280338841</v>
      </c>
      <c r="R36" s="111">
        <v>25689638.370000001</v>
      </c>
    </row>
    <row r="37" spans="1:18" s="66" customFormat="1" ht="12.75" x14ac:dyDescent="0.2">
      <c r="A37" s="113">
        <v>31</v>
      </c>
      <c r="B37" s="113" t="s">
        <v>64</v>
      </c>
      <c r="C37" s="114">
        <v>0</v>
      </c>
      <c r="D37" s="114">
        <v>0</v>
      </c>
      <c r="E37" s="114">
        <v>0</v>
      </c>
      <c r="F37" s="114">
        <v>0</v>
      </c>
      <c r="G37" s="114">
        <v>0</v>
      </c>
      <c r="H37" s="114">
        <v>0</v>
      </c>
      <c r="I37" s="114">
        <v>0</v>
      </c>
      <c r="J37" s="114">
        <v>0</v>
      </c>
      <c r="K37" s="114">
        <f t="shared" si="0"/>
        <v>0</v>
      </c>
      <c r="L37" s="114">
        <v>0</v>
      </c>
      <c r="M37" s="114">
        <v>0</v>
      </c>
      <c r="N37" s="114">
        <v>0</v>
      </c>
      <c r="O37" s="117">
        <v>0</v>
      </c>
      <c r="P37" s="114">
        <v>0</v>
      </c>
      <c r="Q37" s="114">
        <f t="shared" si="1"/>
        <v>0</v>
      </c>
      <c r="R37" s="114">
        <v>0</v>
      </c>
    </row>
    <row r="38" spans="1:18" s="66" customFormat="1" ht="12.75" x14ac:dyDescent="0.2">
      <c r="A38" s="110">
        <v>32</v>
      </c>
      <c r="B38" s="110" t="s">
        <v>66</v>
      </c>
      <c r="C38" s="111">
        <v>3088907</v>
      </c>
      <c r="D38" s="111">
        <v>4324050</v>
      </c>
      <c r="E38" s="111">
        <v>365547</v>
      </c>
      <c r="F38" s="111">
        <v>6950</v>
      </c>
      <c r="G38" s="111">
        <v>0</v>
      </c>
      <c r="H38" s="111">
        <v>10251546</v>
      </c>
      <c r="I38" s="111">
        <v>0</v>
      </c>
      <c r="J38" s="111">
        <v>0</v>
      </c>
      <c r="K38" s="111">
        <f t="shared" si="0"/>
        <v>18037000</v>
      </c>
      <c r="L38" s="111">
        <v>1916866</v>
      </c>
      <c r="M38" s="111">
        <v>4745037</v>
      </c>
      <c r="N38" s="111">
        <v>7202520</v>
      </c>
      <c r="O38" s="116">
        <v>391738</v>
      </c>
      <c r="P38" s="111">
        <v>0</v>
      </c>
      <c r="Q38" s="111">
        <f t="shared" si="1"/>
        <v>14256161</v>
      </c>
      <c r="R38" s="111">
        <v>6447384.6599999992</v>
      </c>
    </row>
    <row r="39" spans="1:18" s="66" customFormat="1" ht="12.75" x14ac:dyDescent="0.2">
      <c r="A39" s="113">
        <v>33</v>
      </c>
      <c r="B39" s="113" t="s">
        <v>68</v>
      </c>
      <c r="C39" s="114">
        <v>1900544</v>
      </c>
      <c r="D39" s="114">
        <v>2947128</v>
      </c>
      <c r="E39" s="114">
        <v>0</v>
      </c>
      <c r="F39" s="114">
        <v>1869298</v>
      </c>
      <c r="G39" s="114">
        <v>0</v>
      </c>
      <c r="H39" s="114">
        <v>8012551</v>
      </c>
      <c r="I39" s="114">
        <v>3392852</v>
      </c>
      <c r="J39" s="114">
        <v>73500</v>
      </c>
      <c r="K39" s="114">
        <f t="shared" si="0"/>
        <v>18195873</v>
      </c>
      <c r="L39" s="114">
        <v>6435316</v>
      </c>
      <c r="M39" s="114">
        <v>0</v>
      </c>
      <c r="N39" s="114">
        <v>17225976</v>
      </c>
      <c r="O39" s="117">
        <v>8112896</v>
      </c>
      <c r="P39" s="114">
        <v>0</v>
      </c>
      <c r="Q39" s="114">
        <f t="shared" si="1"/>
        <v>31774188</v>
      </c>
      <c r="R39" s="114">
        <v>142222.18</v>
      </c>
    </row>
    <row r="40" spans="1:18" s="66" customFormat="1" ht="12.75" x14ac:dyDescent="0.2">
      <c r="A40" s="110">
        <v>34</v>
      </c>
      <c r="B40" s="110" t="s">
        <v>70</v>
      </c>
      <c r="C40" s="111">
        <v>32479844</v>
      </c>
      <c r="D40" s="111">
        <v>0</v>
      </c>
      <c r="E40" s="111">
        <v>6661859</v>
      </c>
      <c r="F40" s="111">
        <v>0</v>
      </c>
      <c r="G40" s="111">
        <v>0</v>
      </c>
      <c r="H40" s="111">
        <v>25686971</v>
      </c>
      <c r="I40" s="111">
        <v>0</v>
      </c>
      <c r="J40" s="111">
        <v>14489310</v>
      </c>
      <c r="K40" s="111">
        <f t="shared" si="0"/>
        <v>79317984</v>
      </c>
      <c r="L40" s="111">
        <v>28674323</v>
      </c>
      <c r="M40" s="111">
        <v>64160822</v>
      </c>
      <c r="N40" s="111">
        <v>21359599</v>
      </c>
      <c r="O40" s="116">
        <v>0</v>
      </c>
      <c r="P40" s="111">
        <v>0</v>
      </c>
      <c r="Q40" s="111">
        <f t="shared" si="1"/>
        <v>114194744</v>
      </c>
      <c r="R40" s="111">
        <v>28120525.549999997</v>
      </c>
    </row>
    <row r="41" spans="1:18" s="66" customFormat="1" ht="12.75" x14ac:dyDescent="0.2">
      <c r="A41" s="113">
        <v>35</v>
      </c>
      <c r="B41" s="113" t="s">
        <v>72</v>
      </c>
      <c r="C41" s="114">
        <v>6681313</v>
      </c>
      <c r="D41" s="114">
        <v>23757603</v>
      </c>
      <c r="E41" s="114">
        <v>6154843</v>
      </c>
      <c r="F41" s="114">
        <v>6680849</v>
      </c>
      <c r="G41" s="114">
        <v>7860928</v>
      </c>
      <c r="H41" s="114">
        <v>120858594</v>
      </c>
      <c r="I41" s="114">
        <v>0</v>
      </c>
      <c r="J41" s="114">
        <v>46451521</v>
      </c>
      <c r="K41" s="114">
        <f t="shared" si="0"/>
        <v>218445651</v>
      </c>
      <c r="L41" s="114">
        <v>35441909</v>
      </c>
      <c r="M41" s="114">
        <v>50218669</v>
      </c>
      <c r="N41" s="114">
        <v>263592945</v>
      </c>
      <c r="O41" s="117">
        <v>0</v>
      </c>
      <c r="P41" s="114">
        <v>0</v>
      </c>
      <c r="Q41" s="114">
        <f t="shared" si="1"/>
        <v>349253523</v>
      </c>
      <c r="R41" s="114">
        <v>20524675.449999996</v>
      </c>
    </row>
    <row r="42" spans="1:18" s="66" customFormat="1" ht="12.75" x14ac:dyDescent="0.2">
      <c r="A42" s="110">
        <v>36</v>
      </c>
      <c r="B42" s="110" t="s">
        <v>74</v>
      </c>
      <c r="C42" s="111">
        <v>1900327</v>
      </c>
      <c r="D42" s="111">
        <v>0</v>
      </c>
      <c r="E42" s="111">
        <v>41872</v>
      </c>
      <c r="F42" s="111">
        <v>0</v>
      </c>
      <c r="G42" s="111">
        <v>2400</v>
      </c>
      <c r="H42" s="111">
        <v>0</v>
      </c>
      <c r="I42" s="111">
        <v>0</v>
      </c>
      <c r="J42" s="111">
        <v>0</v>
      </c>
      <c r="K42" s="111">
        <f t="shared" si="0"/>
        <v>1944599</v>
      </c>
      <c r="L42" s="111">
        <v>0</v>
      </c>
      <c r="M42" s="111">
        <v>441534</v>
      </c>
      <c r="N42" s="111">
        <v>359232</v>
      </c>
      <c r="O42" s="116">
        <v>0</v>
      </c>
      <c r="P42" s="111">
        <v>0</v>
      </c>
      <c r="Q42" s="111">
        <f t="shared" si="1"/>
        <v>800766</v>
      </c>
      <c r="R42" s="111">
        <v>540300.76</v>
      </c>
    </row>
    <row r="43" spans="1:18" s="66" customFormat="1" ht="12.75" x14ac:dyDescent="0.2">
      <c r="A43" s="113">
        <v>37</v>
      </c>
      <c r="B43" s="113" t="s">
        <v>76</v>
      </c>
      <c r="C43" s="114">
        <v>320169</v>
      </c>
      <c r="D43" s="114">
        <v>111284</v>
      </c>
      <c r="E43" s="114">
        <v>38101</v>
      </c>
      <c r="F43" s="114">
        <v>3348107</v>
      </c>
      <c r="G43" s="114">
        <v>0</v>
      </c>
      <c r="H43" s="114">
        <v>2406981</v>
      </c>
      <c r="I43" s="114">
        <v>281</v>
      </c>
      <c r="J43" s="114">
        <v>370338</v>
      </c>
      <c r="K43" s="114">
        <f t="shared" si="0"/>
        <v>6595261</v>
      </c>
      <c r="L43" s="114">
        <v>1260149</v>
      </c>
      <c r="M43" s="114">
        <v>2446210</v>
      </c>
      <c r="N43" s="114">
        <v>11915541</v>
      </c>
      <c r="O43" s="117">
        <v>0</v>
      </c>
      <c r="P43" s="114">
        <v>0</v>
      </c>
      <c r="Q43" s="114">
        <f t="shared" si="1"/>
        <v>15621900</v>
      </c>
      <c r="R43" s="114">
        <v>38119.64</v>
      </c>
    </row>
    <row r="44" spans="1:18" s="66" customFormat="1" ht="12.75" x14ac:dyDescent="0.2">
      <c r="A44" s="110">
        <v>38</v>
      </c>
      <c r="B44" s="110" t="s">
        <v>78</v>
      </c>
      <c r="C44" s="116">
        <v>146132</v>
      </c>
      <c r="D44" s="116">
        <v>291937</v>
      </c>
      <c r="E44" s="116">
        <v>67971019</v>
      </c>
      <c r="F44" s="116">
        <v>568092</v>
      </c>
      <c r="G44" s="116">
        <v>0</v>
      </c>
      <c r="H44" s="116">
        <v>1242373</v>
      </c>
      <c r="I44" s="116">
        <v>0</v>
      </c>
      <c r="J44" s="116">
        <v>4877039</v>
      </c>
      <c r="K44" s="116">
        <f t="shared" si="0"/>
        <v>75096592</v>
      </c>
      <c r="L44" s="116">
        <v>707124</v>
      </c>
      <c r="M44" s="116">
        <v>1986546</v>
      </c>
      <c r="N44" s="116">
        <v>6869386</v>
      </c>
      <c r="O44" s="116">
        <v>0</v>
      </c>
      <c r="P44" s="116">
        <v>0</v>
      </c>
      <c r="Q44" s="116">
        <f t="shared" si="1"/>
        <v>9563056</v>
      </c>
      <c r="R44" s="116">
        <v>5206243.7299999995</v>
      </c>
    </row>
    <row r="45" spans="1:18" s="66" customFormat="1" ht="13.5" thickBot="1" x14ac:dyDescent="0.25">
      <c r="A45" s="135">
        <f>A44</f>
        <v>38</v>
      </c>
      <c r="B45" s="131" t="s">
        <v>245</v>
      </c>
      <c r="C45" s="126">
        <f t="shared" ref="C45:R45" si="2">SUM(C7:C44)</f>
        <v>176312773</v>
      </c>
      <c r="D45" s="126">
        <f t="shared" si="2"/>
        <v>110690734</v>
      </c>
      <c r="E45" s="126">
        <f t="shared" si="2"/>
        <v>573553524</v>
      </c>
      <c r="F45" s="126">
        <f t="shared" si="2"/>
        <v>53105974</v>
      </c>
      <c r="G45" s="126">
        <f t="shared" si="2"/>
        <v>19645630</v>
      </c>
      <c r="H45" s="126">
        <f t="shared" si="2"/>
        <v>580932939</v>
      </c>
      <c r="I45" s="126">
        <f t="shared" si="2"/>
        <v>18347953</v>
      </c>
      <c r="J45" s="126">
        <f t="shared" si="2"/>
        <v>89650452</v>
      </c>
      <c r="K45" s="126">
        <f t="shared" si="2"/>
        <v>1622239979</v>
      </c>
      <c r="L45" s="126">
        <f t="shared" si="2"/>
        <v>681829055</v>
      </c>
      <c r="M45" s="126">
        <f t="shared" si="2"/>
        <v>223765241</v>
      </c>
      <c r="N45" s="126">
        <f t="shared" si="2"/>
        <v>1045230709</v>
      </c>
      <c r="O45" s="126">
        <f t="shared" si="2"/>
        <v>134092615</v>
      </c>
      <c r="P45" s="126">
        <f t="shared" si="2"/>
        <v>0</v>
      </c>
      <c r="Q45" s="126">
        <f t="shared" si="2"/>
        <v>2084917620</v>
      </c>
      <c r="R45" s="136">
        <f t="shared" si="2"/>
        <v>166714567.85999998</v>
      </c>
    </row>
    <row r="46" spans="1:18" s="66" customFormat="1" ht="12.75" x14ac:dyDescent="0.2">
      <c r="B46" s="71"/>
      <c r="C46" s="68"/>
      <c r="D46" s="68"/>
      <c r="E46" s="68"/>
      <c r="F46" s="68"/>
      <c r="G46" s="68"/>
      <c r="H46" s="68"/>
      <c r="I46" s="68"/>
      <c r="J46" s="68"/>
      <c r="K46" s="68"/>
      <c r="L46" s="68"/>
      <c r="M46" s="68"/>
      <c r="N46" s="68"/>
      <c r="O46" s="68"/>
      <c r="P46" s="68"/>
      <c r="Q46" s="68"/>
      <c r="R46" s="68"/>
    </row>
    <row r="47" spans="1:18" s="66" customFormat="1" ht="12.75" x14ac:dyDescent="0.2"/>
    <row r="48" spans="1:18" s="296" customFormat="1" ht="15.75" x14ac:dyDescent="0.2">
      <c r="A48" s="325" t="str">
        <f>A1</f>
        <v>COMPARATIVE REPORT</v>
      </c>
      <c r="B48" s="271"/>
      <c r="C48" s="271"/>
      <c r="D48" s="271"/>
      <c r="E48" s="271"/>
      <c r="F48" s="271"/>
      <c r="G48" s="271"/>
      <c r="H48" s="271"/>
      <c r="I48" s="271"/>
      <c r="J48" s="271"/>
      <c r="K48" s="271"/>
      <c r="L48" s="271"/>
      <c r="M48" s="271"/>
      <c r="N48" s="271"/>
      <c r="O48" s="271"/>
      <c r="P48" s="271"/>
      <c r="Q48" s="271"/>
      <c r="R48" s="271"/>
    </row>
    <row r="49" spans="1:18" s="296" customFormat="1" ht="15.75" x14ac:dyDescent="0.2">
      <c r="A49" s="323" t="str">
        <f>A2</f>
        <v>EXHIBIT D: CAPITAL PROJECTS FOR GENERAL GOVERNMENT</v>
      </c>
      <c r="B49" s="273"/>
      <c r="C49" s="273"/>
      <c r="D49" s="273"/>
      <c r="E49" s="273"/>
      <c r="F49" s="273"/>
      <c r="G49" s="273"/>
      <c r="H49" s="273"/>
      <c r="I49" s="273"/>
      <c r="J49" s="273"/>
      <c r="K49" s="273"/>
      <c r="L49" s="273"/>
      <c r="M49" s="273"/>
      <c r="N49" s="273"/>
      <c r="O49" s="273"/>
      <c r="P49" s="273"/>
      <c r="Q49" s="273"/>
      <c r="R49" s="273"/>
    </row>
    <row r="50" spans="1:18" s="296" customFormat="1" ht="15.75" x14ac:dyDescent="0.2">
      <c r="A50" s="323" t="str">
        <f>A3</f>
        <v>FOR THE YEAR ENDED JUNE 30, 2025</v>
      </c>
      <c r="B50" s="273"/>
      <c r="C50" s="273"/>
      <c r="D50" s="273"/>
      <c r="E50" s="273"/>
      <c r="F50" s="273"/>
      <c r="G50" s="273"/>
      <c r="H50" s="273"/>
      <c r="I50" s="273"/>
      <c r="J50" s="273"/>
      <c r="K50" s="273"/>
      <c r="L50" s="273"/>
      <c r="M50" s="273"/>
      <c r="N50" s="273"/>
      <c r="O50" s="273"/>
      <c r="P50" s="273"/>
      <c r="Q50" s="273"/>
      <c r="R50" s="273"/>
    </row>
    <row r="51" spans="1:18" s="66" customFormat="1" ht="13.5" thickBot="1" x14ac:dyDescent="0.25"/>
    <row r="52" spans="1:18" s="66" customFormat="1" ht="15" x14ac:dyDescent="0.25">
      <c r="A52" s="85"/>
      <c r="B52" s="85"/>
      <c r="C52" s="411" t="s">
        <v>303</v>
      </c>
      <c r="D52" s="412"/>
      <c r="E52" s="412"/>
      <c r="F52" s="412"/>
      <c r="G52" s="412"/>
      <c r="H52" s="412"/>
      <c r="I52" s="412"/>
      <c r="J52" s="412"/>
      <c r="K52" s="413"/>
      <c r="L52" s="411" t="s">
        <v>327</v>
      </c>
      <c r="M52" s="412"/>
      <c r="N52" s="412"/>
      <c r="O52" s="412"/>
      <c r="P52" s="412"/>
      <c r="Q52" s="413"/>
      <c r="R52" s="176" t="s">
        <v>361</v>
      </c>
    </row>
    <row r="53" spans="1:18" s="66" customFormat="1" ht="60" x14ac:dyDescent="0.25">
      <c r="A53" s="318" t="s">
        <v>1</v>
      </c>
      <c r="B53" s="324" t="s">
        <v>330</v>
      </c>
      <c r="C53" s="320" t="s">
        <v>321</v>
      </c>
      <c r="D53" s="320" t="s">
        <v>322</v>
      </c>
      <c r="E53" s="320" t="s">
        <v>325</v>
      </c>
      <c r="F53" s="320" t="s">
        <v>323</v>
      </c>
      <c r="G53" s="320" t="s">
        <v>324</v>
      </c>
      <c r="H53" s="320" t="s">
        <v>326</v>
      </c>
      <c r="I53" s="320" t="s">
        <v>306</v>
      </c>
      <c r="J53" s="320" t="s">
        <v>332</v>
      </c>
      <c r="K53" s="320" t="s">
        <v>333</v>
      </c>
      <c r="L53" s="320" t="s">
        <v>236</v>
      </c>
      <c r="M53" s="320" t="s">
        <v>237</v>
      </c>
      <c r="N53" s="320" t="s">
        <v>238</v>
      </c>
      <c r="O53" s="320" t="s">
        <v>334</v>
      </c>
      <c r="P53" s="320" t="s">
        <v>308</v>
      </c>
      <c r="Q53" s="320" t="s">
        <v>311</v>
      </c>
      <c r="R53" s="320" t="s">
        <v>329</v>
      </c>
    </row>
    <row r="54" spans="1:18" s="66" customFormat="1" ht="12.75" x14ac:dyDescent="0.2">
      <c r="A54" s="113">
        <v>1</v>
      </c>
      <c r="B54" s="113" t="s">
        <v>80</v>
      </c>
      <c r="C54" s="132">
        <v>149451</v>
      </c>
      <c r="D54" s="132">
        <v>21266</v>
      </c>
      <c r="E54" s="132">
        <v>0</v>
      </c>
      <c r="F54" s="132">
        <v>21</v>
      </c>
      <c r="G54" s="132">
        <v>0</v>
      </c>
      <c r="H54" s="132">
        <v>2256265</v>
      </c>
      <c r="I54" s="132">
        <v>0</v>
      </c>
      <c r="J54" s="132">
        <v>-1748</v>
      </c>
      <c r="K54" s="132">
        <f t="shared" ref="K54:K85" si="3">SUM(C54:J54)</f>
        <v>2425255</v>
      </c>
      <c r="L54" s="132">
        <v>0</v>
      </c>
      <c r="M54" s="132">
        <v>0</v>
      </c>
      <c r="N54" s="132">
        <v>1876812</v>
      </c>
      <c r="O54" s="132">
        <v>0</v>
      </c>
      <c r="P54" s="132">
        <v>0</v>
      </c>
      <c r="Q54" s="132">
        <f t="shared" ref="Q54:Q85" si="4">SUM(L54:P54)</f>
        <v>1876812</v>
      </c>
      <c r="R54" s="132">
        <v>177256.14</v>
      </c>
    </row>
    <row r="55" spans="1:18" s="66" customFormat="1" ht="12.75" x14ac:dyDescent="0.2">
      <c r="A55" s="110">
        <v>2</v>
      </c>
      <c r="B55" s="110" t="s">
        <v>81</v>
      </c>
      <c r="C55" s="111">
        <v>1756134</v>
      </c>
      <c r="D55" s="111">
        <v>41981</v>
      </c>
      <c r="E55" s="111">
        <v>4415812</v>
      </c>
      <c r="F55" s="111">
        <v>1889860</v>
      </c>
      <c r="G55" s="111">
        <v>0</v>
      </c>
      <c r="H55" s="111">
        <v>0</v>
      </c>
      <c r="I55" s="111">
        <v>300000</v>
      </c>
      <c r="J55" s="111">
        <v>1274850</v>
      </c>
      <c r="K55" s="111">
        <f t="shared" si="3"/>
        <v>9678637</v>
      </c>
      <c r="L55" s="111">
        <v>37339527</v>
      </c>
      <c r="M55" s="111">
        <v>0</v>
      </c>
      <c r="N55" s="111">
        <v>40292638</v>
      </c>
      <c r="O55" s="116">
        <v>0</v>
      </c>
      <c r="P55" s="111">
        <v>0</v>
      </c>
      <c r="Q55" s="111">
        <f t="shared" si="4"/>
        <v>77632165</v>
      </c>
      <c r="R55" s="111">
        <v>1885221.8499999999</v>
      </c>
    </row>
    <row r="56" spans="1:18" s="66" customFormat="1" ht="12.75" x14ac:dyDescent="0.2">
      <c r="A56" s="113">
        <v>3</v>
      </c>
      <c r="B56" s="113" t="s">
        <v>246</v>
      </c>
      <c r="C56" s="114">
        <v>0</v>
      </c>
      <c r="D56" s="114">
        <v>1611193</v>
      </c>
      <c r="E56" s="114">
        <v>0</v>
      </c>
      <c r="F56" s="114">
        <v>0</v>
      </c>
      <c r="G56" s="114">
        <v>0</v>
      </c>
      <c r="H56" s="114">
        <v>0</v>
      </c>
      <c r="I56" s="114">
        <v>0</v>
      </c>
      <c r="J56" s="114">
        <v>0</v>
      </c>
      <c r="K56" s="114">
        <f t="shared" si="3"/>
        <v>1611193</v>
      </c>
      <c r="L56" s="114">
        <v>0</v>
      </c>
      <c r="M56" s="114">
        <v>0</v>
      </c>
      <c r="N56" s="114">
        <v>855310</v>
      </c>
      <c r="O56" s="117">
        <v>0</v>
      </c>
      <c r="P56" s="114">
        <v>0</v>
      </c>
      <c r="Q56" s="114">
        <f t="shared" si="4"/>
        <v>855310</v>
      </c>
      <c r="R56" s="114">
        <v>3091599.52</v>
      </c>
    </row>
    <row r="57" spans="1:18" s="66" customFormat="1" ht="12.75" x14ac:dyDescent="0.2">
      <c r="A57" s="110">
        <v>4</v>
      </c>
      <c r="B57" s="110" t="s">
        <v>82</v>
      </c>
      <c r="C57" s="111">
        <v>0</v>
      </c>
      <c r="D57" s="111">
        <v>0</v>
      </c>
      <c r="E57" s="111">
        <v>0</v>
      </c>
      <c r="F57" s="111">
        <v>58494</v>
      </c>
      <c r="G57" s="111">
        <v>0</v>
      </c>
      <c r="H57" s="111">
        <v>3018</v>
      </c>
      <c r="I57" s="111">
        <v>0</v>
      </c>
      <c r="J57" s="111">
        <v>0</v>
      </c>
      <c r="K57" s="111">
        <f t="shared" si="3"/>
        <v>61512</v>
      </c>
      <c r="L57" s="111">
        <v>0</v>
      </c>
      <c r="M57" s="111">
        <v>0</v>
      </c>
      <c r="N57" s="111">
        <v>217798</v>
      </c>
      <c r="O57" s="116">
        <v>0</v>
      </c>
      <c r="P57" s="111">
        <v>0</v>
      </c>
      <c r="Q57" s="111">
        <f t="shared" si="4"/>
        <v>217798</v>
      </c>
      <c r="R57" s="111">
        <v>260404.63</v>
      </c>
    </row>
    <row r="58" spans="1:18" s="66" customFormat="1" ht="12.75" x14ac:dyDescent="0.2">
      <c r="A58" s="113">
        <v>5</v>
      </c>
      <c r="B58" s="113" t="s">
        <v>83</v>
      </c>
      <c r="C58" s="114">
        <v>0</v>
      </c>
      <c r="D58" s="114">
        <v>0</v>
      </c>
      <c r="E58" s="114">
        <v>0</v>
      </c>
      <c r="F58" s="114">
        <v>0</v>
      </c>
      <c r="G58" s="114">
        <v>0</v>
      </c>
      <c r="H58" s="114">
        <v>0</v>
      </c>
      <c r="I58" s="114">
        <v>0</v>
      </c>
      <c r="J58" s="114">
        <v>0</v>
      </c>
      <c r="K58" s="114">
        <f t="shared" si="3"/>
        <v>0</v>
      </c>
      <c r="L58" s="114">
        <v>0</v>
      </c>
      <c r="M58" s="114">
        <v>0</v>
      </c>
      <c r="N58" s="114">
        <v>0</v>
      </c>
      <c r="O58" s="117">
        <v>0</v>
      </c>
      <c r="P58" s="114">
        <v>0</v>
      </c>
      <c r="Q58" s="114">
        <f t="shared" si="4"/>
        <v>0</v>
      </c>
      <c r="R58" s="114">
        <v>0</v>
      </c>
    </row>
    <row r="59" spans="1:18" s="66" customFormat="1" ht="12.75" x14ac:dyDescent="0.2">
      <c r="A59" s="110">
        <v>6</v>
      </c>
      <c r="B59" s="110" t="s">
        <v>84</v>
      </c>
      <c r="C59" s="111">
        <v>3218953</v>
      </c>
      <c r="D59" s="111">
        <v>0</v>
      </c>
      <c r="E59" s="111">
        <v>0</v>
      </c>
      <c r="F59" s="111">
        <v>0</v>
      </c>
      <c r="G59" s="111">
        <v>0</v>
      </c>
      <c r="H59" s="111">
        <v>102712</v>
      </c>
      <c r="I59" s="111">
        <v>0</v>
      </c>
      <c r="J59" s="111">
        <v>0</v>
      </c>
      <c r="K59" s="111">
        <f t="shared" si="3"/>
        <v>3321665</v>
      </c>
      <c r="L59" s="111">
        <v>0</v>
      </c>
      <c r="M59" s="111">
        <v>0</v>
      </c>
      <c r="N59" s="111">
        <v>3760517</v>
      </c>
      <c r="O59" s="116">
        <v>1032128</v>
      </c>
      <c r="P59" s="111">
        <v>0</v>
      </c>
      <c r="Q59" s="111">
        <f t="shared" si="4"/>
        <v>4792645</v>
      </c>
      <c r="R59" s="111">
        <v>308405.34000000003</v>
      </c>
    </row>
    <row r="60" spans="1:18" s="88" customFormat="1" ht="14.25" x14ac:dyDescent="0.2">
      <c r="A60" s="113">
        <v>7</v>
      </c>
      <c r="B60" s="113" t="s">
        <v>85</v>
      </c>
      <c r="C60" s="114">
        <v>1096919</v>
      </c>
      <c r="D60" s="114">
        <v>21471451</v>
      </c>
      <c r="E60" s="114">
        <v>20478026</v>
      </c>
      <c r="F60" s="114">
        <v>12984142</v>
      </c>
      <c r="G60" s="114">
        <v>0</v>
      </c>
      <c r="H60" s="114">
        <v>4719988</v>
      </c>
      <c r="I60" s="114">
        <v>0</v>
      </c>
      <c r="J60" s="114">
        <v>51867789</v>
      </c>
      <c r="K60" s="114">
        <f t="shared" si="3"/>
        <v>112618315</v>
      </c>
      <c r="L60" s="114">
        <v>94048947</v>
      </c>
      <c r="M60" s="114">
        <v>9125864</v>
      </c>
      <c r="N60" s="114">
        <v>223621774</v>
      </c>
      <c r="O60" s="117">
        <v>-219590832</v>
      </c>
      <c r="P60" s="114">
        <v>0</v>
      </c>
      <c r="Q60" s="114">
        <f t="shared" si="4"/>
        <v>107205753</v>
      </c>
      <c r="R60" s="114">
        <v>5305992</v>
      </c>
    </row>
    <row r="61" spans="1:18" s="91" customFormat="1" ht="15" x14ac:dyDescent="0.25">
      <c r="A61" s="110">
        <v>8</v>
      </c>
      <c r="B61" s="110" t="s">
        <v>86</v>
      </c>
      <c r="C61" s="111">
        <v>0</v>
      </c>
      <c r="D61" s="111">
        <v>531813</v>
      </c>
      <c r="E61" s="111">
        <v>28200040</v>
      </c>
      <c r="F61" s="111">
        <v>1862101</v>
      </c>
      <c r="G61" s="111">
        <v>0</v>
      </c>
      <c r="H61" s="111">
        <v>21063362</v>
      </c>
      <c r="I61" s="111">
        <v>0</v>
      </c>
      <c r="J61" s="111">
        <v>3687444</v>
      </c>
      <c r="K61" s="111">
        <f t="shared" si="3"/>
        <v>55344760</v>
      </c>
      <c r="L61" s="111">
        <v>5626015</v>
      </c>
      <c r="M61" s="111">
        <v>101393</v>
      </c>
      <c r="N61" s="111">
        <v>41783277</v>
      </c>
      <c r="O61" s="116">
        <v>5866322</v>
      </c>
      <c r="P61" s="111">
        <v>0</v>
      </c>
      <c r="Q61" s="111">
        <f t="shared" si="4"/>
        <v>53377007</v>
      </c>
      <c r="R61" s="111">
        <v>2571368.7099999995</v>
      </c>
    </row>
    <row r="62" spans="1:18" s="66" customFormat="1" ht="12.75" x14ac:dyDescent="0.2">
      <c r="A62" s="113">
        <v>9</v>
      </c>
      <c r="B62" s="113" t="s">
        <v>87</v>
      </c>
      <c r="C62" s="114">
        <v>0</v>
      </c>
      <c r="D62" s="114">
        <v>0</v>
      </c>
      <c r="E62" s="114">
        <v>0</v>
      </c>
      <c r="F62" s="114">
        <v>0</v>
      </c>
      <c r="G62" s="114">
        <v>0</v>
      </c>
      <c r="H62" s="114">
        <v>0</v>
      </c>
      <c r="I62" s="114">
        <v>0</v>
      </c>
      <c r="J62" s="114">
        <v>0</v>
      </c>
      <c r="K62" s="114">
        <f t="shared" si="3"/>
        <v>0</v>
      </c>
      <c r="L62" s="114">
        <v>0</v>
      </c>
      <c r="M62" s="114">
        <v>0</v>
      </c>
      <c r="N62" s="114">
        <v>0</v>
      </c>
      <c r="O62" s="117">
        <v>0</v>
      </c>
      <c r="P62" s="114">
        <v>0</v>
      </c>
      <c r="Q62" s="114">
        <f t="shared" si="4"/>
        <v>0</v>
      </c>
      <c r="R62" s="114">
        <v>18574.330000000002</v>
      </c>
    </row>
    <row r="63" spans="1:18" s="66" customFormat="1" ht="12.75" x14ac:dyDescent="0.2">
      <c r="A63" s="110">
        <v>10</v>
      </c>
      <c r="B63" s="110" t="s">
        <v>88</v>
      </c>
      <c r="C63" s="111">
        <v>15660242</v>
      </c>
      <c r="D63" s="111">
        <v>0</v>
      </c>
      <c r="E63" s="111">
        <v>0</v>
      </c>
      <c r="F63" s="111">
        <v>0</v>
      </c>
      <c r="G63" s="111">
        <v>0</v>
      </c>
      <c r="H63" s="111">
        <v>0</v>
      </c>
      <c r="I63" s="111">
        <v>0</v>
      </c>
      <c r="J63" s="111">
        <v>0</v>
      </c>
      <c r="K63" s="111">
        <f t="shared" si="3"/>
        <v>15660242</v>
      </c>
      <c r="L63" s="111">
        <v>6420975</v>
      </c>
      <c r="M63" s="111">
        <v>0</v>
      </c>
      <c r="N63" s="111">
        <v>18356958</v>
      </c>
      <c r="O63" s="116">
        <v>0</v>
      </c>
      <c r="P63" s="111">
        <v>0</v>
      </c>
      <c r="Q63" s="111">
        <f t="shared" si="4"/>
        <v>24777933</v>
      </c>
      <c r="R63" s="111">
        <v>1032181.8300000002</v>
      </c>
    </row>
    <row r="64" spans="1:18" s="66" customFormat="1" ht="12.75" x14ac:dyDescent="0.2">
      <c r="A64" s="113">
        <v>11</v>
      </c>
      <c r="B64" s="113" t="s">
        <v>247</v>
      </c>
      <c r="C64" s="114">
        <v>0</v>
      </c>
      <c r="D64" s="114">
        <v>0</v>
      </c>
      <c r="E64" s="114">
        <v>0</v>
      </c>
      <c r="F64" s="114">
        <v>0</v>
      </c>
      <c r="G64" s="114">
        <v>0</v>
      </c>
      <c r="H64" s="114">
        <v>13231</v>
      </c>
      <c r="I64" s="114">
        <v>0</v>
      </c>
      <c r="J64" s="114">
        <v>0</v>
      </c>
      <c r="K64" s="114">
        <f t="shared" si="3"/>
        <v>13231</v>
      </c>
      <c r="L64" s="114">
        <v>0</v>
      </c>
      <c r="M64" s="114">
        <v>0</v>
      </c>
      <c r="N64" s="114">
        <v>13231</v>
      </c>
      <c r="O64" s="117">
        <v>0</v>
      </c>
      <c r="P64" s="114">
        <v>0</v>
      </c>
      <c r="Q64" s="114">
        <f t="shared" si="4"/>
        <v>13231</v>
      </c>
      <c r="R64" s="114">
        <v>371489.56000000006</v>
      </c>
    </row>
    <row r="65" spans="1:18" s="66" customFormat="1" ht="12.75" x14ac:dyDescent="0.2">
      <c r="A65" s="110">
        <v>12</v>
      </c>
      <c r="B65" s="110" t="s">
        <v>90</v>
      </c>
      <c r="C65" s="111">
        <v>15251</v>
      </c>
      <c r="D65" s="111">
        <v>0</v>
      </c>
      <c r="E65" s="111">
        <v>297052</v>
      </c>
      <c r="F65" s="111">
        <v>5648</v>
      </c>
      <c r="G65" s="111">
        <v>0</v>
      </c>
      <c r="H65" s="111">
        <v>4082269</v>
      </c>
      <c r="I65" s="111">
        <v>0</v>
      </c>
      <c r="J65" s="111">
        <v>0</v>
      </c>
      <c r="K65" s="111">
        <f t="shared" si="3"/>
        <v>4400220</v>
      </c>
      <c r="L65" s="111">
        <v>0</v>
      </c>
      <c r="M65" s="111">
        <v>0</v>
      </c>
      <c r="N65" s="111">
        <v>4400220</v>
      </c>
      <c r="O65" s="116">
        <v>0</v>
      </c>
      <c r="P65" s="111">
        <v>0</v>
      </c>
      <c r="Q65" s="111">
        <f t="shared" si="4"/>
        <v>4400220</v>
      </c>
      <c r="R65" s="111">
        <v>633295.05000000005</v>
      </c>
    </row>
    <row r="66" spans="1:18" s="66" customFormat="1" ht="12.75" x14ac:dyDescent="0.2">
      <c r="A66" s="113">
        <v>13</v>
      </c>
      <c r="B66" s="113" t="s">
        <v>91</v>
      </c>
      <c r="C66" s="114">
        <v>0</v>
      </c>
      <c r="D66" s="114">
        <v>0</v>
      </c>
      <c r="E66" s="114">
        <v>0</v>
      </c>
      <c r="F66" s="114">
        <v>0</v>
      </c>
      <c r="G66" s="114">
        <v>0</v>
      </c>
      <c r="H66" s="114">
        <v>0</v>
      </c>
      <c r="I66" s="114">
        <v>0</v>
      </c>
      <c r="J66" s="114">
        <v>0</v>
      </c>
      <c r="K66" s="114">
        <f t="shared" si="3"/>
        <v>0</v>
      </c>
      <c r="L66" s="114">
        <v>0</v>
      </c>
      <c r="M66" s="114">
        <v>0</v>
      </c>
      <c r="N66" s="114">
        <v>0</v>
      </c>
      <c r="O66" s="117">
        <v>0</v>
      </c>
      <c r="P66" s="114">
        <v>0</v>
      </c>
      <c r="Q66" s="114">
        <f t="shared" si="4"/>
        <v>0</v>
      </c>
      <c r="R66" s="114">
        <v>0</v>
      </c>
    </row>
    <row r="67" spans="1:18" s="66" customFormat="1" ht="12.75" x14ac:dyDescent="0.2">
      <c r="A67" s="110">
        <v>14</v>
      </c>
      <c r="B67" s="110" t="s">
        <v>92</v>
      </c>
      <c r="C67" s="111">
        <v>22351857</v>
      </c>
      <c r="D67" s="111">
        <v>5850644</v>
      </c>
      <c r="E67" s="111">
        <v>623630</v>
      </c>
      <c r="F67" s="111">
        <v>23382</v>
      </c>
      <c r="G67" s="111">
        <v>0</v>
      </c>
      <c r="H67" s="111">
        <v>694604</v>
      </c>
      <c r="I67" s="111">
        <v>0</v>
      </c>
      <c r="J67" s="111">
        <v>0</v>
      </c>
      <c r="K67" s="111">
        <f t="shared" si="3"/>
        <v>29544117</v>
      </c>
      <c r="L67" s="111">
        <v>28768511</v>
      </c>
      <c r="M67" s="111">
        <v>0</v>
      </c>
      <c r="N67" s="111">
        <v>281189</v>
      </c>
      <c r="O67" s="116">
        <v>494417</v>
      </c>
      <c r="P67" s="111">
        <v>0</v>
      </c>
      <c r="Q67" s="111">
        <f t="shared" si="4"/>
        <v>29544117</v>
      </c>
      <c r="R67" s="111">
        <v>9329313.4400000013</v>
      </c>
    </row>
    <row r="68" spans="1:18" s="66" customFormat="1" ht="12.75" x14ac:dyDescent="0.2">
      <c r="A68" s="113">
        <v>15</v>
      </c>
      <c r="B68" s="113" t="s">
        <v>93</v>
      </c>
      <c r="C68" s="114">
        <v>0</v>
      </c>
      <c r="D68" s="114">
        <v>0</v>
      </c>
      <c r="E68" s="114">
        <v>0</v>
      </c>
      <c r="F68" s="114">
        <v>0</v>
      </c>
      <c r="G68" s="114">
        <v>0</v>
      </c>
      <c r="H68" s="114">
        <v>0</v>
      </c>
      <c r="I68" s="114">
        <v>0</v>
      </c>
      <c r="J68" s="114">
        <v>0</v>
      </c>
      <c r="K68" s="114">
        <f t="shared" si="3"/>
        <v>0</v>
      </c>
      <c r="L68" s="114">
        <v>0</v>
      </c>
      <c r="M68" s="114">
        <v>0</v>
      </c>
      <c r="N68" s="114">
        <v>0</v>
      </c>
      <c r="O68" s="117">
        <v>0</v>
      </c>
      <c r="P68" s="114">
        <v>0</v>
      </c>
      <c r="Q68" s="114">
        <f t="shared" si="4"/>
        <v>0</v>
      </c>
      <c r="R68" s="114">
        <v>0</v>
      </c>
    </row>
    <row r="69" spans="1:18" s="66" customFormat="1" ht="12.75" x14ac:dyDescent="0.2">
      <c r="A69" s="110">
        <v>16</v>
      </c>
      <c r="B69" s="110" t="s">
        <v>94</v>
      </c>
      <c r="C69" s="111">
        <v>13752801</v>
      </c>
      <c r="D69" s="111">
        <v>4159927</v>
      </c>
      <c r="E69" s="111">
        <v>0</v>
      </c>
      <c r="F69" s="111">
        <v>1115688</v>
      </c>
      <c r="G69" s="111">
        <v>0</v>
      </c>
      <c r="H69" s="111">
        <v>3620000</v>
      </c>
      <c r="I69" s="111">
        <v>0</v>
      </c>
      <c r="J69" s="111">
        <v>613837</v>
      </c>
      <c r="K69" s="111">
        <f t="shared" si="3"/>
        <v>23262253</v>
      </c>
      <c r="L69" s="111">
        <v>27627823</v>
      </c>
      <c r="M69" s="111">
        <v>208952</v>
      </c>
      <c r="N69" s="111">
        <v>7174132</v>
      </c>
      <c r="O69" s="116">
        <v>4149927</v>
      </c>
      <c r="P69" s="111">
        <v>0</v>
      </c>
      <c r="Q69" s="111">
        <f t="shared" si="4"/>
        <v>39160834</v>
      </c>
      <c r="R69" s="111">
        <v>810842.51</v>
      </c>
    </row>
    <row r="70" spans="1:18" s="66" customFormat="1" ht="12.75" x14ac:dyDescent="0.2">
      <c r="A70" s="113">
        <v>17</v>
      </c>
      <c r="B70" s="113" t="s">
        <v>95</v>
      </c>
      <c r="C70" s="114">
        <v>0</v>
      </c>
      <c r="D70" s="114">
        <v>0</v>
      </c>
      <c r="E70" s="114">
        <v>0</v>
      </c>
      <c r="F70" s="114">
        <v>0</v>
      </c>
      <c r="G70" s="114">
        <v>0</v>
      </c>
      <c r="H70" s="114">
        <v>0</v>
      </c>
      <c r="I70" s="114">
        <v>0</v>
      </c>
      <c r="J70" s="114">
        <v>0</v>
      </c>
      <c r="K70" s="114">
        <f t="shared" si="3"/>
        <v>0</v>
      </c>
      <c r="L70" s="114">
        <v>0</v>
      </c>
      <c r="M70" s="114">
        <v>0</v>
      </c>
      <c r="N70" s="114">
        <v>0</v>
      </c>
      <c r="O70" s="117">
        <v>0</v>
      </c>
      <c r="P70" s="114">
        <v>0</v>
      </c>
      <c r="Q70" s="114">
        <f t="shared" si="4"/>
        <v>0</v>
      </c>
      <c r="R70" s="114">
        <v>0</v>
      </c>
    </row>
    <row r="71" spans="1:18" s="66" customFormat="1" ht="12.75" x14ac:dyDescent="0.2">
      <c r="A71" s="110">
        <v>18</v>
      </c>
      <c r="B71" s="110" t="s">
        <v>96</v>
      </c>
      <c r="C71" s="111">
        <v>0</v>
      </c>
      <c r="D71" s="111">
        <v>0</v>
      </c>
      <c r="E71" s="111">
        <v>0</v>
      </c>
      <c r="F71" s="111">
        <v>0</v>
      </c>
      <c r="G71" s="111">
        <v>0</v>
      </c>
      <c r="H71" s="111">
        <v>268224</v>
      </c>
      <c r="I71" s="111">
        <v>0</v>
      </c>
      <c r="J71" s="111">
        <v>0</v>
      </c>
      <c r="K71" s="111">
        <f t="shared" si="3"/>
        <v>268224</v>
      </c>
      <c r="L71" s="111">
        <v>0</v>
      </c>
      <c r="M71" s="111">
        <v>0</v>
      </c>
      <c r="N71" s="111">
        <v>268224</v>
      </c>
      <c r="O71" s="116">
        <v>0</v>
      </c>
      <c r="P71" s="111">
        <v>0</v>
      </c>
      <c r="Q71" s="111">
        <f t="shared" si="4"/>
        <v>268224</v>
      </c>
      <c r="R71" s="111">
        <v>1289779.7900000003</v>
      </c>
    </row>
    <row r="72" spans="1:18" s="66" customFormat="1" ht="12.75" x14ac:dyDescent="0.2">
      <c r="A72" s="113">
        <v>19</v>
      </c>
      <c r="B72" s="113" t="s">
        <v>97</v>
      </c>
      <c r="C72" s="114">
        <v>0</v>
      </c>
      <c r="D72" s="114">
        <v>0</v>
      </c>
      <c r="E72" s="114">
        <v>0</v>
      </c>
      <c r="F72" s="114">
        <v>0</v>
      </c>
      <c r="G72" s="114">
        <v>0</v>
      </c>
      <c r="H72" s="114">
        <v>0</v>
      </c>
      <c r="I72" s="114">
        <v>0</v>
      </c>
      <c r="J72" s="114">
        <v>0</v>
      </c>
      <c r="K72" s="114">
        <f t="shared" si="3"/>
        <v>0</v>
      </c>
      <c r="L72" s="114">
        <v>201321</v>
      </c>
      <c r="M72" s="114">
        <v>0</v>
      </c>
      <c r="N72" s="114">
        <v>417471</v>
      </c>
      <c r="O72" s="117">
        <v>0</v>
      </c>
      <c r="P72" s="114">
        <v>0</v>
      </c>
      <c r="Q72" s="114">
        <f t="shared" si="4"/>
        <v>618792</v>
      </c>
      <c r="R72" s="114">
        <v>25939.960000000003</v>
      </c>
    </row>
    <row r="73" spans="1:18" s="66" customFormat="1" ht="12.75" x14ac:dyDescent="0.2">
      <c r="A73" s="110">
        <v>20</v>
      </c>
      <c r="B73" s="110" t="s">
        <v>98</v>
      </c>
      <c r="C73" s="111">
        <v>0</v>
      </c>
      <c r="D73" s="111">
        <v>0</v>
      </c>
      <c r="E73" s="111">
        <v>0</v>
      </c>
      <c r="F73" s="111">
        <v>0</v>
      </c>
      <c r="G73" s="111">
        <v>0</v>
      </c>
      <c r="H73" s="111">
        <v>0</v>
      </c>
      <c r="I73" s="111">
        <v>0</v>
      </c>
      <c r="J73" s="111">
        <v>0</v>
      </c>
      <c r="K73" s="111">
        <f t="shared" si="3"/>
        <v>0</v>
      </c>
      <c r="L73" s="111">
        <v>0</v>
      </c>
      <c r="M73" s="111">
        <v>0</v>
      </c>
      <c r="N73" s="111">
        <v>0</v>
      </c>
      <c r="O73" s="116">
        <v>0</v>
      </c>
      <c r="P73" s="111">
        <v>0</v>
      </c>
      <c r="Q73" s="111">
        <f t="shared" si="4"/>
        <v>0</v>
      </c>
      <c r="R73" s="111">
        <v>617232.35000000009</v>
      </c>
    </row>
    <row r="74" spans="1:18" s="66" customFormat="1" ht="12.75" x14ac:dyDescent="0.2">
      <c r="A74" s="113">
        <v>21</v>
      </c>
      <c r="B74" s="113" t="s">
        <v>99</v>
      </c>
      <c r="C74" s="114">
        <v>4452786</v>
      </c>
      <c r="D74" s="114">
        <v>35950622</v>
      </c>
      <c r="E74" s="114">
        <v>101126159</v>
      </c>
      <c r="F74" s="114">
        <v>14314356</v>
      </c>
      <c r="G74" s="114">
        <v>0</v>
      </c>
      <c r="H74" s="114">
        <v>125954668</v>
      </c>
      <c r="I74" s="114">
        <v>755046</v>
      </c>
      <c r="J74" s="114">
        <v>3827914</v>
      </c>
      <c r="K74" s="114">
        <f t="shared" si="3"/>
        <v>286381551</v>
      </c>
      <c r="L74" s="114">
        <v>158638724</v>
      </c>
      <c r="M74" s="114">
        <v>46400399</v>
      </c>
      <c r="N74" s="114">
        <v>60404946</v>
      </c>
      <c r="O74" s="117">
        <v>-1735389</v>
      </c>
      <c r="P74" s="114">
        <v>0</v>
      </c>
      <c r="Q74" s="114">
        <f t="shared" si="4"/>
        <v>263708680</v>
      </c>
      <c r="R74" s="114">
        <v>20048782.899999999</v>
      </c>
    </row>
    <row r="75" spans="1:18" s="66" customFormat="1" ht="12.75" x14ac:dyDescent="0.2">
      <c r="A75" s="110">
        <v>22</v>
      </c>
      <c r="B75" s="110" t="s">
        <v>100</v>
      </c>
      <c r="C75" s="111">
        <v>0</v>
      </c>
      <c r="D75" s="111">
        <v>0</v>
      </c>
      <c r="E75" s="111">
        <v>0</v>
      </c>
      <c r="F75" s="111">
        <v>0</v>
      </c>
      <c r="G75" s="111">
        <v>0</v>
      </c>
      <c r="H75" s="111">
        <v>0</v>
      </c>
      <c r="I75" s="111">
        <v>0</v>
      </c>
      <c r="J75" s="111">
        <v>0</v>
      </c>
      <c r="K75" s="111">
        <f t="shared" si="3"/>
        <v>0</v>
      </c>
      <c r="L75" s="111">
        <v>0</v>
      </c>
      <c r="M75" s="111">
        <v>0</v>
      </c>
      <c r="N75" s="111">
        <v>24636</v>
      </c>
      <c r="O75" s="116">
        <v>0</v>
      </c>
      <c r="P75" s="111">
        <v>0</v>
      </c>
      <c r="Q75" s="111">
        <f t="shared" si="4"/>
        <v>24636</v>
      </c>
      <c r="R75" s="111">
        <v>223115.93</v>
      </c>
    </row>
    <row r="76" spans="1:18" s="66" customFormat="1" ht="12.75" x14ac:dyDescent="0.2">
      <c r="A76" s="113">
        <v>23</v>
      </c>
      <c r="B76" s="113" t="s">
        <v>101</v>
      </c>
      <c r="C76" s="114">
        <v>0</v>
      </c>
      <c r="D76" s="114">
        <v>1110026</v>
      </c>
      <c r="E76" s="114">
        <v>0</v>
      </c>
      <c r="F76" s="114">
        <v>0</v>
      </c>
      <c r="G76" s="114">
        <v>0</v>
      </c>
      <c r="H76" s="114">
        <v>0</v>
      </c>
      <c r="I76" s="114">
        <v>0</v>
      </c>
      <c r="J76" s="114">
        <v>0</v>
      </c>
      <c r="K76" s="114">
        <f t="shared" si="3"/>
        <v>1110026</v>
      </c>
      <c r="L76" s="114">
        <v>331217</v>
      </c>
      <c r="M76" s="114">
        <v>0</v>
      </c>
      <c r="N76" s="114">
        <v>1107695</v>
      </c>
      <c r="O76" s="117">
        <v>0</v>
      </c>
      <c r="P76" s="114">
        <v>0</v>
      </c>
      <c r="Q76" s="114">
        <f t="shared" si="4"/>
        <v>1438912</v>
      </c>
      <c r="R76" s="114">
        <v>483323.56</v>
      </c>
    </row>
    <row r="77" spans="1:18" s="66" customFormat="1" ht="12.75" x14ac:dyDescent="0.2">
      <c r="A77" s="110">
        <v>24</v>
      </c>
      <c r="B77" s="110" t="s">
        <v>102</v>
      </c>
      <c r="C77" s="111">
        <v>1534870</v>
      </c>
      <c r="D77" s="111">
        <v>0</v>
      </c>
      <c r="E77" s="111">
        <v>87754451</v>
      </c>
      <c r="F77" s="111">
        <v>720399</v>
      </c>
      <c r="G77" s="111">
        <v>0</v>
      </c>
      <c r="H77" s="111">
        <v>0</v>
      </c>
      <c r="I77" s="111">
        <v>0</v>
      </c>
      <c r="J77" s="111">
        <v>969794</v>
      </c>
      <c r="K77" s="111">
        <f t="shared" si="3"/>
        <v>90979514</v>
      </c>
      <c r="L77" s="111">
        <v>11594797</v>
      </c>
      <c r="M77" s="111">
        <v>0</v>
      </c>
      <c r="N77" s="111">
        <v>8710751</v>
      </c>
      <c r="O77" s="116">
        <v>0</v>
      </c>
      <c r="P77" s="111">
        <v>0</v>
      </c>
      <c r="Q77" s="111">
        <f t="shared" si="4"/>
        <v>20305548</v>
      </c>
      <c r="R77" s="111">
        <v>2359386.9</v>
      </c>
    </row>
    <row r="78" spans="1:18" s="66" customFormat="1" ht="12.75" x14ac:dyDescent="0.2">
      <c r="A78" s="113">
        <v>25</v>
      </c>
      <c r="B78" s="113" t="s">
        <v>103</v>
      </c>
      <c r="C78" s="114">
        <v>0</v>
      </c>
      <c r="D78" s="114">
        <v>0</v>
      </c>
      <c r="E78" s="114">
        <v>0</v>
      </c>
      <c r="F78" s="114">
        <v>7811</v>
      </c>
      <c r="G78" s="114">
        <v>0</v>
      </c>
      <c r="H78" s="114">
        <v>84144</v>
      </c>
      <c r="I78" s="114">
        <v>0</v>
      </c>
      <c r="J78" s="114">
        <v>0</v>
      </c>
      <c r="K78" s="114">
        <f t="shared" si="3"/>
        <v>91955</v>
      </c>
      <c r="L78" s="114">
        <v>0</v>
      </c>
      <c r="M78" s="114">
        <v>0</v>
      </c>
      <c r="N78" s="114">
        <v>214909</v>
      </c>
      <c r="O78" s="117">
        <v>0</v>
      </c>
      <c r="P78" s="114">
        <v>0</v>
      </c>
      <c r="Q78" s="114">
        <f t="shared" si="4"/>
        <v>214909</v>
      </c>
      <c r="R78" s="114">
        <v>48914.8</v>
      </c>
    </row>
    <row r="79" spans="1:18" s="66" customFormat="1" ht="12.75" x14ac:dyDescent="0.2">
      <c r="A79" s="110">
        <v>26</v>
      </c>
      <c r="B79" s="110" t="s">
        <v>104</v>
      </c>
      <c r="C79" s="111">
        <v>0</v>
      </c>
      <c r="D79" s="111">
        <v>855872</v>
      </c>
      <c r="E79" s="111">
        <v>370705</v>
      </c>
      <c r="F79" s="111">
        <v>13899</v>
      </c>
      <c r="G79" s="111">
        <v>0</v>
      </c>
      <c r="H79" s="111">
        <v>855689</v>
      </c>
      <c r="I79" s="111">
        <v>0</v>
      </c>
      <c r="J79" s="111">
        <v>0</v>
      </c>
      <c r="K79" s="111">
        <f t="shared" si="3"/>
        <v>2096165</v>
      </c>
      <c r="L79" s="111">
        <v>1076797</v>
      </c>
      <c r="M79" s="111">
        <v>0</v>
      </c>
      <c r="N79" s="111">
        <v>167148</v>
      </c>
      <c r="O79" s="116">
        <v>852220</v>
      </c>
      <c r="P79" s="111">
        <v>0</v>
      </c>
      <c r="Q79" s="111">
        <f t="shared" si="4"/>
        <v>2096165</v>
      </c>
      <c r="R79" s="111">
        <v>2416187.88</v>
      </c>
    </row>
    <row r="80" spans="1:18" s="66" customFormat="1" ht="12.75" x14ac:dyDescent="0.2">
      <c r="A80" s="113">
        <v>27</v>
      </c>
      <c r="B80" s="113" t="s">
        <v>105</v>
      </c>
      <c r="C80" s="114">
        <v>59671</v>
      </c>
      <c r="D80" s="114">
        <v>0</v>
      </c>
      <c r="E80" s="114">
        <v>0</v>
      </c>
      <c r="F80" s="114">
        <v>37422</v>
      </c>
      <c r="G80" s="114">
        <v>0</v>
      </c>
      <c r="H80" s="114">
        <v>5434435</v>
      </c>
      <c r="I80" s="114">
        <v>0</v>
      </c>
      <c r="J80" s="114">
        <v>216795</v>
      </c>
      <c r="K80" s="114">
        <f t="shared" si="3"/>
        <v>5748323</v>
      </c>
      <c r="L80" s="114">
        <v>0</v>
      </c>
      <c r="M80" s="114">
        <v>0</v>
      </c>
      <c r="N80" s="114">
        <v>541813</v>
      </c>
      <c r="O80" s="117">
        <v>2356547</v>
      </c>
      <c r="P80" s="114">
        <v>0</v>
      </c>
      <c r="Q80" s="114">
        <f t="shared" si="4"/>
        <v>2898360</v>
      </c>
      <c r="R80" s="114">
        <v>123538.22</v>
      </c>
    </row>
    <row r="81" spans="1:18" s="66" customFormat="1" ht="12.75" x14ac:dyDescent="0.2">
      <c r="A81" s="110">
        <v>28</v>
      </c>
      <c r="B81" s="110" t="s">
        <v>106</v>
      </c>
      <c r="C81" s="111">
        <v>0</v>
      </c>
      <c r="D81" s="111">
        <v>0</v>
      </c>
      <c r="E81" s="111">
        <v>0</v>
      </c>
      <c r="F81" s="111">
        <v>0</v>
      </c>
      <c r="G81" s="111">
        <v>0</v>
      </c>
      <c r="H81" s="111">
        <v>0</v>
      </c>
      <c r="I81" s="111">
        <v>0</v>
      </c>
      <c r="J81" s="111">
        <v>0</v>
      </c>
      <c r="K81" s="111">
        <f t="shared" si="3"/>
        <v>0</v>
      </c>
      <c r="L81" s="111">
        <v>0</v>
      </c>
      <c r="M81" s="111">
        <v>0</v>
      </c>
      <c r="N81" s="111">
        <v>0</v>
      </c>
      <c r="O81" s="116">
        <v>0</v>
      </c>
      <c r="P81" s="111">
        <v>0</v>
      </c>
      <c r="Q81" s="111">
        <f t="shared" si="4"/>
        <v>0</v>
      </c>
      <c r="R81" s="111">
        <v>198032.91000000003</v>
      </c>
    </row>
    <row r="82" spans="1:18" s="66" customFormat="1" ht="12.75" x14ac:dyDescent="0.2">
      <c r="A82" s="113">
        <v>29</v>
      </c>
      <c r="B82" s="113" t="s">
        <v>22</v>
      </c>
      <c r="C82" s="114">
        <v>402348</v>
      </c>
      <c r="D82" s="114">
        <v>4094198</v>
      </c>
      <c r="E82" s="114">
        <v>413867218</v>
      </c>
      <c r="F82" s="114">
        <v>24244052</v>
      </c>
      <c r="G82" s="114">
        <v>0</v>
      </c>
      <c r="H82" s="114">
        <v>223112692</v>
      </c>
      <c r="I82" s="114">
        <v>1992964</v>
      </c>
      <c r="J82" s="114">
        <v>80392496</v>
      </c>
      <c r="K82" s="114">
        <f t="shared" si="3"/>
        <v>748105968</v>
      </c>
      <c r="L82" s="114">
        <v>257491987</v>
      </c>
      <c r="M82" s="114">
        <v>25533000</v>
      </c>
      <c r="N82" s="114">
        <v>329864142</v>
      </c>
      <c r="O82" s="117">
        <v>47777394</v>
      </c>
      <c r="P82" s="114">
        <v>0</v>
      </c>
      <c r="Q82" s="114">
        <f t="shared" si="4"/>
        <v>660666523</v>
      </c>
      <c r="R82" s="114">
        <v>21848194.299999997</v>
      </c>
    </row>
    <row r="83" spans="1:18" s="66" customFormat="1" ht="12.75" x14ac:dyDescent="0.2">
      <c r="A83" s="110">
        <v>30</v>
      </c>
      <c r="B83" s="110" t="s">
        <v>107</v>
      </c>
      <c r="C83" s="111">
        <v>765</v>
      </c>
      <c r="D83" s="111">
        <v>215219</v>
      </c>
      <c r="E83" s="111">
        <v>41755708</v>
      </c>
      <c r="F83" s="111">
        <v>1867931</v>
      </c>
      <c r="G83" s="111">
        <v>0</v>
      </c>
      <c r="H83" s="111">
        <v>19057424</v>
      </c>
      <c r="I83" s="111">
        <v>0</v>
      </c>
      <c r="J83" s="111">
        <v>77916</v>
      </c>
      <c r="K83" s="111">
        <f t="shared" si="3"/>
        <v>62974963</v>
      </c>
      <c r="L83" s="111">
        <v>1605896</v>
      </c>
      <c r="M83" s="111">
        <v>29344</v>
      </c>
      <c r="N83" s="111">
        <v>729043</v>
      </c>
      <c r="O83" s="116">
        <v>296209</v>
      </c>
      <c r="P83" s="111">
        <v>0</v>
      </c>
      <c r="Q83" s="111">
        <f t="shared" si="4"/>
        <v>2660492</v>
      </c>
      <c r="R83" s="111">
        <v>1125151.6200000001</v>
      </c>
    </row>
    <row r="84" spans="1:18" s="66" customFormat="1" ht="12.75" x14ac:dyDescent="0.2">
      <c r="A84" s="113">
        <v>31</v>
      </c>
      <c r="B84" s="113" t="s">
        <v>108</v>
      </c>
      <c r="C84" s="114">
        <v>0</v>
      </c>
      <c r="D84" s="114">
        <v>0</v>
      </c>
      <c r="E84" s="114">
        <v>0</v>
      </c>
      <c r="F84" s="114">
        <v>0</v>
      </c>
      <c r="G84" s="114">
        <v>0</v>
      </c>
      <c r="H84" s="114">
        <v>0</v>
      </c>
      <c r="I84" s="114">
        <v>0</v>
      </c>
      <c r="J84" s="114">
        <v>0</v>
      </c>
      <c r="K84" s="114">
        <f t="shared" si="3"/>
        <v>0</v>
      </c>
      <c r="L84" s="114">
        <v>0</v>
      </c>
      <c r="M84" s="114">
        <v>0</v>
      </c>
      <c r="N84" s="114">
        <v>0</v>
      </c>
      <c r="O84" s="117">
        <v>0</v>
      </c>
      <c r="P84" s="114">
        <v>0</v>
      </c>
      <c r="Q84" s="114">
        <f t="shared" si="4"/>
        <v>0</v>
      </c>
      <c r="R84" s="114">
        <v>0</v>
      </c>
    </row>
    <row r="85" spans="1:18" s="66" customFormat="1" ht="12.75" x14ac:dyDescent="0.2">
      <c r="A85" s="110">
        <v>32</v>
      </c>
      <c r="B85" s="110" t="s">
        <v>109</v>
      </c>
      <c r="C85" s="111">
        <v>0</v>
      </c>
      <c r="D85" s="111">
        <v>0</v>
      </c>
      <c r="E85" s="111">
        <v>0</v>
      </c>
      <c r="F85" s="111">
        <v>91991</v>
      </c>
      <c r="G85" s="111">
        <v>0</v>
      </c>
      <c r="H85" s="111">
        <v>141616</v>
      </c>
      <c r="I85" s="111">
        <v>0</v>
      </c>
      <c r="J85" s="111">
        <v>0</v>
      </c>
      <c r="K85" s="111">
        <f t="shared" si="3"/>
        <v>233607</v>
      </c>
      <c r="L85" s="111">
        <v>0</v>
      </c>
      <c r="M85" s="111">
        <v>0</v>
      </c>
      <c r="N85" s="111">
        <v>233607</v>
      </c>
      <c r="O85" s="116">
        <v>0</v>
      </c>
      <c r="P85" s="111">
        <v>0</v>
      </c>
      <c r="Q85" s="111">
        <f t="shared" si="4"/>
        <v>233607</v>
      </c>
      <c r="R85" s="111">
        <v>48712.270000000004</v>
      </c>
    </row>
    <row r="86" spans="1:18" s="66" customFormat="1" ht="12.75" x14ac:dyDescent="0.2">
      <c r="A86" s="113">
        <v>33</v>
      </c>
      <c r="B86" s="113" t="s">
        <v>26</v>
      </c>
      <c r="C86" s="114">
        <v>16563623</v>
      </c>
      <c r="D86" s="114">
        <v>4092100</v>
      </c>
      <c r="E86" s="114">
        <v>787332</v>
      </c>
      <c r="F86" s="114">
        <v>902641</v>
      </c>
      <c r="G86" s="114">
        <v>0</v>
      </c>
      <c r="H86" s="114">
        <v>0</v>
      </c>
      <c r="I86" s="114">
        <v>0</v>
      </c>
      <c r="J86" s="114">
        <v>1054204</v>
      </c>
      <c r="K86" s="114">
        <f t="shared" ref="K86:K117" si="5">SUM(C86:J86)</f>
        <v>23399900</v>
      </c>
      <c r="L86" s="114">
        <v>10477770</v>
      </c>
      <c r="M86" s="114">
        <v>0</v>
      </c>
      <c r="N86" s="114">
        <v>19482990</v>
      </c>
      <c r="O86" s="117">
        <v>0</v>
      </c>
      <c r="P86" s="114">
        <v>0</v>
      </c>
      <c r="Q86" s="114">
        <f t="shared" ref="Q86:Q117" si="6">SUM(L86:P86)</f>
        <v>29960760</v>
      </c>
      <c r="R86" s="114">
        <v>1784243.8599999999</v>
      </c>
    </row>
    <row r="87" spans="1:18" s="66" customFormat="1" ht="12.75" x14ac:dyDescent="0.2">
      <c r="A87" s="110">
        <v>34</v>
      </c>
      <c r="B87" s="110" t="s">
        <v>110</v>
      </c>
      <c r="C87" s="111">
        <v>397724</v>
      </c>
      <c r="D87" s="111">
        <v>0</v>
      </c>
      <c r="E87" s="111">
        <v>10899321</v>
      </c>
      <c r="F87" s="111">
        <v>2478478</v>
      </c>
      <c r="G87" s="111">
        <v>0</v>
      </c>
      <c r="H87" s="111">
        <v>44190051</v>
      </c>
      <c r="I87" s="111">
        <v>0</v>
      </c>
      <c r="J87" s="111">
        <v>750000</v>
      </c>
      <c r="K87" s="111">
        <f t="shared" si="5"/>
        <v>58715574</v>
      </c>
      <c r="L87" s="111">
        <v>14125331</v>
      </c>
      <c r="M87" s="111">
        <v>2703752</v>
      </c>
      <c r="N87" s="111">
        <v>2871777</v>
      </c>
      <c r="O87" s="116">
        <v>8022056</v>
      </c>
      <c r="P87" s="111">
        <v>0</v>
      </c>
      <c r="Q87" s="111">
        <f t="shared" si="6"/>
        <v>27722916</v>
      </c>
      <c r="R87" s="111">
        <v>2081848.02</v>
      </c>
    </row>
    <row r="88" spans="1:18" s="66" customFormat="1" ht="12.75" x14ac:dyDescent="0.2">
      <c r="A88" s="113">
        <v>35</v>
      </c>
      <c r="B88" s="113" t="s">
        <v>111</v>
      </c>
      <c r="C88" s="114">
        <v>0</v>
      </c>
      <c r="D88" s="114">
        <v>0</v>
      </c>
      <c r="E88" s="114">
        <v>11892576</v>
      </c>
      <c r="F88" s="114">
        <v>0</v>
      </c>
      <c r="G88" s="114">
        <v>0</v>
      </c>
      <c r="H88" s="114">
        <v>0</v>
      </c>
      <c r="I88" s="114">
        <v>0</v>
      </c>
      <c r="J88" s="114">
        <v>821922</v>
      </c>
      <c r="K88" s="114">
        <f t="shared" si="5"/>
        <v>12714498</v>
      </c>
      <c r="L88" s="114">
        <v>0</v>
      </c>
      <c r="M88" s="114">
        <v>0</v>
      </c>
      <c r="N88" s="114">
        <v>2916198</v>
      </c>
      <c r="O88" s="117">
        <v>0</v>
      </c>
      <c r="P88" s="114">
        <v>0</v>
      </c>
      <c r="Q88" s="114">
        <f t="shared" si="6"/>
        <v>2916198</v>
      </c>
      <c r="R88" s="114">
        <v>247138.93000000002</v>
      </c>
    </row>
    <row r="89" spans="1:18" s="66" customFormat="1" ht="12.75" x14ac:dyDescent="0.2">
      <c r="A89" s="110">
        <v>36</v>
      </c>
      <c r="B89" s="110" t="s">
        <v>112</v>
      </c>
      <c r="C89" s="111">
        <v>138714</v>
      </c>
      <c r="D89" s="111">
        <v>1567949</v>
      </c>
      <c r="E89" s="111">
        <v>0</v>
      </c>
      <c r="F89" s="111">
        <v>578303</v>
      </c>
      <c r="G89" s="111">
        <v>0</v>
      </c>
      <c r="H89" s="111">
        <v>2360525</v>
      </c>
      <c r="I89" s="111">
        <v>0</v>
      </c>
      <c r="J89" s="111">
        <v>109232</v>
      </c>
      <c r="K89" s="111">
        <f t="shared" si="5"/>
        <v>4754723</v>
      </c>
      <c r="L89" s="111">
        <v>15372405</v>
      </c>
      <c r="M89" s="111">
        <v>0</v>
      </c>
      <c r="N89" s="111">
        <v>0</v>
      </c>
      <c r="O89" s="116">
        <v>0</v>
      </c>
      <c r="P89" s="111">
        <v>0</v>
      </c>
      <c r="Q89" s="111">
        <f t="shared" si="6"/>
        <v>15372405</v>
      </c>
      <c r="R89" s="111">
        <v>110673.88</v>
      </c>
    </row>
    <row r="90" spans="1:18" s="66" customFormat="1" ht="12.75" x14ac:dyDescent="0.2">
      <c r="A90" s="113">
        <v>37</v>
      </c>
      <c r="B90" s="113" t="s">
        <v>113</v>
      </c>
      <c r="C90" s="114">
        <v>453000</v>
      </c>
      <c r="D90" s="114">
        <v>1213711</v>
      </c>
      <c r="E90" s="114">
        <v>0</v>
      </c>
      <c r="F90" s="114">
        <v>461600</v>
      </c>
      <c r="G90" s="114">
        <v>0</v>
      </c>
      <c r="H90" s="114">
        <v>14787249</v>
      </c>
      <c r="I90" s="114">
        <v>0</v>
      </c>
      <c r="J90" s="114">
        <v>2456012</v>
      </c>
      <c r="K90" s="114">
        <f t="shared" si="5"/>
        <v>19371572</v>
      </c>
      <c r="L90" s="114">
        <v>0</v>
      </c>
      <c r="M90" s="114">
        <v>0</v>
      </c>
      <c r="N90" s="114">
        <v>0</v>
      </c>
      <c r="O90" s="117">
        <v>0</v>
      </c>
      <c r="P90" s="114">
        <v>0</v>
      </c>
      <c r="Q90" s="114">
        <f t="shared" si="6"/>
        <v>0</v>
      </c>
      <c r="R90" s="114">
        <v>62575.360000000001</v>
      </c>
    </row>
    <row r="91" spans="1:18" s="66" customFormat="1" ht="12.75" x14ac:dyDescent="0.2">
      <c r="A91" s="110">
        <v>38</v>
      </c>
      <c r="B91" s="110" t="s">
        <v>114</v>
      </c>
      <c r="C91" s="111">
        <v>0</v>
      </c>
      <c r="D91" s="111">
        <v>50738</v>
      </c>
      <c r="E91" s="111">
        <v>0</v>
      </c>
      <c r="F91" s="111">
        <v>0</v>
      </c>
      <c r="G91" s="111">
        <v>0</v>
      </c>
      <c r="H91" s="111">
        <v>2878912</v>
      </c>
      <c r="I91" s="111">
        <v>0</v>
      </c>
      <c r="J91" s="111">
        <v>0</v>
      </c>
      <c r="K91" s="111">
        <f t="shared" si="5"/>
        <v>2929650</v>
      </c>
      <c r="L91" s="111">
        <v>0</v>
      </c>
      <c r="M91" s="111">
        <v>0</v>
      </c>
      <c r="N91" s="111">
        <v>2929650</v>
      </c>
      <c r="O91" s="116">
        <v>0</v>
      </c>
      <c r="P91" s="111">
        <v>0</v>
      </c>
      <c r="Q91" s="111">
        <f t="shared" si="6"/>
        <v>2929650</v>
      </c>
      <c r="R91" s="111">
        <v>276057.83999999997</v>
      </c>
    </row>
    <row r="92" spans="1:18" s="66" customFormat="1" ht="12.75" x14ac:dyDescent="0.2">
      <c r="A92" s="113">
        <v>39</v>
      </c>
      <c r="B92" s="113" t="s">
        <v>116</v>
      </c>
      <c r="C92" s="114">
        <v>0</v>
      </c>
      <c r="D92" s="114">
        <v>0</v>
      </c>
      <c r="E92" s="114">
        <v>0</v>
      </c>
      <c r="F92" s="114">
        <v>5</v>
      </c>
      <c r="G92" s="114">
        <v>0</v>
      </c>
      <c r="H92" s="114">
        <v>0</v>
      </c>
      <c r="I92" s="114">
        <v>0</v>
      </c>
      <c r="J92" s="114">
        <v>0</v>
      </c>
      <c r="K92" s="114">
        <f t="shared" si="5"/>
        <v>5</v>
      </c>
      <c r="L92" s="114">
        <v>2812879</v>
      </c>
      <c r="M92" s="114">
        <v>0</v>
      </c>
      <c r="N92" s="114">
        <v>744583</v>
      </c>
      <c r="O92" s="117">
        <v>0</v>
      </c>
      <c r="P92" s="114">
        <v>0</v>
      </c>
      <c r="Q92" s="114">
        <f t="shared" si="6"/>
        <v>3557462</v>
      </c>
      <c r="R92" s="114">
        <v>284104.99</v>
      </c>
    </row>
    <row r="93" spans="1:18" s="66" customFormat="1" ht="12.75" x14ac:dyDescent="0.2">
      <c r="A93" s="110">
        <v>40</v>
      </c>
      <c r="B93" s="110" t="s">
        <v>118</v>
      </c>
      <c r="C93" s="116">
        <v>650328</v>
      </c>
      <c r="D93" s="116">
        <v>0</v>
      </c>
      <c r="E93" s="116">
        <v>0</v>
      </c>
      <c r="F93" s="116">
        <v>0</v>
      </c>
      <c r="G93" s="116">
        <v>0</v>
      </c>
      <c r="H93" s="116">
        <v>0</v>
      </c>
      <c r="I93" s="116">
        <v>0</v>
      </c>
      <c r="J93" s="116">
        <v>0</v>
      </c>
      <c r="K93" s="116">
        <f t="shared" si="5"/>
        <v>650328</v>
      </c>
      <c r="L93" s="116">
        <v>520917</v>
      </c>
      <c r="M93" s="116">
        <v>0</v>
      </c>
      <c r="N93" s="116">
        <v>0</v>
      </c>
      <c r="O93" s="116">
        <v>0</v>
      </c>
      <c r="P93" s="116">
        <v>0</v>
      </c>
      <c r="Q93" s="116">
        <f t="shared" si="6"/>
        <v>520917</v>
      </c>
      <c r="R93" s="111">
        <v>3204.52</v>
      </c>
    </row>
    <row r="94" spans="1:18" s="66" customFormat="1" ht="12.75" x14ac:dyDescent="0.2">
      <c r="A94" s="113">
        <v>41</v>
      </c>
      <c r="B94" s="113" t="s">
        <v>248</v>
      </c>
      <c r="C94" s="114">
        <v>0</v>
      </c>
      <c r="D94" s="114">
        <v>0</v>
      </c>
      <c r="E94" s="114">
        <v>0</v>
      </c>
      <c r="F94" s="114">
        <v>0</v>
      </c>
      <c r="G94" s="114">
        <v>0</v>
      </c>
      <c r="H94" s="114">
        <v>0</v>
      </c>
      <c r="I94" s="114">
        <v>0</v>
      </c>
      <c r="J94" s="114">
        <v>0</v>
      </c>
      <c r="K94" s="114">
        <f t="shared" si="5"/>
        <v>0</v>
      </c>
      <c r="L94" s="114">
        <v>0</v>
      </c>
      <c r="M94" s="114">
        <v>0</v>
      </c>
      <c r="N94" s="114">
        <v>0</v>
      </c>
      <c r="O94" s="117">
        <v>0</v>
      </c>
      <c r="P94" s="114">
        <v>0</v>
      </c>
      <c r="Q94" s="114">
        <f t="shared" si="6"/>
        <v>0</v>
      </c>
      <c r="R94" s="114">
        <v>0</v>
      </c>
    </row>
    <row r="95" spans="1:18" s="66" customFormat="1" ht="12.75" x14ac:dyDescent="0.2">
      <c r="A95" s="110">
        <v>42</v>
      </c>
      <c r="B95" s="110" t="s">
        <v>122</v>
      </c>
      <c r="C95" s="111">
        <v>1480624</v>
      </c>
      <c r="D95" s="111">
        <v>0</v>
      </c>
      <c r="E95" s="111">
        <v>79800000</v>
      </c>
      <c r="F95" s="111">
        <v>0</v>
      </c>
      <c r="G95" s="111">
        <v>0</v>
      </c>
      <c r="H95" s="111">
        <v>0</v>
      </c>
      <c r="I95" s="111">
        <v>0</v>
      </c>
      <c r="J95" s="111">
        <v>0</v>
      </c>
      <c r="K95" s="111">
        <f t="shared" si="5"/>
        <v>81280624</v>
      </c>
      <c r="L95" s="111">
        <v>16472057</v>
      </c>
      <c r="M95" s="111">
        <v>0</v>
      </c>
      <c r="N95" s="111">
        <v>6732162</v>
      </c>
      <c r="O95" s="116">
        <v>48836265</v>
      </c>
      <c r="P95" s="111">
        <v>0</v>
      </c>
      <c r="Q95" s="111">
        <f t="shared" si="6"/>
        <v>72040484</v>
      </c>
      <c r="R95" s="111">
        <v>7060507.7800000003</v>
      </c>
    </row>
    <row r="96" spans="1:18" s="66" customFormat="1" ht="12.75" x14ac:dyDescent="0.2">
      <c r="A96" s="113">
        <v>43</v>
      </c>
      <c r="B96" s="113" t="s">
        <v>124</v>
      </c>
      <c r="C96" s="114">
        <v>42810900</v>
      </c>
      <c r="D96" s="114">
        <v>55563537</v>
      </c>
      <c r="E96" s="114">
        <v>0</v>
      </c>
      <c r="F96" s="114">
        <v>0</v>
      </c>
      <c r="G96" s="114">
        <v>31372</v>
      </c>
      <c r="H96" s="114">
        <v>70608240</v>
      </c>
      <c r="I96" s="114">
        <v>0</v>
      </c>
      <c r="J96" s="114">
        <v>12190773</v>
      </c>
      <c r="K96" s="114">
        <f t="shared" si="5"/>
        <v>181204822</v>
      </c>
      <c r="L96" s="114">
        <v>46409508</v>
      </c>
      <c r="M96" s="114">
        <v>43446851</v>
      </c>
      <c r="N96" s="114">
        <v>158963262</v>
      </c>
      <c r="O96" s="117">
        <v>0</v>
      </c>
      <c r="P96" s="114">
        <v>502396</v>
      </c>
      <c r="Q96" s="114">
        <f t="shared" si="6"/>
        <v>249322017</v>
      </c>
      <c r="R96" s="114">
        <v>15170749.620000001</v>
      </c>
    </row>
    <row r="97" spans="1:18" s="66" customFormat="1" ht="12.75" x14ac:dyDescent="0.2">
      <c r="A97" s="110">
        <v>44</v>
      </c>
      <c r="B97" s="110" t="s">
        <v>126</v>
      </c>
      <c r="C97" s="111">
        <v>0</v>
      </c>
      <c r="D97" s="111">
        <v>507796</v>
      </c>
      <c r="E97" s="111">
        <v>0</v>
      </c>
      <c r="F97" s="111">
        <v>0</v>
      </c>
      <c r="G97" s="111">
        <v>0</v>
      </c>
      <c r="H97" s="111">
        <v>142813</v>
      </c>
      <c r="I97" s="111">
        <v>0</v>
      </c>
      <c r="J97" s="111">
        <v>62267</v>
      </c>
      <c r="K97" s="111">
        <f t="shared" si="5"/>
        <v>712876</v>
      </c>
      <c r="L97" s="111">
        <v>0</v>
      </c>
      <c r="M97" s="111">
        <v>0</v>
      </c>
      <c r="N97" s="111">
        <v>2531343</v>
      </c>
      <c r="O97" s="116">
        <v>0</v>
      </c>
      <c r="P97" s="111">
        <v>0</v>
      </c>
      <c r="Q97" s="111">
        <f t="shared" si="6"/>
        <v>2531343</v>
      </c>
      <c r="R97" s="111">
        <v>215357.62000000002</v>
      </c>
    </row>
    <row r="98" spans="1:18" s="66" customFormat="1" ht="12.75" x14ac:dyDescent="0.2">
      <c r="A98" s="113">
        <v>45</v>
      </c>
      <c r="B98" s="113" t="s">
        <v>128</v>
      </c>
      <c r="C98" s="114">
        <v>0</v>
      </c>
      <c r="D98" s="114">
        <v>0</v>
      </c>
      <c r="E98" s="114">
        <v>0</v>
      </c>
      <c r="F98" s="114">
        <v>0</v>
      </c>
      <c r="G98" s="114">
        <v>0</v>
      </c>
      <c r="H98" s="114">
        <v>0</v>
      </c>
      <c r="I98" s="114">
        <v>0</v>
      </c>
      <c r="J98" s="114">
        <v>0</v>
      </c>
      <c r="K98" s="114">
        <f t="shared" si="5"/>
        <v>0</v>
      </c>
      <c r="L98" s="114">
        <v>67157</v>
      </c>
      <c r="M98" s="114">
        <v>0</v>
      </c>
      <c r="N98" s="114">
        <v>0</v>
      </c>
      <c r="O98" s="117">
        <v>0</v>
      </c>
      <c r="P98" s="114">
        <v>0</v>
      </c>
      <c r="Q98" s="114">
        <f t="shared" si="6"/>
        <v>67157</v>
      </c>
      <c r="R98" s="114">
        <v>1261304.52</v>
      </c>
    </row>
    <row r="99" spans="1:18" s="66" customFormat="1" ht="12.75" x14ac:dyDescent="0.2">
      <c r="A99" s="110">
        <v>46</v>
      </c>
      <c r="B99" s="110" t="s">
        <v>130</v>
      </c>
      <c r="C99" s="111">
        <v>0</v>
      </c>
      <c r="D99" s="111">
        <v>0</v>
      </c>
      <c r="E99" s="111">
        <v>0</v>
      </c>
      <c r="F99" s="111">
        <v>0</v>
      </c>
      <c r="G99" s="111">
        <v>0</v>
      </c>
      <c r="H99" s="111">
        <v>0</v>
      </c>
      <c r="I99" s="111">
        <v>0</v>
      </c>
      <c r="J99" s="111">
        <v>0</v>
      </c>
      <c r="K99" s="111">
        <f t="shared" si="5"/>
        <v>0</v>
      </c>
      <c r="L99" s="111">
        <v>0</v>
      </c>
      <c r="M99" s="111">
        <v>0</v>
      </c>
      <c r="N99" s="111">
        <v>0</v>
      </c>
      <c r="O99" s="116">
        <v>0</v>
      </c>
      <c r="P99" s="111">
        <v>0</v>
      </c>
      <c r="Q99" s="111">
        <f t="shared" si="6"/>
        <v>0</v>
      </c>
      <c r="R99" s="111">
        <v>0</v>
      </c>
    </row>
    <row r="100" spans="1:18" s="66" customFormat="1" ht="12.75" x14ac:dyDescent="0.2">
      <c r="A100" s="113">
        <v>47</v>
      </c>
      <c r="B100" s="113" t="s">
        <v>132</v>
      </c>
      <c r="C100" s="114">
        <v>3879511</v>
      </c>
      <c r="D100" s="114">
        <v>37904</v>
      </c>
      <c r="E100" s="114">
        <v>75598192</v>
      </c>
      <c r="F100" s="114">
        <v>9272276</v>
      </c>
      <c r="G100" s="114">
        <v>0</v>
      </c>
      <c r="H100" s="114">
        <v>52614000</v>
      </c>
      <c r="I100" s="114">
        <v>0</v>
      </c>
      <c r="J100" s="114">
        <v>2318067</v>
      </c>
      <c r="K100" s="114">
        <f t="shared" si="5"/>
        <v>143719950</v>
      </c>
      <c r="L100" s="114">
        <v>25199049</v>
      </c>
      <c r="M100" s="114">
        <v>0</v>
      </c>
      <c r="N100" s="114">
        <v>20208608</v>
      </c>
      <c r="O100" s="117">
        <v>946416</v>
      </c>
      <c r="P100" s="114">
        <v>0</v>
      </c>
      <c r="Q100" s="114">
        <f t="shared" si="6"/>
        <v>46354073</v>
      </c>
      <c r="R100" s="114">
        <v>1749997.53</v>
      </c>
    </row>
    <row r="101" spans="1:18" s="66" customFormat="1" ht="12.75" x14ac:dyDescent="0.2">
      <c r="A101" s="110">
        <v>48</v>
      </c>
      <c r="B101" s="110" t="s">
        <v>134</v>
      </c>
      <c r="C101" s="111">
        <v>0</v>
      </c>
      <c r="D101" s="111">
        <v>0</v>
      </c>
      <c r="E101" s="111">
        <v>0</v>
      </c>
      <c r="F101" s="111">
        <v>0</v>
      </c>
      <c r="G101" s="111">
        <v>0</v>
      </c>
      <c r="H101" s="111">
        <v>0</v>
      </c>
      <c r="I101" s="111">
        <v>0</v>
      </c>
      <c r="J101" s="111">
        <v>0</v>
      </c>
      <c r="K101" s="111">
        <f t="shared" si="5"/>
        <v>0</v>
      </c>
      <c r="L101" s="111">
        <v>0</v>
      </c>
      <c r="M101" s="111">
        <v>0</v>
      </c>
      <c r="N101" s="111">
        <v>0</v>
      </c>
      <c r="O101" s="116">
        <v>0</v>
      </c>
      <c r="P101" s="111">
        <v>0</v>
      </c>
      <c r="Q101" s="111">
        <f t="shared" si="6"/>
        <v>0</v>
      </c>
      <c r="R101" s="111">
        <v>0</v>
      </c>
    </row>
    <row r="102" spans="1:18" s="66" customFormat="1" ht="12.75" x14ac:dyDescent="0.2">
      <c r="A102" s="113">
        <v>49</v>
      </c>
      <c r="B102" s="113" t="s">
        <v>136</v>
      </c>
      <c r="C102" s="114">
        <v>200388</v>
      </c>
      <c r="D102" s="114">
        <v>0</v>
      </c>
      <c r="E102" s="114">
        <v>0</v>
      </c>
      <c r="F102" s="114">
        <v>2310543</v>
      </c>
      <c r="G102" s="114">
        <v>0</v>
      </c>
      <c r="H102" s="114">
        <v>0</v>
      </c>
      <c r="I102" s="114">
        <v>0</v>
      </c>
      <c r="J102" s="114">
        <v>293165</v>
      </c>
      <c r="K102" s="114">
        <f t="shared" si="5"/>
        <v>2804096</v>
      </c>
      <c r="L102" s="114">
        <v>1557815</v>
      </c>
      <c r="M102" s="114">
        <v>0</v>
      </c>
      <c r="N102" s="114">
        <v>1882799</v>
      </c>
      <c r="O102" s="117">
        <v>11011728</v>
      </c>
      <c r="P102" s="114">
        <v>0</v>
      </c>
      <c r="Q102" s="114">
        <f t="shared" si="6"/>
        <v>14452342</v>
      </c>
      <c r="R102" s="114">
        <v>2011507.3800000001</v>
      </c>
    </row>
    <row r="103" spans="1:18" s="66" customFormat="1" ht="12.75" x14ac:dyDescent="0.2">
      <c r="A103" s="110">
        <v>50</v>
      </c>
      <c r="B103" s="110" t="s">
        <v>138</v>
      </c>
      <c r="C103" s="116">
        <v>0</v>
      </c>
      <c r="D103" s="116">
        <v>0</v>
      </c>
      <c r="E103" s="116">
        <v>0</v>
      </c>
      <c r="F103" s="116">
        <v>0</v>
      </c>
      <c r="G103" s="116">
        <v>0</v>
      </c>
      <c r="H103" s="116">
        <v>0</v>
      </c>
      <c r="I103" s="116">
        <v>0</v>
      </c>
      <c r="J103" s="116">
        <v>0</v>
      </c>
      <c r="K103" s="116">
        <f t="shared" si="5"/>
        <v>0</v>
      </c>
      <c r="L103" s="116">
        <v>0</v>
      </c>
      <c r="M103" s="116">
        <v>0</v>
      </c>
      <c r="N103" s="116">
        <v>0</v>
      </c>
      <c r="O103" s="116">
        <v>0</v>
      </c>
      <c r="P103" s="116">
        <v>0</v>
      </c>
      <c r="Q103" s="116">
        <f t="shared" si="6"/>
        <v>0</v>
      </c>
      <c r="R103" s="111">
        <v>0</v>
      </c>
    </row>
    <row r="104" spans="1:18" s="66" customFormat="1" ht="12.75" x14ac:dyDescent="0.2">
      <c r="A104" s="113">
        <v>51</v>
      </c>
      <c r="B104" s="113" t="s">
        <v>140</v>
      </c>
      <c r="C104" s="117">
        <v>7500000</v>
      </c>
      <c r="D104" s="117">
        <v>0</v>
      </c>
      <c r="E104" s="117">
        <v>627971</v>
      </c>
      <c r="F104" s="117">
        <v>2416905</v>
      </c>
      <c r="G104" s="117">
        <v>0</v>
      </c>
      <c r="H104" s="117">
        <v>0</v>
      </c>
      <c r="I104" s="117">
        <v>0</v>
      </c>
      <c r="J104" s="117">
        <v>0</v>
      </c>
      <c r="K104" s="117">
        <f t="shared" si="5"/>
        <v>10544876</v>
      </c>
      <c r="L104" s="117">
        <v>26679957</v>
      </c>
      <c r="M104" s="117">
        <v>0</v>
      </c>
      <c r="N104" s="117">
        <v>5516985</v>
      </c>
      <c r="O104" s="117">
        <v>27812766</v>
      </c>
      <c r="P104" s="117">
        <v>0</v>
      </c>
      <c r="Q104" s="117">
        <f t="shared" si="6"/>
        <v>60009708</v>
      </c>
      <c r="R104" s="117">
        <v>45774.920000000006</v>
      </c>
    </row>
    <row r="105" spans="1:18" s="66" customFormat="1" ht="12.75" x14ac:dyDescent="0.2">
      <c r="A105" s="110">
        <v>52</v>
      </c>
      <c r="B105" s="110" t="s">
        <v>142</v>
      </c>
      <c r="C105" s="111">
        <v>0</v>
      </c>
      <c r="D105" s="111">
        <v>0</v>
      </c>
      <c r="E105" s="111">
        <v>0</v>
      </c>
      <c r="F105" s="111">
        <v>0</v>
      </c>
      <c r="G105" s="111">
        <v>0</v>
      </c>
      <c r="H105" s="111">
        <v>0</v>
      </c>
      <c r="I105" s="111">
        <v>0</v>
      </c>
      <c r="J105" s="111">
        <v>0</v>
      </c>
      <c r="K105" s="111">
        <f t="shared" si="5"/>
        <v>0</v>
      </c>
      <c r="L105" s="111">
        <v>0</v>
      </c>
      <c r="M105" s="111">
        <v>0</v>
      </c>
      <c r="N105" s="111">
        <v>0</v>
      </c>
      <c r="O105" s="116">
        <v>0</v>
      </c>
      <c r="P105" s="111">
        <v>0</v>
      </c>
      <c r="Q105" s="111">
        <f t="shared" si="6"/>
        <v>0</v>
      </c>
      <c r="R105" s="111">
        <v>0</v>
      </c>
    </row>
    <row r="106" spans="1:18" s="66" customFormat="1" ht="12.75" x14ac:dyDescent="0.2">
      <c r="A106" s="113">
        <v>53</v>
      </c>
      <c r="B106" s="113" t="s">
        <v>144</v>
      </c>
      <c r="C106" s="114">
        <v>6167298</v>
      </c>
      <c r="D106" s="114">
        <v>3255619</v>
      </c>
      <c r="E106" s="114">
        <v>282695405</v>
      </c>
      <c r="F106" s="114">
        <v>272869</v>
      </c>
      <c r="G106" s="114">
        <v>788455</v>
      </c>
      <c r="H106" s="114">
        <v>460855517</v>
      </c>
      <c r="I106" s="114">
        <v>0</v>
      </c>
      <c r="J106" s="114">
        <v>20617779</v>
      </c>
      <c r="K106" s="114">
        <f t="shared" si="5"/>
        <v>774652942</v>
      </c>
      <c r="L106" s="114">
        <v>173923132</v>
      </c>
      <c r="M106" s="114">
        <v>30167468</v>
      </c>
      <c r="N106" s="114">
        <v>298161470</v>
      </c>
      <c r="O106" s="117">
        <v>9104050</v>
      </c>
      <c r="P106" s="114">
        <v>0</v>
      </c>
      <c r="Q106" s="114">
        <f t="shared" si="6"/>
        <v>511356120</v>
      </c>
      <c r="R106" s="114">
        <v>14286686.719999999</v>
      </c>
    </row>
    <row r="107" spans="1:18" s="66" customFormat="1" ht="12.75" x14ac:dyDescent="0.2">
      <c r="A107" s="110">
        <v>54</v>
      </c>
      <c r="B107" s="110" t="s">
        <v>146</v>
      </c>
      <c r="C107" s="111">
        <v>782844</v>
      </c>
      <c r="D107" s="111">
        <v>3660570</v>
      </c>
      <c r="E107" s="111">
        <v>62940809</v>
      </c>
      <c r="F107" s="111">
        <v>3183883</v>
      </c>
      <c r="G107" s="111">
        <v>0</v>
      </c>
      <c r="H107" s="111">
        <v>0</v>
      </c>
      <c r="I107" s="111">
        <v>0</v>
      </c>
      <c r="J107" s="111">
        <v>57586355</v>
      </c>
      <c r="K107" s="111">
        <f t="shared" si="5"/>
        <v>128154461</v>
      </c>
      <c r="L107" s="111">
        <v>19870142</v>
      </c>
      <c r="M107" s="111">
        <v>0</v>
      </c>
      <c r="N107" s="111">
        <v>29564778</v>
      </c>
      <c r="O107" s="116">
        <v>0</v>
      </c>
      <c r="P107" s="111">
        <v>0</v>
      </c>
      <c r="Q107" s="111">
        <f t="shared" si="6"/>
        <v>49434920</v>
      </c>
      <c r="R107" s="111">
        <v>55076.12000000001</v>
      </c>
    </row>
    <row r="108" spans="1:18" s="66" customFormat="1" ht="12.75" x14ac:dyDescent="0.2">
      <c r="A108" s="113">
        <v>55</v>
      </c>
      <c r="B108" s="113" t="s">
        <v>148</v>
      </c>
      <c r="C108" s="114">
        <v>0</v>
      </c>
      <c r="D108" s="114">
        <v>0</v>
      </c>
      <c r="E108" s="114">
        <v>0</v>
      </c>
      <c r="F108" s="114">
        <v>4587</v>
      </c>
      <c r="G108" s="114">
        <v>0</v>
      </c>
      <c r="H108" s="114">
        <v>0</v>
      </c>
      <c r="I108" s="114">
        <v>0</v>
      </c>
      <c r="J108" s="114">
        <v>0</v>
      </c>
      <c r="K108" s="114">
        <f t="shared" si="5"/>
        <v>4587</v>
      </c>
      <c r="L108" s="114">
        <v>1393072</v>
      </c>
      <c r="M108" s="114">
        <v>0</v>
      </c>
      <c r="N108" s="114">
        <v>89474</v>
      </c>
      <c r="O108" s="117">
        <v>0</v>
      </c>
      <c r="P108" s="114">
        <v>0</v>
      </c>
      <c r="Q108" s="114">
        <f t="shared" si="6"/>
        <v>1482546</v>
      </c>
      <c r="R108" s="114">
        <v>271694.82999999996</v>
      </c>
    </row>
    <row r="109" spans="1:18" s="66" customFormat="1" ht="12.75" x14ac:dyDescent="0.2">
      <c r="A109" s="110">
        <v>56</v>
      </c>
      <c r="B109" s="110" t="s">
        <v>150</v>
      </c>
      <c r="C109" s="111">
        <v>0</v>
      </c>
      <c r="D109" s="111">
        <v>1410810</v>
      </c>
      <c r="E109" s="111">
        <v>0</v>
      </c>
      <c r="F109" s="111">
        <v>0</v>
      </c>
      <c r="G109" s="111">
        <v>0</v>
      </c>
      <c r="H109" s="111">
        <v>0</v>
      </c>
      <c r="I109" s="111">
        <v>0</v>
      </c>
      <c r="J109" s="111">
        <v>0</v>
      </c>
      <c r="K109" s="111">
        <f t="shared" si="5"/>
        <v>1410810</v>
      </c>
      <c r="L109" s="111">
        <v>629238</v>
      </c>
      <c r="M109" s="111">
        <v>0</v>
      </c>
      <c r="N109" s="111">
        <v>4524718</v>
      </c>
      <c r="O109" s="116">
        <v>0</v>
      </c>
      <c r="P109" s="111">
        <v>0</v>
      </c>
      <c r="Q109" s="111">
        <f t="shared" si="6"/>
        <v>5153956</v>
      </c>
      <c r="R109" s="111">
        <v>473786.37</v>
      </c>
    </row>
    <row r="110" spans="1:18" s="66" customFormat="1" ht="12.75" x14ac:dyDescent="0.2">
      <c r="A110" s="113">
        <v>57</v>
      </c>
      <c r="B110" s="113" t="s">
        <v>152</v>
      </c>
      <c r="C110" s="114">
        <v>154346</v>
      </c>
      <c r="D110" s="114">
        <v>0</v>
      </c>
      <c r="E110" s="114">
        <v>5000000</v>
      </c>
      <c r="F110" s="114">
        <v>0</v>
      </c>
      <c r="G110" s="114">
        <v>0</v>
      </c>
      <c r="H110" s="114">
        <v>0</v>
      </c>
      <c r="I110" s="114">
        <v>0</v>
      </c>
      <c r="J110" s="114">
        <v>0</v>
      </c>
      <c r="K110" s="114">
        <f t="shared" si="5"/>
        <v>5154346</v>
      </c>
      <c r="L110" s="114">
        <v>143834</v>
      </c>
      <c r="M110" s="114">
        <v>0</v>
      </c>
      <c r="N110" s="114">
        <v>715821</v>
      </c>
      <c r="O110" s="117">
        <v>0</v>
      </c>
      <c r="P110" s="114">
        <v>0</v>
      </c>
      <c r="Q110" s="114">
        <f t="shared" si="6"/>
        <v>859655</v>
      </c>
      <c r="R110" s="114">
        <v>11014.41</v>
      </c>
    </row>
    <row r="111" spans="1:18" s="66" customFormat="1" ht="12.75" x14ac:dyDescent="0.2">
      <c r="A111" s="110">
        <v>58</v>
      </c>
      <c r="B111" s="110" t="s">
        <v>154</v>
      </c>
      <c r="C111" s="111">
        <v>8222929</v>
      </c>
      <c r="D111" s="111">
        <v>0</v>
      </c>
      <c r="E111" s="111">
        <v>0</v>
      </c>
      <c r="F111" s="111">
        <v>654074</v>
      </c>
      <c r="G111" s="111">
        <v>349300</v>
      </c>
      <c r="H111" s="111">
        <v>23846305</v>
      </c>
      <c r="I111" s="111">
        <v>0</v>
      </c>
      <c r="J111" s="111">
        <v>33098599</v>
      </c>
      <c r="K111" s="111">
        <f t="shared" si="5"/>
        <v>66171207</v>
      </c>
      <c r="L111" s="111">
        <v>18013088</v>
      </c>
      <c r="M111" s="111">
        <v>9641394</v>
      </c>
      <c r="N111" s="111">
        <v>35607757</v>
      </c>
      <c r="O111" s="116">
        <v>3012657</v>
      </c>
      <c r="P111" s="111">
        <v>0</v>
      </c>
      <c r="Q111" s="111">
        <f t="shared" si="6"/>
        <v>66274896</v>
      </c>
      <c r="R111" s="111">
        <v>2541046.9699999997</v>
      </c>
    </row>
    <row r="112" spans="1:18" s="66" customFormat="1" ht="12.75" x14ac:dyDescent="0.2">
      <c r="A112" s="113">
        <v>59</v>
      </c>
      <c r="B112" s="113" t="s">
        <v>156</v>
      </c>
      <c r="C112" s="114">
        <v>2135472</v>
      </c>
      <c r="D112" s="114">
        <v>0</v>
      </c>
      <c r="E112" s="114">
        <v>4769932</v>
      </c>
      <c r="F112" s="114">
        <v>130482</v>
      </c>
      <c r="G112" s="114">
        <v>0</v>
      </c>
      <c r="H112" s="114">
        <v>434193</v>
      </c>
      <c r="I112" s="114">
        <v>0</v>
      </c>
      <c r="J112" s="114">
        <v>984</v>
      </c>
      <c r="K112" s="114">
        <f t="shared" si="5"/>
        <v>7471063</v>
      </c>
      <c r="L112" s="114">
        <v>359176</v>
      </c>
      <c r="M112" s="114">
        <v>0</v>
      </c>
      <c r="N112" s="114">
        <v>7449783</v>
      </c>
      <c r="O112" s="117">
        <v>0</v>
      </c>
      <c r="P112" s="114">
        <v>0</v>
      </c>
      <c r="Q112" s="114">
        <f t="shared" si="6"/>
        <v>7808959</v>
      </c>
      <c r="R112" s="114">
        <v>1526.72</v>
      </c>
    </row>
    <row r="113" spans="1:18" s="66" customFormat="1" ht="12.75" x14ac:dyDescent="0.2">
      <c r="A113" s="110">
        <v>60</v>
      </c>
      <c r="B113" s="110" t="s">
        <v>158</v>
      </c>
      <c r="C113" s="111">
        <v>0</v>
      </c>
      <c r="D113" s="111">
        <v>5218320</v>
      </c>
      <c r="E113" s="111">
        <v>0</v>
      </c>
      <c r="F113" s="111">
        <v>3383163</v>
      </c>
      <c r="G113" s="111">
        <v>0</v>
      </c>
      <c r="H113" s="111">
        <v>0</v>
      </c>
      <c r="I113" s="111">
        <v>0</v>
      </c>
      <c r="J113" s="111">
        <v>0</v>
      </c>
      <c r="K113" s="111">
        <f t="shared" si="5"/>
        <v>8601483</v>
      </c>
      <c r="L113" s="111">
        <v>56221618</v>
      </c>
      <c r="M113" s="111">
        <v>0</v>
      </c>
      <c r="N113" s="111">
        <v>24762343</v>
      </c>
      <c r="O113" s="116">
        <v>0</v>
      </c>
      <c r="P113" s="111">
        <v>0</v>
      </c>
      <c r="Q113" s="111">
        <f t="shared" si="6"/>
        <v>80983961</v>
      </c>
      <c r="R113" s="111">
        <v>1622910.59</v>
      </c>
    </row>
    <row r="114" spans="1:18" s="66" customFormat="1" ht="12.75" x14ac:dyDescent="0.2">
      <c r="A114" s="113">
        <v>61</v>
      </c>
      <c r="B114" s="113" t="s">
        <v>160</v>
      </c>
      <c r="C114" s="114">
        <v>0</v>
      </c>
      <c r="D114" s="114">
        <v>0</v>
      </c>
      <c r="E114" s="114">
        <v>23749705</v>
      </c>
      <c r="F114" s="114">
        <v>122633</v>
      </c>
      <c r="G114" s="114">
        <v>0</v>
      </c>
      <c r="H114" s="114">
        <v>0</v>
      </c>
      <c r="I114" s="114">
        <v>0</v>
      </c>
      <c r="J114" s="114">
        <v>0</v>
      </c>
      <c r="K114" s="114">
        <f t="shared" si="5"/>
        <v>23872338</v>
      </c>
      <c r="L114" s="114">
        <v>4093876</v>
      </c>
      <c r="M114" s="114">
        <v>0</v>
      </c>
      <c r="N114" s="114">
        <v>2460195</v>
      </c>
      <c r="O114" s="117">
        <v>0</v>
      </c>
      <c r="P114" s="114">
        <v>0</v>
      </c>
      <c r="Q114" s="114">
        <f t="shared" si="6"/>
        <v>6554071</v>
      </c>
      <c r="R114" s="114">
        <v>199414.39999999997</v>
      </c>
    </row>
    <row r="115" spans="1:18" s="66" customFormat="1" ht="12.75" x14ac:dyDescent="0.2">
      <c r="A115" s="110">
        <v>62</v>
      </c>
      <c r="B115" s="110" t="s">
        <v>249</v>
      </c>
      <c r="C115" s="111">
        <v>0</v>
      </c>
      <c r="D115" s="111">
        <v>0</v>
      </c>
      <c r="E115" s="111">
        <v>0</v>
      </c>
      <c r="F115" s="111">
        <v>251936</v>
      </c>
      <c r="G115" s="111">
        <v>286711</v>
      </c>
      <c r="H115" s="111">
        <v>0</v>
      </c>
      <c r="I115" s="111">
        <v>59849</v>
      </c>
      <c r="J115" s="111">
        <v>1905513</v>
      </c>
      <c r="K115" s="111">
        <f t="shared" si="5"/>
        <v>2504009</v>
      </c>
      <c r="L115" s="111">
        <v>41500</v>
      </c>
      <c r="M115" s="111">
        <v>0</v>
      </c>
      <c r="N115" s="111">
        <v>18576699</v>
      </c>
      <c r="O115" s="116">
        <v>0</v>
      </c>
      <c r="P115" s="111">
        <v>0</v>
      </c>
      <c r="Q115" s="111">
        <f t="shared" si="6"/>
        <v>18618199</v>
      </c>
      <c r="R115" s="111">
        <v>481717.98000000004</v>
      </c>
    </row>
    <row r="116" spans="1:18" s="66" customFormat="1" ht="12.75" x14ac:dyDescent="0.2">
      <c r="A116" s="113">
        <v>63</v>
      </c>
      <c r="B116" s="113" t="s">
        <v>164</v>
      </c>
      <c r="C116" s="114">
        <v>16797324</v>
      </c>
      <c r="D116" s="114">
        <v>6265543</v>
      </c>
      <c r="E116" s="114">
        <v>0</v>
      </c>
      <c r="F116" s="114">
        <v>2437147</v>
      </c>
      <c r="G116" s="114">
        <v>0</v>
      </c>
      <c r="H116" s="114">
        <v>2115545</v>
      </c>
      <c r="I116" s="114">
        <v>178470</v>
      </c>
      <c r="J116" s="114">
        <v>60106</v>
      </c>
      <c r="K116" s="114">
        <f t="shared" si="5"/>
        <v>27854135</v>
      </c>
      <c r="L116" s="114">
        <v>28289468</v>
      </c>
      <c r="M116" s="114">
        <v>0</v>
      </c>
      <c r="N116" s="114">
        <v>1563086</v>
      </c>
      <c r="O116" s="117">
        <v>3040659</v>
      </c>
      <c r="P116" s="114">
        <v>0</v>
      </c>
      <c r="Q116" s="114">
        <f t="shared" si="6"/>
        <v>32893213</v>
      </c>
      <c r="R116" s="114">
        <v>1123198.28</v>
      </c>
    </row>
    <row r="117" spans="1:18" s="66" customFormat="1" ht="12.75" x14ac:dyDescent="0.2">
      <c r="A117" s="110">
        <v>64</v>
      </c>
      <c r="B117" s="110" t="s">
        <v>166</v>
      </c>
      <c r="C117" s="111">
        <v>0</v>
      </c>
      <c r="D117" s="111">
        <v>0</v>
      </c>
      <c r="E117" s="111">
        <v>0</v>
      </c>
      <c r="F117" s="111">
        <v>0</v>
      </c>
      <c r="G117" s="111">
        <v>0</v>
      </c>
      <c r="H117" s="111">
        <v>0</v>
      </c>
      <c r="I117" s="111">
        <v>0</v>
      </c>
      <c r="J117" s="111">
        <v>0</v>
      </c>
      <c r="K117" s="111">
        <f t="shared" si="5"/>
        <v>0</v>
      </c>
      <c r="L117" s="111">
        <v>0</v>
      </c>
      <c r="M117" s="111">
        <v>0</v>
      </c>
      <c r="N117" s="111">
        <v>0</v>
      </c>
      <c r="O117" s="116">
        <v>0</v>
      </c>
      <c r="P117" s="111">
        <v>0</v>
      </c>
      <c r="Q117" s="111">
        <f t="shared" si="6"/>
        <v>0</v>
      </c>
      <c r="R117" s="111">
        <v>0</v>
      </c>
    </row>
    <row r="118" spans="1:18" s="66" customFormat="1" ht="12.75" x14ac:dyDescent="0.2">
      <c r="A118" s="113">
        <v>65</v>
      </c>
      <c r="B118" s="113" t="s">
        <v>168</v>
      </c>
      <c r="C118" s="114">
        <v>0</v>
      </c>
      <c r="D118" s="114">
        <v>0</v>
      </c>
      <c r="E118" s="114">
        <v>0</v>
      </c>
      <c r="F118" s="114">
        <v>0</v>
      </c>
      <c r="G118" s="114">
        <v>0</v>
      </c>
      <c r="H118" s="114">
        <v>0</v>
      </c>
      <c r="I118" s="114">
        <v>0</v>
      </c>
      <c r="J118" s="114">
        <v>0</v>
      </c>
      <c r="K118" s="114">
        <f t="shared" ref="K118:K148" si="7">SUM(C118:J118)</f>
        <v>0</v>
      </c>
      <c r="L118" s="114">
        <v>3598008</v>
      </c>
      <c r="M118" s="114">
        <v>0</v>
      </c>
      <c r="N118" s="114">
        <v>777399</v>
      </c>
      <c r="O118" s="117">
        <v>0</v>
      </c>
      <c r="P118" s="114">
        <v>214909</v>
      </c>
      <c r="Q118" s="114">
        <f t="shared" ref="Q118:Q148" si="8">SUM(L118:P118)</f>
        <v>4590316</v>
      </c>
      <c r="R118" s="114">
        <v>49594.97</v>
      </c>
    </row>
    <row r="119" spans="1:18" s="66" customFormat="1" ht="12.75" x14ac:dyDescent="0.2">
      <c r="A119" s="110">
        <v>66</v>
      </c>
      <c r="B119" s="110" t="s">
        <v>170</v>
      </c>
      <c r="C119" s="111">
        <v>6881</v>
      </c>
      <c r="D119" s="111">
        <v>43314</v>
      </c>
      <c r="E119" s="111">
        <v>795000</v>
      </c>
      <c r="F119" s="111">
        <v>152189</v>
      </c>
      <c r="G119" s="111">
        <v>0</v>
      </c>
      <c r="H119" s="111">
        <v>2672880</v>
      </c>
      <c r="I119" s="111">
        <v>0</v>
      </c>
      <c r="J119" s="111">
        <v>90633</v>
      </c>
      <c r="K119" s="111">
        <f t="shared" si="7"/>
        <v>3760897</v>
      </c>
      <c r="L119" s="111">
        <v>1920753</v>
      </c>
      <c r="M119" s="111">
        <v>0</v>
      </c>
      <c r="N119" s="111">
        <v>1164462</v>
      </c>
      <c r="O119" s="116">
        <v>343199</v>
      </c>
      <c r="P119" s="111">
        <v>0</v>
      </c>
      <c r="Q119" s="111">
        <f t="shared" si="8"/>
        <v>3428414</v>
      </c>
      <c r="R119" s="111">
        <v>296601.19000000006</v>
      </c>
    </row>
    <row r="120" spans="1:18" s="66" customFormat="1" ht="12.75" x14ac:dyDescent="0.2">
      <c r="A120" s="113">
        <v>67</v>
      </c>
      <c r="B120" s="113" t="s">
        <v>250</v>
      </c>
      <c r="C120" s="114">
        <v>143000</v>
      </c>
      <c r="D120" s="114">
        <v>0</v>
      </c>
      <c r="E120" s="114">
        <v>0</v>
      </c>
      <c r="F120" s="114">
        <v>98</v>
      </c>
      <c r="G120" s="114">
        <v>0</v>
      </c>
      <c r="H120" s="114">
        <v>348987</v>
      </c>
      <c r="I120" s="114">
        <v>0</v>
      </c>
      <c r="J120" s="114">
        <v>55000</v>
      </c>
      <c r="K120" s="114">
        <f t="shared" si="7"/>
        <v>547085</v>
      </c>
      <c r="L120" s="114">
        <v>0</v>
      </c>
      <c r="M120" s="114">
        <v>0</v>
      </c>
      <c r="N120" s="114">
        <v>547085</v>
      </c>
      <c r="O120" s="117">
        <v>600854</v>
      </c>
      <c r="P120" s="114">
        <v>0</v>
      </c>
      <c r="Q120" s="114">
        <f t="shared" si="8"/>
        <v>1147939</v>
      </c>
      <c r="R120" s="114">
        <v>376789.69</v>
      </c>
    </row>
    <row r="121" spans="1:18" s="66" customFormat="1" ht="12.75" x14ac:dyDescent="0.2">
      <c r="A121" s="110">
        <v>68</v>
      </c>
      <c r="B121" s="110" t="s">
        <v>174</v>
      </c>
      <c r="C121" s="111">
        <v>298769</v>
      </c>
      <c r="D121" s="111">
        <v>0</v>
      </c>
      <c r="E121" s="111">
        <v>0</v>
      </c>
      <c r="F121" s="111">
        <v>0</v>
      </c>
      <c r="G121" s="111">
        <v>0</v>
      </c>
      <c r="H121" s="111">
        <v>695068</v>
      </c>
      <c r="I121" s="111">
        <v>0</v>
      </c>
      <c r="J121" s="111">
        <v>0</v>
      </c>
      <c r="K121" s="111">
        <f t="shared" si="7"/>
        <v>993837</v>
      </c>
      <c r="L121" s="111">
        <v>298769</v>
      </c>
      <c r="M121" s="111">
        <v>0</v>
      </c>
      <c r="N121" s="111">
        <v>695068</v>
      </c>
      <c r="O121" s="116">
        <v>0</v>
      </c>
      <c r="P121" s="111">
        <v>0</v>
      </c>
      <c r="Q121" s="111">
        <f t="shared" si="8"/>
        <v>993837</v>
      </c>
      <c r="R121" s="111">
        <v>4368393.1499999994</v>
      </c>
    </row>
    <row r="122" spans="1:18" s="66" customFormat="1" ht="12.75" x14ac:dyDescent="0.2">
      <c r="A122" s="113">
        <v>69</v>
      </c>
      <c r="B122" s="113" t="s">
        <v>176</v>
      </c>
      <c r="C122" s="114">
        <v>2968904</v>
      </c>
      <c r="D122" s="114">
        <v>1175166</v>
      </c>
      <c r="E122" s="114">
        <v>1370113</v>
      </c>
      <c r="F122" s="114">
        <v>0</v>
      </c>
      <c r="G122" s="114">
        <v>0</v>
      </c>
      <c r="H122" s="114">
        <v>14186703</v>
      </c>
      <c r="I122" s="114">
        <v>0</v>
      </c>
      <c r="J122" s="114">
        <v>0</v>
      </c>
      <c r="K122" s="114">
        <f t="shared" si="7"/>
        <v>19700886</v>
      </c>
      <c r="L122" s="114">
        <v>11330250</v>
      </c>
      <c r="M122" s="114">
        <v>0</v>
      </c>
      <c r="N122" s="114">
        <v>7744542</v>
      </c>
      <c r="O122" s="117">
        <v>0</v>
      </c>
      <c r="P122" s="114">
        <v>0</v>
      </c>
      <c r="Q122" s="114">
        <f t="shared" si="8"/>
        <v>19074792</v>
      </c>
      <c r="R122" s="114">
        <v>378778.39999999997</v>
      </c>
    </row>
    <row r="123" spans="1:18" s="66" customFormat="1" ht="12.75" x14ac:dyDescent="0.2">
      <c r="A123" s="110">
        <v>70</v>
      </c>
      <c r="B123" s="110" t="s">
        <v>178</v>
      </c>
      <c r="C123" s="111">
        <v>0</v>
      </c>
      <c r="D123" s="111">
        <v>0</v>
      </c>
      <c r="E123" s="111">
        <v>11305000</v>
      </c>
      <c r="F123" s="111">
        <v>307131</v>
      </c>
      <c r="G123" s="111">
        <v>46288</v>
      </c>
      <c r="H123" s="111">
        <v>0</v>
      </c>
      <c r="I123" s="111">
        <v>0</v>
      </c>
      <c r="J123" s="111">
        <v>353842</v>
      </c>
      <c r="K123" s="111">
        <f t="shared" si="7"/>
        <v>12012261</v>
      </c>
      <c r="L123" s="111">
        <v>3012686</v>
      </c>
      <c r="M123" s="111">
        <v>0</v>
      </c>
      <c r="N123" s="111">
        <v>4536832</v>
      </c>
      <c r="O123" s="116">
        <v>0</v>
      </c>
      <c r="P123" s="111">
        <v>136702</v>
      </c>
      <c r="Q123" s="111">
        <f t="shared" si="8"/>
        <v>7686220</v>
      </c>
      <c r="R123" s="111">
        <v>24641.329999999998</v>
      </c>
    </row>
    <row r="124" spans="1:18" s="66" customFormat="1" ht="12.75" x14ac:dyDescent="0.2">
      <c r="A124" s="113">
        <v>71</v>
      </c>
      <c r="B124" s="113" t="s">
        <v>180</v>
      </c>
      <c r="C124" s="114">
        <v>0</v>
      </c>
      <c r="D124" s="114">
        <v>0</v>
      </c>
      <c r="E124" s="114">
        <v>0</v>
      </c>
      <c r="F124" s="114">
        <v>130034</v>
      </c>
      <c r="G124" s="114">
        <v>0</v>
      </c>
      <c r="H124" s="114">
        <v>0</v>
      </c>
      <c r="I124" s="114">
        <v>0</v>
      </c>
      <c r="J124" s="114">
        <v>535089</v>
      </c>
      <c r="K124" s="114">
        <f t="shared" si="7"/>
        <v>665123</v>
      </c>
      <c r="L124" s="114">
        <v>14795000</v>
      </c>
      <c r="M124" s="114">
        <v>0</v>
      </c>
      <c r="N124" s="114">
        <v>708513</v>
      </c>
      <c r="O124" s="117">
        <v>0</v>
      </c>
      <c r="P124" s="114">
        <v>0</v>
      </c>
      <c r="Q124" s="114">
        <f t="shared" si="8"/>
        <v>15503513</v>
      </c>
      <c r="R124" s="114">
        <v>170357.19999999998</v>
      </c>
    </row>
    <row r="125" spans="1:18" s="66" customFormat="1" ht="12.75" x14ac:dyDescent="0.2">
      <c r="A125" s="110">
        <v>72</v>
      </c>
      <c r="B125" s="110" t="s">
        <v>182</v>
      </c>
      <c r="C125" s="111">
        <v>0</v>
      </c>
      <c r="D125" s="111">
        <v>0</v>
      </c>
      <c r="E125" s="111">
        <v>0</v>
      </c>
      <c r="F125" s="111">
        <v>289834</v>
      </c>
      <c r="G125" s="111">
        <v>0</v>
      </c>
      <c r="H125" s="111">
        <v>400000</v>
      </c>
      <c r="I125" s="111">
        <v>0</v>
      </c>
      <c r="J125" s="111">
        <v>0</v>
      </c>
      <c r="K125" s="111">
        <f t="shared" si="7"/>
        <v>689834</v>
      </c>
      <c r="L125" s="111">
        <v>1462989</v>
      </c>
      <c r="M125" s="111">
        <v>0</v>
      </c>
      <c r="N125" s="111">
        <v>3698532</v>
      </c>
      <c r="O125" s="116">
        <v>686177</v>
      </c>
      <c r="P125" s="111">
        <v>0</v>
      </c>
      <c r="Q125" s="111">
        <f t="shared" si="8"/>
        <v>5847698</v>
      </c>
      <c r="R125" s="111">
        <v>38353.62000000001</v>
      </c>
    </row>
    <row r="126" spans="1:18" s="66" customFormat="1" ht="12.75" x14ac:dyDescent="0.2">
      <c r="A126" s="113">
        <v>73</v>
      </c>
      <c r="B126" s="113" t="s">
        <v>184</v>
      </c>
      <c r="C126" s="114">
        <v>12539000</v>
      </c>
      <c r="D126" s="114">
        <v>23887000</v>
      </c>
      <c r="E126" s="114">
        <v>148830000</v>
      </c>
      <c r="F126" s="114">
        <v>20895000</v>
      </c>
      <c r="G126" s="114">
        <v>0</v>
      </c>
      <c r="H126" s="114">
        <v>192348000</v>
      </c>
      <c r="I126" s="114">
        <v>75642000</v>
      </c>
      <c r="J126" s="114">
        <v>13340000</v>
      </c>
      <c r="K126" s="114">
        <f t="shared" si="7"/>
        <v>487481000</v>
      </c>
      <c r="L126" s="114">
        <v>138769000</v>
      </c>
      <c r="M126" s="114">
        <v>83757000</v>
      </c>
      <c r="N126" s="114">
        <v>81773000</v>
      </c>
      <c r="O126" s="117">
        <v>64672000</v>
      </c>
      <c r="P126" s="114">
        <v>0</v>
      </c>
      <c r="Q126" s="114">
        <f t="shared" si="8"/>
        <v>368971000</v>
      </c>
      <c r="R126" s="114">
        <v>29196412.43</v>
      </c>
    </row>
    <row r="127" spans="1:18" s="66" customFormat="1" ht="12.75" x14ac:dyDescent="0.2">
      <c r="A127" s="110">
        <v>74</v>
      </c>
      <c r="B127" s="110" t="s">
        <v>186</v>
      </c>
      <c r="C127" s="111">
        <v>0</v>
      </c>
      <c r="D127" s="111">
        <v>0</v>
      </c>
      <c r="E127" s="111">
        <v>0</v>
      </c>
      <c r="F127" s="111">
        <v>0</v>
      </c>
      <c r="G127" s="111">
        <v>0</v>
      </c>
      <c r="H127" s="111">
        <v>0</v>
      </c>
      <c r="I127" s="111">
        <v>0</v>
      </c>
      <c r="J127" s="111">
        <v>0</v>
      </c>
      <c r="K127" s="111">
        <f t="shared" si="7"/>
        <v>0</v>
      </c>
      <c r="L127" s="111">
        <v>0</v>
      </c>
      <c r="M127" s="111">
        <v>0</v>
      </c>
      <c r="N127" s="111">
        <v>0</v>
      </c>
      <c r="O127" s="116">
        <v>0</v>
      </c>
      <c r="P127" s="111">
        <v>0</v>
      </c>
      <c r="Q127" s="111">
        <f t="shared" si="8"/>
        <v>0</v>
      </c>
      <c r="R127" s="111">
        <v>0</v>
      </c>
    </row>
    <row r="128" spans="1:18" s="66" customFormat="1" ht="12.75" x14ac:dyDescent="0.2">
      <c r="A128" s="113">
        <v>75</v>
      </c>
      <c r="B128" s="113" t="s">
        <v>188</v>
      </c>
      <c r="C128" s="114">
        <v>3875</v>
      </c>
      <c r="D128" s="114">
        <v>0</v>
      </c>
      <c r="E128" s="114">
        <v>0</v>
      </c>
      <c r="F128" s="114">
        <v>0</v>
      </c>
      <c r="G128" s="114">
        <v>0</v>
      </c>
      <c r="H128" s="114">
        <v>827222</v>
      </c>
      <c r="I128" s="114">
        <v>0</v>
      </c>
      <c r="J128" s="114">
        <v>100487</v>
      </c>
      <c r="K128" s="114">
        <f t="shared" si="7"/>
        <v>931584</v>
      </c>
      <c r="L128" s="114">
        <v>0</v>
      </c>
      <c r="M128" s="114">
        <v>0</v>
      </c>
      <c r="N128" s="114">
        <v>426904</v>
      </c>
      <c r="O128" s="117">
        <v>0</v>
      </c>
      <c r="P128" s="114">
        <v>0</v>
      </c>
      <c r="Q128" s="114">
        <f t="shared" si="8"/>
        <v>426904</v>
      </c>
      <c r="R128" s="114">
        <v>386165.62999999995</v>
      </c>
    </row>
    <row r="129" spans="1:18" s="66" customFormat="1" ht="12.75" x14ac:dyDescent="0.2">
      <c r="A129" s="110">
        <v>76</v>
      </c>
      <c r="B129" s="110" t="s">
        <v>62</v>
      </c>
      <c r="C129" s="111">
        <v>0</v>
      </c>
      <c r="D129" s="111">
        <v>0</v>
      </c>
      <c r="E129" s="111">
        <v>0</v>
      </c>
      <c r="F129" s="111">
        <v>0</v>
      </c>
      <c r="G129" s="111">
        <v>0</v>
      </c>
      <c r="H129" s="111">
        <v>0</v>
      </c>
      <c r="I129" s="111">
        <v>0</v>
      </c>
      <c r="J129" s="111">
        <v>0</v>
      </c>
      <c r="K129" s="111">
        <f t="shared" si="7"/>
        <v>0</v>
      </c>
      <c r="L129" s="111">
        <v>0</v>
      </c>
      <c r="M129" s="111">
        <v>0</v>
      </c>
      <c r="N129" s="111">
        <v>0</v>
      </c>
      <c r="O129" s="116">
        <v>0</v>
      </c>
      <c r="P129" s="111">
        <v>0</v>
      </c>
      <c r="Q129" s="111">
        <f t="shared" si="8"/>
        <v>0</v>
      </c>
      <c r="R129" s="111">
        <v>0</v>
      </c>
    </row>
    <row r="130" spans="1:18" s="66" customFormat="1" ht="12.75" x14ac:dyDescent="0.2">
      <c r="A130" s="113">
        <v>77</v>
      </c>
      <c r="B130" s="113" t="s">
        <v>64</v>
      </c>
      <c r="C130" s="114">
        <v>788516</v>
      </c>
      <c r="D130" s="114">
        <v>56787</v>
      </c>
      <c r="E130" s="114">
        <v>81575765</v>
      </c>
      <c r="F130" s="114">
        <v>642387</v>
      </c>
      <c r="G130" s="114">
        <v>987590</v>
      </c>
      <c r="H130" s="114">
        <v>10382080</v>
      </c>
      <c r="I130" s="114">
        <v>0</v>
      </c>
      <c r="J130" s="114">
        <v>3572912</v>
      </c>
      <c r="K130" s="114">
        <f t="shared" si="7"/>
        <v>98006037</v>
      </c>
      <c r="L130" s="114">
        <v>4319612</v>
      </c>
      <c r="M130" s="114">
        <v>0</v>
      </c>
      <c r="N130" s="114">
        <v>69940510</v>
      </c>
      <c r="O130" s="117">
        <v>2235206</v>
      </c>
      <c r="P130" s="114">
        <v>0</v>
      </c>
      <c r="Q130" s="114">
        <f t="shared" si="8"/>
        <v>76495328</v>
      </c>
      <c r="R130" s="114">
        <v>9068798.4199999999</v>
      </c>
    </row>
    <row r="131" spans="1:18" s="66" customFormat="1" ht="12.75" x14ac:dyDescent="0.2">
      <c r="A131" s="110">
        <v>78</v>
      </c>
      <c r="B131" s="110" t="s">
        <v>192</v>
      </c>
      <c r="C131" s="111">
        <v>0</v>
      </c>
      <c r="D131" s="111">
        <v>2821268</v>
      </c>
      <c r="E131" s="111">
        <v>0</v>
      </c>
      <c r="F131" s="111">
        <v>118975</v>
      </c>
      <c r="G131" s="111">
        <v>0</v>
      </c>
      <c r="H131" s="111">
        <v>1275366</v>
      </c>
      <c r="I131" s="111">
        <v>0</v>
      </c>
      <c r="J131" s="111">
        <v>145379</v>
      </c>
      <c r="K131" s="111">
        <f t="shared" si="7"/>
        <v>4360988</v>
      </c>
      <c r="L131" s="111">
        <v>4899187</v>
      </c>
      <c r="M131" s="111">
        <v>0</v>
      </c>
      <c r="N131" s="111">
        <v>265138</v>
      </c>
      <c r="O131" s="116">
        <v>1708121</v>
      </c>
      <c r="P131" s="111">
        <v>0</v>
      </c>
      <c r="Q131" s="111">
        <f t="shared" si="8"/>
        <v>6872446</v>
      </c>
      <c r="R131" s="111">
        <v>552482.81999999995</v>
      </c>
    </row>
    <row r="132" spans="1:18" s="66" customFormat="1" ht="12.75" x14ac:dyDescent="0.2">
      <c r="A132" s="113">
        <v>79</v>
      </c>
      <c r="B132" s="113" t="s">
        <v>194</v>
      </c>
      <c r="C132" s="114">
        <v>0</v>
      </c>
      <c r="D132" s="114">
        <v>0</v>
      </c>
      <c r="E132" s="114">
        <v>5990436</v>
      </c>
      <c r="F132" s="114">
        <v>1796621</v>
      </c>
      <c r="G132" s="114">
        <v>0</v>
      </c>
      <c r="H132" s="114">
        <v>0</v>
      </c>
      <c r="I132" s="114">
        <v>0</v>
      </c>
      <c r="J132" s="114">
        <v>0</v>
      </c>
      <c r="K132" s="114">
        <f t="shared" si="7"/>
        <v>7787057</v>
      </c>
      <c r="L132" s="114">
        <v>10576758</v>
      </c>
      <c r="M132" s="114">
        <v>0</v>
      </c>
      <c r="N132" s="114">
        <v>17976869</v>
      </c>
      <c r="O132" s="117">
        <v>0</v>
      </c>
      <c r="P132" s="114">
        <v>0</v>
      </c>
      <c r="Q132" s="114">
        <f t="shared" si="8"/>
        <v>28553627</v>
      </c>
      <c r="R132" s="114">
        <v>1600598.2800000003</v>
      </c>
    </row>
    <row r="133" spans="1:18" s="66" customFormat="1" ht="12.75" x14ac:dyDescent="0.2">
      <c r="A133" s="110">
        <v>80</v>
      </c>
      <c r="B133" s="110" t="s">
        <v>196</v>
      </c>
      <c r="C133" s="111">
        <v>0</v>
      </c>
      <c r="D133" s="111">
        <v>0</v>
      </c>
      <c r="E133" s="111">
        <v>0</v>
      </c>
      <c r="F133" s="111">
        <v>0</v>
      </c>
      <c r="G133" s="111">
        <v>0</v>
      </c>
      <c r="H133" s="111">
        <v>0</v>
      </c>
      <c r="I133" s="111">
        <v>0</v>
      </c>
      <c r="J133" s="111">
        <v>0</v>
      </c>
      <c r="K133" s="111">
        <f t="shared" si="7"/>
        <v>0</v>
      </c>
      <c r="L133" s="111">
        <v>0</v>
      </c>
      <c r="M133" s="111">
        <v>0</v>
      </c>
      <c r="N133" s="111">
        <v>0</v>
      </c>
      <c r="O133" s="116">
        <v>0</v>
      </c>
      <c r="P133" s="111">
        <v>0</v>
      </c>
      <c r="Q133" s="111">
        <f t="shared" si="8"/>
        <v>0</v>
      </c>
      <c r="R133" s="111">
        <v>0</v>
      </c>
    </row>
    <row r="134" spans="1:18" s="66" customFormat="1" ht="12.75" x14ac:dyDescent="0.2">
      <c r="A134" s="113">
        <v>81</v>
      </c>
      <c r="B134" s="113" t="s">
        <v>198</v>
      </c>
      <c r="C134" s="114">
        <v>0</v>
      </c>
      <c r="D134" s="114">
        <v>208942</v>
      </c>
      <c r="E134" s="114">
        <v>693090</v>
      </c>
      <c r="F134" s="114">
        <v>25987</v>
      </c>
      <c r="G134" s="114">
        <v>94575</v>
      </c>
      <c r="H134" s="114">
        <v>5970962</v>
      </c>
      <c r="I134" s="114">
        <v>0</v>
      </c>
      <c r="J134" s="114">
        <v>0</v>
      </c>
      <c r="K134" s="114">
        <f t="shared" si="7"/>
        <v>6993556</v>
      </c>
      <c r="L134" s="114">
        <v>5970962</v>
      </c>
      <c r="M134" s="114">
        <v>0</v>
      </c>
      <c r="N134" s="114">
        <v>660899</v>
      </c>
      <c r="O134" s="117">
        <v>0</v>
      </c>
      <c r="P134" s="114">
        <v>0</v>
      </c>
      <c r="Q134" s="114">
        <f t="shared" si="8"/>
        <v>6631861</v>
      </c>
      <c r="R134" s="114">
        <v>915100.46000000008</v>
      </c>
    </row>
    <row r="135" spans="1:18" s="66" customFormat="1" ht="12.75" x14ac:dyDescent="0.2">
      <c r="A135" s="110">
        <v>82</v>
      </c>
      <c r="B135" s="110" t="s">
        <v>200</v>
      </c>
      <c r="C135" s="111">
        <v>0</v>
      </c>
      <c r="D135" s="111">
        <v>0</v>
      </c>
      <c r="E135" s="111">
        <v>0</v>
      </c>
      <c r="F135" s="111">
        <v>0</v>
      </c>
      <c r="G135" s="111">
        <v>0</v>
      </c>
      <c r="H135" s="111">
        <v>879441</v>
      </c>
      <c r="I135" s="111">
        <v>0</v>
      </c>
      <c r="J135" s="111">
        <v>51800</v>
      </c>
      <c r="K135" s="111">
        <f t="shared" si="7"/>
        <v>931241</v>
      </c>
      <c r="L135" s="111">
        <v>0</v>
      </c>
      <c r="M135" s="111">
        <v>0</v>
      </c>
      <c r="N135" s="111">
        <v>879441</v>
      </c>
      <c r="O135" s="116">
        <v>0</v>
      </c>
      <c r="P135" s="111">
        <v>0</v>
      </c>
      <c r="Q135" s="111">
        <f t="shared" si="8"/>
        <v>879441</v>
      </c>
      <c r="R135" s="111">
        <v>747686.36</v>
      </c>
    </row>
    <row r="136" spans="1:18" s="66" customFormat="1" ht="12.75" x14ac:dyDescent="0.2">
      <c r="A136" s="113">
        <v>83</v>
      </c>
      <c r="B136" s="113" t="s">
        <v>202</v>
      </c>
      <c r="C136" s="114">
        <v>0</v>
      </c>
      <c r="D136" s="114">
        <v>0</v>
      </c>
      <c r="E136" s="114">
        <v>755755</v>
      </c>
      <c r="F136" s="114">
        <v>28336</v>
      </c>
      <c r="G136" s="114">
        <v>0</v>
      </c>
      <c r="H136" s="114">
        <v>0</v>
      </c>
      <c r="I136" s="114">
        <v>0</v>
      </c>
      <c r="J136" s="114">
        <v>0</v>
      </c>
      <c r="K136" s="114">
        <f t="shared" si="7"/>
        <v>784091</v>
      </c>
      <c r="L136" s="114">
        <v>0</v>
      </c>
      <c r="M136" s="114">
        <v>0</v>
      </c>
      <c r="N136" s="114">
        <v>340763</v>
      </c>
      <c r="O136" s="117">
        <v>443328</v>
      </c>
      <c r="P136" s="114">
        <v>0</v>
      </c>
      <c r="Q136" s="114">
        <f t="shared" si="8"/>
        <v>784091</v>
      </c>
      <c r="R136" s="114">
        <v>115207.79</v>
      </c>
    </row>
    <row r="137" spans="1:18" s="66" customFormat="1" ht="12.75" x14ac:dyDescent="0.2">
      <c r="A137" s="110">
        <v>84</v>
      </c>
      <c r="B137" s="110" t="s">
        <v>204</v>
      </c>
      <c r="C137" s="111">
        <v>136900</v>
      </c>
      <c r="D137" s="111">
        <v>154000</v>
      </c>
      <c r="E137" s="111">
        <v>0</v>
      </c>
      <c r="F137" s="111">
        <v>411200</v>
      </c>
      <c r="G137" s="111">
        <v>0</v>
      </c>
      <c r="H137" s="111">
        <v>2029548</v>
      </c>
      <c r="I137" s="111">
        <v>180566</v>
      </c>
      <c r="J137" s="111">
        <v>73066</v>
      </c>
      <c r="K137" s="111">
        <f t="shared" si="7"/>
        <v>2985280</v>
      </c>
      <c r="L137" s="111">
        <v>0</v>
      </c>
      <c r="M137" s="111">
        <v>0</v>
      </c>
      <c r="N137" s="111">
        <v>3792130</v>
      </c>
      <c r="O137" s="116">
        <v>2745811</v>
      </c>
      <c r="P137" s="111">
        <v>0</v>
      </c>
      <c r="Q137" s="111">
        <f t="shared" si="8"/>
        <v>6537941</v>
      </c>
      <c r="R137" s="111">
        <v>3796.96</v>
      </c>
    </row>
    <row r="138" spans="1:18" s="66" customFormat="1" ht="12.75" x14ac:dyDescent="0.2">
      <c r="A138" s="113">
        <v>85</v>
      </c>
      <c r="B138" s="113" t="s">
        <v>206</v>
      </c>
      <c r="C138" s="114">
        <v>0</v>
      </c>
      <c r="D138" s="114">
        <v>10069952</v>
      </c>
      <c r="E138" s="114">
        <v>72898702</v>
      </c>
      <c r="F138" s="114">
        <v>6858837</v>
      </c>
      <c r="G138" s="114">
        <v>0</v>
      </c>
      <c r="H138" s="114">
        <v>20823607</v>
      </c>
      <c r="I138" s="114">
        <v>0</v>
      </c>
      <c r="J138" s="114">
        <v>1109379</v>
      </c>
      <c r="K138" s="114">
        <f t="shared" si="7"/>
        <v>111760477</v>
      </c>
      <c r="L138" s="114">
        <v>37899487</v>
      </c>
      <c r="M138" s="114">
        <v>0</v>
      </c>
      <c r="N138" s="114">
        <v>29461616</v>
      </c>
      <c r="O138" s="117">
        <v>20144073</v>
      </c>
      <c r="P138" s="114">
        <v>0</v>
      </c>
      <c r="Q138" s="114">
        <f t="shared" si="8"/>
        <v>87505176</v>
      </c>
      <c r="R138" s="114">
        <v>602241.61</v>
      </c>
    </row>
    <row r="139" spans="1:18" s="66" customFormat="1" ht="12.75" x14ac:dyDescent="0.2">
      <c r="A139" s="110">
        <v>86</v>
      </c>
      <c r="B139" s="110" t="s">
        <v>208</v>
      </c>
      <c r="C139" s="111">
        <v>449216</v>
      </c>
      <c r="D139" s="111">
        <v>0</v>
      </c>
      <c r="E139" s="111">
        <v>50342608</v>
      </c>
      <c r="F139" s="111">
        <v>2607314</v>
      </c>
      <c r="G139" s="111">
        <v>0</v>
      </c>
      <c r="H139" s="111">
        <v>0</v>
      </c>
      <c r="I139" s="111">
        <v>0</v>
      </c>
      <c r="J139" s="111">
        <v>877276</v>
      </c>
      <c r="K139" s="111">
        <f t="shared" si="7"/>
        <v>54276414</v>
      </c>
      <c r="L139" s="111">
        <v>128927593</v>
      </c>
      <c r="M139" s="111">
        <v>0</v>
      </c>
      <c r="N139" s="111">
        <v>10082989</v>
      </c>
      <c r="O139" s="116">
        <v>0</v>
      </c>
      <c r="P139" s="111">
        <v>0</v>
      </c>
      <c r="Q139" s="111">
        <f t="shared" si="8"/>
        <v>139010582</v>
      </c>
      <c r="R139" s="111">
        <v>7919924.2000000002</v>
      </c>
    </row>
    <row r="140" spans="1:18" s="66" customFormat="1" ht="12.75" x14ac:dyDescent="0.2">
      <c r="A140" s="113">
        <v>87</v>
      </c>
      <c r="B140" s="113" t="s">
        <v>210</v>
      </c>
      <c r="C140" s="114">
        <v>0</v>
      </c>
      <c r="D140" s="114">
        <v>0</v>
      </c>
      <c r="E140" s="114">
        <v>0</v>
      </c>
      <c r="F140" s="114">
        <v>247864</v>
      </c>
      <c r="G140" s="114">
        <v>0</v>
      </c>
      <c r="H140" s="114">
        <v>2381344</v>
      </c>
      <c r="I140" s="114">
        <v>0</v>
      </c>
      <c r="J140" s="114">
        <v>0</v>
      </c>
      <c r="K140" s="114">
        <f t="shared" si="7"/>
        <v>2629208</v>
      </c>
      <c r="L140" s="114">
        <v>758359</v>
      </c>
      <c r="M140" s="114">
        <v>0</v>
      </c>
      <c r="N140" s="114">
        <v>1443810</v>
      </c>
      <c r="O140" s="117">
        <v>0</v>
      </c>
      <c r="P140" s="114">
        <v>0</v>
      </c>
      <c r="Q140" s="114">
        <f t="shared" si="8"/>
        <v>2202169</v>
      </c>
      <c r="R140" s="114">
        <v>10373.85</v>
      </c>
    </row>
    <row r="141" spans="1:18" s="66" customFormat="1" ht="12.75" x14ac:dyDescent="0.2">
      <c r="A141" s="110">
        <v>88</v>
      </c>
      <c r="B141" s="110" t="s">
        <v>212</v>
      </c>
      <c r="C141" s="111">
        <v>0</v>
      </c>
      <c r="D141" s="111">
        <v>0</v>
      </c>
      <c r="E141" s="111">
        <v>0</v>
      </c>
      <c r="F141" s="111">
        <v>0</v>
      </c>
      <c r="G141" s="111">
        <v>0</v>
      </c>
      <c r="H141" s="111">
        <v>0</v>
      </c>
      <c r="I141" s="111">
        <v>0</v>
      </c>
      <c r="J141" s="111">
        <v>0</v>
      </c>
      <c r="K141" s="111">
        <f t="shared" si="7"/>
        <v>0</v>
      </c>
      <c r="L141" s="111">
        <v>0</v>
      </c>
      <c r="M141" s="111">
        <v>0</v>
      </c>
      <c r="N141" s="111">
        <v>0</v>
      </c>
      <c r="O141" s="116">
        <v>0</v>
      </c>
      <c r="P141" s="111">
        <v>0</v>
      </c>
      <c r="Q141" s="111">
        <f t="shared" si="8"/>
        <v>0</v>
      </c>
      <c r="R141" s="111">
        <v>0</v>
      </c>
    </row>
    <row r="142" spans="1:18" s="66" customFormat="1" ht="12.75" x14ac:dyDescent="0.2">
      <c r="A142" s="113">
        <v>89</v>
      </c>
      <c r="B142" s="113" t="s">
        <v>214</v>
      </c>
      <c r="C142" s="114">
        <v>0</v>
      </c>
      <c r="D142" s="114">
        <v>0</v>
      </c>
      <c r="E142" s="114">
        <v>0</v>
      </c>
      <c r="F142" s="114">
        <v>0</v>
      </c>
      <c r="G142" s="114">
        <v>0</v>
      </c>
      <c r="H142" s="114">
        <v>0</v>
      </c>
      <c r="I142" s="114">
        <v>0</v>
      </c>
      <c r="J142" s="114">
        <v>0</v>
      </c>
      <c r="K142" s="114">
        <f t="shared" si="7"/>
        <v>0</v>
      </c>
      <c r="L142" s="114">
        <v>0</v>
      </c>
      <c r="M142" s="114">
        <v>0</v>
      </c>
      <c r="N142" s="114">
        <v>0</v>
      </c>
      <c r="O142" s="117">
        <v>0</v>
      </c>
      <c r="P142" s="114">
        <v>0</v>
      </c>
      <c r="Q142" s="114">
        <f t="shared" si="8"/>
        <v>0</v>
      </c>
      <c r="R142" s="114">
        <v>0</v>
      </c>
    </row>
    <row r="143" spans="1:18" s="66" customFormat="1" ht="12.75" x14ac:dyDescent="0.2">
      <c r="A143" s="110">
        <v>90</v>
      </c>
      <c r="B143" s="110" t="s">
        <v>216</v>
      </c>
      <c r="C143" s="116">
        <v>0</v>
      </c>
      <c r="D143" s="116">
        <v>0</v>
      </c>
      <c r="E143" s="116">
        <v>0</v>
      </c>
      <c r="F143" s="116">
        <v>0</v>
      </c>
      <c r="G143" s="116">
        <v>0</v>
      </c>
      <c r="H143" s="116">
        <v>0</v>
      </c>
      <c r="I143" s="116">
        <v>0</v>
      </c>
      <c r="J143" s="116">
        <v>0</v>
      </c>
      <c r="K143" s="116">
        <f t="shared" si="7"/>
        <v>0</v>
      </c>
      <c r="L143" s="116">
        <v>0</v>
      </c>
      <c r="M143" s="116">
        <v>0</v>
      </c>
      <c r="N143" s="116">
        <v>0</v>
      </c>
      <c r="O143" s="116">
        <v>0</v>
      </c>
      <c r="P143" s="116">
        <v>0</v>
      </c>
      <c r="Q143" s="116">
        <f t="shared" si="8"/>
        <v>0</v>
      </c>
      <c r="R143" s="111">
        <v>0</v>
      </c>
    </row>
    <row r="144" spans="1:18" s="66" customFormat="1" ht="12.75" x14ac:dyDescent="0.2">
      <c r="A144" s="113">
        <v>91</v>
      </c>
      <c r="B144" s="113" t="s">
        <v>218</v>
      </c>
      <c r="C144" s="114">
        <v>60059</v>
      </c>
      <c r="D144" s="114">
        <v>0</v>
      </c>
      <c r="E144" s="114">
        <v>0</v>
      </c>
      <c r="F144" s="114">
        <v>646032</v>
      </c>
      <c r="G144" s="114">
        <v>0</v>
      </c>
      <c r="H144" s="114">
        <v>0</v>
      </c>
      <c r="I144" s="114">
        <v>0</v>
      </c>
      <c r="J144" s="114">
        <v>58217</v>
      </c>
      <c r="K144" s="114">
        <f t="shared" si="7"/>
        <v>764308</v>
      </c>
      <c r="L144" s="114">
        <v>2183463</v>
      </c>
      <c r="M144" s="114">
        <v>0</v>
      </c>
      <c r="N144" s="114">
        <v>13736762</v>
      </c>
      <c r="O144" s="117">
        <v>0</v>
      </c>
      <c r="P144" s="114">
        <v>200000</v>
      </c>
      <c r="Q144" s="114">
        <f t="shared" si="8"/>
        <v>16120225</v>
      </c>
      <c r="R144" s="114">
        <v>425468.92</v>
      </c>
    </row>
    <row r="145" spans="1:18" s="66" customFormat="1" ht="12.75" x14ac:dyDescent="0.2">
      <c r="A145" s="110">
        <v>92</v>
      </c>
      <c r="B145" s="110" t="s">
        <v>220</v>
      </c>
      <c r="C145" s="111">
        <v>0</v>
      </c>
      <c r="D145" s="111">
        <v>0</v>
      </c>
      <c r="E145" s="111">
        <v>0</v>
      </c>
      <c r="F145" s="111">
        <v>8371</v>
      </c>
      <c r="G145" s="111">
        <v>0</v>
      </c>
      <c r="H145" s="111">
        <v>0</v>
      </c>
      <c r="I145" s="111">
        <v>0</v>
      </c>
      <c r="J145" s="111">
        <v>0</v>
      </c>
      <c r="K145" s="111">
        <f t="shared" si="7"/>
        <v>8371</v>
      </c>
      <c r="L145" s="111">
        <v>883930</v>
      </c>
      <c r="M145" s="111">
        <v>151125</v>
      </c>
      <c r="N145" s="111">
        <v>1970529</v>
      </c>
      <c r="O145" s="116">
        <v>0</v>
      </c>
      <c r="P145" s="111">
        <v>0</v>
      </c>
      <c r="Q145" s="111">
        <f t="shared" si="8"/>
        <v>3005584</v>
      </c>
      <c r="R145" s="111">
        <v>117863.24</v>
      </c>
    </row>
    <row r="146" spans="1:18" s="66" customFormat="1" ht="12.75" x14ac:dyDescent="0.2">
      <c r="A146" s="113">
        <v>93</v>
      </c>
      <c r="B146" s="113" t="s">
        <v>222</v>
      </c>
      <c r="C146" s="114">
        <v>162542</v>
      </c>
      <c r="D146" s="114">
        <v>780851</v>
      </c>
      <c r="E146" s="114">
        <v>4000000</v>
      </c>
      <c r="F146" s="114">
        <v>0</v>
      </c>
      <c r="G146" s="114">
        <v>0</v>
      </c>
      <c r="H146" s="114">
        <v>4593506</v>
      </c>
      <c r="I146" s="114">
        <v>0</v>
      </c>
      <c r="J146" s="114">
        <v>0</v>
      </c>
      <c r="K146" s="114">
        <f t="shared" si="7"/>
        <v>9536899</v>
      </c>
      <c r="L146" s="114">
        <v>4593506</v>
      </c>
      <c r="M146" s="114">
        <v>0</v>
      </c>
      <c r="N146" s="114">
        <v>802161</v>
      </c>
      <c r="O146" s="117">
        <v>141232</v>
      </c>
      <c r="P146" s="114">
        <v>0</v>
      </c>
      <c r="Q146" s="114">
        <f t="shared" si="8"/>
        <v>5536899</v>
      </c>
      <c r="R146" s="114">
        <v>-29998.26</v>
      </c>
    </row>
    <row r="147" spans="1:18" s="66" customFormat="1" ht="12.75" x14ac:dyDescent="0.2">
      <c r="A147" s="110">
        <v>94</v>
      </c>
      <c r="B147" s="110" t="s">
        <v>224</v>
      </c>
      <c r="C147" s="111">
        <v>0</v>
      </c>
      <c r="D147" s="111">
        <v>1641027</v>
      </c>
      <c r="E147" s="111">
        <v>0</v>
      </c>
      <c r="F147" s="111">
        <v>0</v>
      </c>
      <c r="G147" s="111">
        <v>0</v>
      </c>
      <c r="H147" s="111">
        <v>6266087</v>
      </c>
      <c r="I147" s="111">
        <v>0</v>
      </c>
      <c r="J147" s="111">
        <v>0</v>
      </c>
      <c r="K147" s="111">
        <f t="shared" si="7"/>
        <v>7907114</v>
      </c>
      <c r="L147" s="111">
        <v>3820663</v>
      </c>
      <c r="M147" s="111">
        <v>0</v>
      </c>
      <c r="N147" s="111">
        <v>4086451</v>
      </c>
      <c r="O147" s="116">
        <v>0</v>
      </c>
      <c r="P147" s="111">
        <v>0</v>
      </c>
      <c r="Q147" s="111">
        <f t="shared" si="8"/>
        <v>7907114</v>
      </c>
      <c r="R147" s="111">
        <v>900213.48</v>
      </c>
    </row>
    <row r="148" spans="1:18" s="66" customFormat="1" ht="12.75" x14ac:dyDescent="0.2">
      <c r="A148" s="113">
        <v>95</v>
      </c>
      <c r="B148" s="113" t="s">
        <v>226</v>
      </c>
      <c r="C148" s="117">
        <v>702134</v>
      </c>
      <c r="D148" s="117">
        <v>477477</v>
      </c>
      <c r="E148" s="117">
        <v>15752554</v>
      </c>
      <c r="F148" s="117">
        <v>1254798</v>
      </c>
      <c r="G148" s="117">
        <v>2125</v>
      </c>
      <c r="H148" s="117">
        <v>14494098</v>
      </c>
      <c r="I148" s="117">
        <v>645967</v>
      </c>
      <c r="J148" s="117">
        <v>2331282</v>
      </c>
      <c r="K148" s="117">
        <f t="shared" si="7"/>
        <v>35660435</v>
      </c>
      <c r="L148" s="117">
        <v>13708771</v>
      </c>
      <c r="M148" s="117">
        <v>0</v>
      </c>
      <c r="N148" s="117">
        <v>17397301</v>
      </c>
      <c r="O148" s="117">
        <v>0</v>
      </c>
      <c r="P148" s="117">
        <v>0</v>
      </c>
      <c r="Q148" s="117">
        <f t="shared" si="8"/>
        <v>31106072</v>
      </c>
      <c r="R148" s="117">
        <v>425990.1</v>
      </c>
    </row>
    <row r="149" spans="1:18" s="66" customFormat="1" ht="13.5" thickBot="1" x14ac:dyDescent="0.25">
      <c r="A149" s="137">
        <f>A148</f>
        <v>95</v>
      </c>
      <c r="B149" s="130" t="s">
        <v>245</v>
      </c>
      <c r="C149" s="122">
        <f t="shared" ref="C149:R149" si="9">SUM(C54:C148)</f>
        <v>191046869</v>
      </c>
      <c r="D149" s="122">
        <f t="shared" si="9"/>
        <v>200074593</v>
      </c>
      <c r="E149" s="122">
        <f t="shared" si="9"/>
        <v>1651959067</v>
      </c>
      <c r="F149" s="122">
        <f t="shared" si="9"/>
        <v>124519730</v>
      </c>
      <c r="G149" s="122">
        <f t="shared" si="9"/>
        <v>2586416</v>
      </c>
      <c r="H149" s="122">
        <f t="shared" si="9"/>
        <v>1366872590</v>
      </c>
      <c r="I149" s="122">
        <f t="shared" si="9"/>
        <v>79754862</v>
      </c>
      <c r="J149" s="122">
        <f t="shared" si="9"/>
        <v>298946427</v>
      </c>
      <c r="K149" s="122">
        <f t="shared" si="9"/>
        <v>3915760554</v>
      </c>
      <c r="L149" s="122">
        <f t="shared" si="9"/>
        <v>1487175272</v>
      </c>
      <c r="M149" s="122">
        <f t="shared" si="9"/>
        <v>251266542</v>
      </c>
      <c r="N149" s="122">
        <f t="shared" si="9"/>
        <v>1668484428</v>
      </c>
      <c r="O149" s="122">
        <f t="shared" si="9"/>
        <v>47005541</v>
      </c>
      <c r="P149" s="122">
        <f t="shared" si="9"/>
        <v>1054007</v>
      </c>
      <c r="Q149" s="122">
        <f t="shared" si="9"/>
        <v>3454985790</v>
      </c>
      <c r="R149" s="138">
        <f t="shared" si="9"/>
        <v>188747194.30000001</v>
      </c>
    </row>
    <row r="150" spans="1:18" s="66" customFormat="1" ht="12.75" x14ac:dyDescent="0.2">
      <c r="B150" s="71"/>
      <c r="C150" s="68"/>
      <c r="D150" s="68"/>
      <c r="E150" s="68"/>
      <c r="F150" s="68"/>
      <c r="G150" s="68"/>
      <c r="H150" s="68"/>
      <c r="I150" s="68"/>
      <c r="J150" s="68"/>
      <c r="K150" s="68"/>
      <c r="L150" s="68"/>
      <c r="M150" s="68"/>
      <c r="N150" s="68"/>
      <c r="O150" s="68"/>
      <c r="P150" s="68"/>
      <c r="Q150" s="68"/>
      <c r="R150" s="68"/>
    </row>
    <row r="151" spans="1:18" s="66" customFormat="1" ht="12.75" x14ac:dyDescent="0.2">
      <c r="B151" s="71"/>
      <c r="C151" s="68"/>
      <c r="D151" s="68"/>
      <c r="E151" s="68"/>
      <c r="F151" s="68"/>
      <c r="G151" s="68"/>
      <c r="H151" s="68"/>
      <c r="I151" s="68"/>
      <c r="J151" s="68"/>
      <c r="K151" s="68"/>
      <c r="L151" s="68"/>
      <c r="M151" s="68"/>
      <c r="N151" s="68"/>
      <c r="O151" s="68"/>
      <c r="P151" s="68"/>
      <c r="Q151" s="68"/>
      <c r="R151" s="68"/>
    </row>
    <row r="152" spans="1:18" s="296" customFormat="1" ht="15.75" x14ac:dyDescent="0.2">
      <c r="A152" s="325" t="str">
        <f>A1</f>
        <v>COMPARATIVE REPORT</v>
      </c>
      <c r="B152" s="271"/>
      <c r="C152" s="271"/>
      <c r="D152" s="271"/>
      <c r="E152" s="271"/>
      <c r="F152" s="271"/>
      <c r="G152" s="271"/>
      <c r="H152" s="271"/>
      <c r="I152" s="271"/>
      <c r="J152" s="271"/>
      <c r="K152" s="271"/>
      <c r="L152" s="271"/>
      <c r="M152" s="271"/>
      <c r="N152" s="271"/>
      <c r="O152" s="271"/>
      <c r="P152" s="271"/>
      <c r="Q152" s="271"/>
      <c r="R152" s="271"/>
    </row>
    <row r="153" spans="1:18" s="296" customFormat="1" ht="15.75" x14ac:dyDescent="0.2">
      <c r="A153" s="323" t="str">
        <f>A2</f>
        <v>EXHIBIT D: CAPITAL PROJECTS FOR GENERAL GOVERNMENT</v>
      </c>
      <c r="B153" s="273"/>
      <c r="C153" s="273"/>
      <c r="D153" s="273"/>
      <c r="E153" s="273"/>
      <c r="F153" s="273"/>
      <c r="G153" s="273"/>
      <c r="H153" s="273"/>
      <c r="I153" s="273"/>
      <c r="J153" s="273"/>
      <c r="K153" s="273"/>
      <c r="L153" s="273"/>
      <c r="M153" s="273"/>
      <c r="N153" s="273"/>
      <c r="O153" s="273"/>
      <c r="P153" s="273"/>
      <c r="Q153" s="273"/>
      <c r="R153" s="273"/>
    </row>
    <row r="154" spans="1:18" s="296" customFormat="1" ht="15.75" x14ac:dyDescent="0.2">
      <c r="A154" s="323" t="str">
        <f>A3</f>
        <v>FOR THE YEAR ENDED JUNE 30, 2025</v>
      </c>
      <c r="B154" s="273"/>
      <c r="C154" s="273"/>
      <c r="D154" s="273"/>
      <c r="E154" s="273"/>
      <c r="F154" s="273"/>
      <c r="G154" s="273"/>
      <c r="H154" s="273"/>
      <c r="I154" s="273"/>
      <c r="J154" s="273"/>
      <c r="K154" s="273"/>
      <c r="L154" s="273"/>
      <c r="M154" s="273"/>
      <c r="N154" s="273"/>
      <c r="O154" s="273"/>
      <c r="P154" s="273"/>
      <c r="Q154" s="273"/>
      <c r="R154" s="273"/>
    </row>
    <row r="155" spans="1:18" s="66" customFormat="1" ht="13.5" thickBot="1" x14ac:dyDescent="0.25"/>
    <row r="156" spans="1:18" s="66" customFormat="1" ht="15" x14ac:dyDescent="0.25">
      <c r="A156" s="85"/>
      <c r="B156" s="85"/>
      <c r="C156" s="411" t="s">
        <v>303</v>
      </c>
      <c r="D156" s="412"/>
      <c r="E156" s="412"/>
      <c r="F156" s="412"/>
      <c r="G156" s="412"/>
      <c r="H156" s="412"/>
      <c r="I156" s="412"/>
      <c r="J156" s="412"/>
      <c r="K156" s="413"/>
      <c r="L156" s="411" t="s">
        <v>327</v>
      </c>
      <c r="M156" s="412"/>
      <c r="N156" s="412"/>
      <c r="O156" s="412"/>
      <c r="P156" s="412"/>
      <c r="Q156" s="413"/>
      <c r="R156" s="176" t="s">
        <v>361</v>
      </c>
    </row>
    <row r="157" spans="1:18" s="66" customFormat="1" ht="60" x14ac:dyDescent="0.25">
      <c r="A157" s="318" t="s">
        <v>1</v>
      </c>
      <c r="B157" s="324" t="s">
        <v>331</v>
      </c>
      <c r="C157" s="320" t="s">
        <v>321</v>
      </c>
      <c r="D157" s="320" t="s">
        <v>322</v>
      </c>
      <c r="E157" s="320" t="s">
        <v>325</v>
      </c>
      <c r="F157" s="320" t="s">
        <v>323</v>
      </c>
      <c r="G157" s="320" t="s">
        <v>324</v>
      </c>
      <c r="H157" s="320" t="s">
        <v>326</v>
      </c>
      <c r="I157" s="320" t="s">
        <v>306</v>
      </c>
      <c r="J157" s="320" t="s">
        <v>332</v>
      </c>
      <c r="K157" s="320" t="s">
        <v>333</v>
      </c>
      <c r="L157" s="320" t="s">
        <v>236</v>
      </c>
      <c r="M157" s="320" t="s">
        <v>237</v>
      </c>
      <c r="N157" s="320" t="s">
        <v>238</v>
      </c>
      <c r="O157" s="320" t="s">
        <v>334</v>
      </c>
      <c r="P157" s="320" t="s">
        <v>308</v>
      </c>
      <c r="Q157" s="320" t="s">
        <v>311</v>
      </c>
      <c r="R157" s="320" t="s">
        <v>329</v>
      </c>
    </row>
    <row r="158" spans="1:18" s="66" customFormat="1" ht="12.75" x14ac:dyDescent="0.2">
      <c r="A158" s="113">
        <v>1</v>
      </c>
      <c r="B158" s="113" t="s">
        <v>252</v>
      </c>
      <c r="C158" s="132">
        <v>0</v>
      </c>
      <c r="D158" s="132">
        <v>0</v>
      </c>
      <c r="E158" s="132">
        <v>0</v>
      </c>
      <c r="F158" s="132">
        <v>0</v>
      </c>
      <c r="G158" s="132">
        <v>0</v>
      </c>
      <c r="H158" s="132">
        <v>0</v>
      </c>
      <c r="I158" s="132">
        <v>0</v>
      </c>
      <c r="J158" s="132">
        <v>0</v>
      </c>
      <c r="K158" s="132">
        <f t="shared" ref="K158:K194" si="10">SUM(C158:J158)</f>
        <v>0</v>
      </c>
      <c r="L158" s="132">
        <v>0</v>
      </c>
      <c r="M158" s="132">
        <v>0</v>
      </c>
      <c r="N158" s="132">
        <v>369636</v>
      </c>
      <c r="O158" s="132">
        <v>0</v>
      </c>
      <c r="P158" s="132">
        <v>0</v>
      </c>
      <c r="Q158" s="117">
        <f t="shared" ref="Q158" si="11">SUM(L158:P158)</f>
        <v>369636</v>
      </c>
      <c r="R158" s="132">
        <v>-28428.25</v>
      </c>
    </row>
    <row r="159" spans="1:18" s="66" customFormat="1" ht="12.75" x14ac:dyDescent="0.2">
      <c r="A159" s="110">
        <v>2</v>
      </c>
      <c r="B159" s="110" t="s">
        <v>253</v>
      </c>
      <c r="C159" s="111">
        <v>0</v>
      </c>
      <c r="D159" s="111">
        <v>0</v>
      </c>
      <c r="E159" s="111">
        <v>0</v>
      </c>
      <c r="F159" s="111">
        <v>208041</v>
      </c>
      <c r="G159" s="111">
        <v>0</v>
      </c>
      <c r="H159" s="111">
        <v>0</v>
      </c>
      <c r="I159" s="111">
        <v>0</v>
      </c>
      <c r="J159" s="111">
        <v>466388</v>
      </c>
      <c r="K159" s="111">
        <f t="shared" si="10"/>
        <v>674429</v>
      </c>
      <c r="L159" s="111">
        <v>0</v>
      </c>
      <c r="M159" s="111">
        <v>541394</v>
      </c>
      <c r="N159" s="111">
        <v>1410886</v>
      </c>
      <c r="O159" s="116">
        <v>0</v>
      </c>
      <c r="P159" s="111">
        <v>0</v>
      </c>
      <c r="Q159" s="111">
        <f>SUM(L159:P159)</f>
        <v>1952280</v>
      </c>
      <c r="R159" s="111">
        <v>64.03</v>
      </c>
    </row>
    <row r="160" spans="1:18" s="66" customFormat="1" ht="12.75" x14ac:dyDescent="0.2">
      <c r="A160" s="113">
        <v>3</v>
      </c>
      <c r="B160" s="113" t="s">
        <v>88</v>
      </c>
      <c r="C160" s="114">
        <v>0</v>
      </c>
      <c r="D160" s="114">
        <v>0</v>
      </c>
      <c r="E160" s="114">
        <v>0</v>
      </c>
      <c r="F160" s="114">
        <v>0</v>
      </c>
      <c r="G160" s="114">
        <v>0</v>
      </c>
      <c r="H160" s="114">
        <v>0</v>
      </c>
      <c r="I160" s="114">
        <v>0</v>
      </c>
      <c r="J160" s="114">
        <v>0</v>
      </c>
      <c r="K160" s="114">
        <f t="shared" si="10"/>
        <v>0</v>
      </c>
      <c r="L160" s="114">
        <v>0</v>
      </c>
      <c r="M160" s="114">
        <v>0</v>
      </c>
      <c r="N160" s="114">
        <v>0</v>
      </c>
      <c r="O160" s="117">
        <v>0</v>
      </c>
      <c r="P160" s="114">
        <v>0</v>
      </c>
      <c r="Q160" s="114">
        <f t="shared" ref="Q160:Q194" si="12">SUM(L160:P160)</f>
        <v>0</v>
      </c>
      <c r="R160" s="114">
        <v>4763.33</v>
      </c>
    </row>
    <row r="161" spans="1:18" s="66" customFormat="1" ht="12.75" x14ac:dyDescent="0.2">
      <c r="A161" s="110">
        <v>4</v>
      </c>
      <c r="B161" s="110" t="s">
        <v>254</v>
      </c>
      <c r="C161" s="111">
        <v>0</v>
      </c>
      <c r="D161" s="111">
        <v>0</v>
      </c>
      <c r="E161" s="111">
        <v>0</v>
      </c>
      <c r="F161" s="111">
        <v>0</v>
      </c>
      <c r="G161" s="111">
        <v>0</v>
      </c>
      <c r="H161" s="111">
        <v>0</v>
      </c>
      <c r="I161" s="111">
        <v>0</v>
      </c>
      <c r="J161" s="111">
        <v>0</v>
      </c>
      <c r="K161" s="111">
        <f t="shared" si="10"/>
        <v>0</v>
      </c>
      <c r="L161" s="111">
        <v>0</v>
      </c>
      <c r="M161" s="111">
        <v>0</v>
      </c>
      <c r="N161" s="111">
        <v>0</v>
      </c>
      <c r="O161" s="116">
        <v>0</v>
      </c>
      <c r="P161" s="111">
        <v>0</v>
      </c>
      <c r="Q161" s="111">
        <f t="shared" si="12"/>
        <v>0</v>
      </c>
      <c r="R161" s="111">
        <v>1064.74</v>
      </c>
    </row>
    <row r="162" spans="1:18" s="66" customFormat="1" ht="12.75" x14ac:dyDescent="0.2">
      <c r="A162" s="113">
        <v>5</v>
      </c>
      <c r="B162" s="113" t="s">
        <v>255</v>
      </c>
      <c r="C162" s="114">
        <v>0</v>
      </c>
      <c r="D162" s="114">
        <v>0</v>
      </c>
      <c r="E162" s="114">
        <v>0</v>
      </c>
      <c r="F162" s="114">
        <v>0</v>
      </c>
      <c r="G162" s="114">
        <v>0</v>
      </c>
      <c r="H162" s="114">
        <v>0</v>
      </c>
      <c r="I162" s="114">
        <v>0</v>
      </c>
      <c r="J162" s="114">
        <v>0</v>
      </c>
      <c r="K162" s="114">
        <f t="shared" si="10"/>
        <v>0</v>
      </c>
      <c r="L162" s="114">
        <v>0</v>
      </c>
      <c r="M162" s="114">
        <v>0</v>
      </c>
      <c r="N162" s="114">
        <v>0</v>
      </c>
      <c r="O162" s="117">
        <v>0</v>
      </c>
      <c r="P162" s="114">
        <v>0</v>
      </c>
      <c r="Q162" s="114">
        <f t="shared" si="12"/>
        <v>0</v>
      </c>
      <c r="R162" s="114">
        <v>0</v>
      </c>
    </row>
    <row r="163" spans="1:18" s="66" customFormat="1" ht="12.75" x14ac:dyDescent="0.2">
      <c r="A163" s="110">
        <v>6</v>
      </c>
      <c r="B163" s="110" t="s">
        <v>256</v>
      </c>
      <c r="C163" s="111">
        <v>0</v>
      </c>
      <c r="D163" s="111">
        <v>0</v>
      </c>
      <c r="E163" s="111">
        <v>0</v>
      </c>
      <c r="F163" s="111">
        <v>0</v>
      </c>
      <c r="G163" s="111">
        <v>0</v>
      </c>
      <c r="H163" s="111">
        <v>0</v>
      </c>
      <c r="I163" s="111">
        <v>0</v>
      </c>
      <c r="J163" s="111">
        <v>0</v>
      </c>
      <c r="K163" s="111">
        <f t="shared" si="10"/>
        <v>0</v>
      </c>
      <c r="L163" s="111">
        <v>0</v>
      </c>
      <c r="M163" s="111">
        <v>0</v>
      </c>
      <c r="N163" s="111">
        <v>0</v>
      </c>
      <c r="O163" s="116">
        <v>0</v>
      </c>
      <c r="P163" s="111">
        <v>0</v>
      </c>
      <c r="Q163" s="111">
        <f t="shared" si="12"/>
        <v>0</v>
      </c>
      <c r="R163" s="111">
        <v>0</v>
      </c>
    </row>
    <row r="164" spans="1:18" s="66" customFormat="1" ht="12.75" x14ac:dyDescent="0.2">
      <c r="A164" s="113">
        <v>7</v>
      </c>
      <c r="B164" s="113" t="s">
        <v>257</v>
      </c>
      <c r="C164" s="114">
        <v>0</v>
      </c>
      <c r="D164" s="114">
        <v>0</v>
      </c>
      <c r="E164" s="114">
        <v>2500000</v>
      </c>
      <c r="F164" s="114">
        <v>0</v>
      </c>
      <c r="G164" s="114">
        <v>0</v>
      </c>
      <c r="H164" s="114">
        <v>42715</v>
      </c>
      <c r="I164" s="114">
        <v>0</v>
      </c>
      <c r="J164" s="114">
        <v>200000</v>
      </c>
      <c r="K164" s="114">
        <f t="shared" si="10"/>
        <v>2742715</v>
      </c>
      <c r="L164" s="114">
        <v>0</v>
      </c>
      <c r="M164" s="114">
        <v>42715</v>
      </c>
      <c r="N164" s="114">
        <v>1718433</v>
      </c>
      <c r="O164" s="117">
        <v>781567</v>
      </c>
      <c r="P164" s="114">
        <v>0</v>
      </c>
      <c r="Q164" s="114">
        <f t="shared" si="12"/>
        <v>2542715</v>
      </c>
      <c r="R164" s="114">
        <v>467.86</v>
      </c>
    </row>
    <row r="165" spans="1:18" s="66" customFormat="1" ht="12.75" x14ac:dyDescent="0.2">
      <c r="A165" s="110">
        <v>8</v>
      </c>
      <c r="B165" s="110" t="s">
        <v>258</v>
      </c>
      <c r="C165" s="111">
        <v>0</v>
      </c>
      <c r="D165" s="111">
        <v>0</v>
      </c>
      <c r="E165" s="111">
        <v>44006</v>
      </c>
      <c r="F165" s="111">
        <v>0</v>
      </c>
      <c r="G165" s="111">
        <v>0</v>
      </c>
      <c r="H165" s="111">
        <v>0</v>
      </c>
      <c r="I165" s="111">
        <v>0</v>
      </c>
      <c r="J165" s="111">
        <v>0</v>
      </c>
      <c r="K165" s="111">
        <f t="shared" si="10"/>
        <v>44006</v>
      </c>
      <c r="L165" s="111">
        <v>0</v>
      </c>
      <c r="M165" s="111">
        <v>29370</v>
      </c>
      <c r="N165" s="111">
        <v>403981</v>
      </c>
      <c r="O165" s="116">
        <v>0</v>
      </c>
      <c r="P165" s="111">
        <v>0</v>
      </c>
      <c r="Q165" s="111">
        <f t="shared" si="12"/>
        <v>433351</v>
      </c>
      <c r="R165" s="111">
        <v>434402.2</v>
      </c>
    </row>
    <row r="166" spans="1:18" s="66" customFormat="1" ht="12.75" x14ac:dyDescent="0.2">
      <c r="A166" s="113">
        <v>9</v>
      </c>
      <c r="B166" s="113" t="s">
        <v>259</v>
      </c>
      <c r="C166" s="114">
        <v>0</v>
      </c>
      <c r="D166" s="114">
        <v>0</v>
      </c>
      <c r="E166" s="114">
        <v>0</v>
      </c>
      <c r="F166" s="114">
        <v>0</v>
      </c>
      <c r="G166" s="114">
        <v>0</v>
      </c>
      <c r="H166" s="114">
        <v>0</v>
      </c>
      <c r="I166" s="114">
        <v>0</v>
      </c>
      <c r="J166" s="114">
        <v>0</v>
      </c>
      <c r="K166" s="114">
        <f t="shared" si="10"/>
        <v>0</v>
      </c>
      <c r="L166" s="114">
        <v>0</v>
      </c>
      <c r="M166" s="114">
        <v>0</v>
      </c>
      <c r="N166" s="114">
        <v>0</v>
      </c>
      <c r="O166" s="117">
        <v>0</v>
      </c>
      <c r="P166" s="114">
        <v>0</v>
      </c>
      <c r="Q166" s="114">
        <f t="shared" si="12"/>
        <v>0</v>
      </c>
      <c r="R166" s="114">
        <v>0</v>
      </c>
    </row>
    <row r="167" spans="1:18" s="66" customFormat="1" ht="12.75" x14ac:dyDescent="0.2">
      <c r="A167" s="110">
        <v>10</v>
      </c>
      <c r="B167" s="110" t="s">
        <v>260</v>
      </c>
      <c r="C167" s="111">
        <v>1322150</v>
      </c>
      <c r="D167" s="111">
        <v>1180831</v>
      </c>
      <c r="E167" s="111">
        <v>0</v>
      </c>
      <c r="F167" s="111">
        <v>0</v>
      </c>
      <c r="G167" s="111">
        <v>0</v>
      </c>
      <c r="H167" s="111">
        <v>1140233</v>
      </c>
      <c r="I167" s="111">
        <v>0</v>
      </c>
      <c r="J167" s="111">
        <v>39791</v>
      </c>
      <c r="K167" s="111">
        <f t="shared" si="10"/>
        <v>3683005</v>
      </c>
      <c r="L167" s="111">
        <v>0</v>
      </c>
      <c r="M167" s="111">
        <v>2203053</v>
      </c>
      <c r="N167" s="111">
        <v>1158809</v>
      </c>
      <c r="O167" s="116">
        <v>321143</v>
      </c>
      <c r="P167" s="111">
        <v>0</v>
      </c>
      <c r="Q167" s="111">
        <f t="shared" si="12"/>
        <v>3683005</v>
      </c>
      <c r="R167" s="111">
        <v>1106070.42</v>
      </c>
    </row>
    <row r="168" spans="1:18" s="66" customFormat="1" ht="12.75" x14ac:dyDescent="0.2">
      <c r="A168" s="113">
        <v>11</v>
      </c>
      <c r="B168" s="113" t="s">
        <v>261</v>
      </c>
      <c r="C168" s="114">
        <v>0</v>
      </c>
      <c r="D168" s="114">
        <v>0</v>
      </c>
      <c r="E168" s="114">
        <v>0</v>
      </c>
      <c r="F168" s="114">
        <v>0</v>
      </c>
      <c r="G168" s="114">
        <v>0</v>
      </c>
      <c r="H168" s="114">
        <v>0</v>
      </c>
      <c r="I168" s="114">
        <v>0</v>
      </c>
      <c r="J168" s="114">
        <v>0</v>
      </c>
      <c r="K168" s="114">
        <f t="shared" si="10"/>
        <v>0</v>
      </c>
      <c r="L168" s="114">
        <v>0</v>
      </c>
      <c r="M168" s="114">
        <v>0</v>
      </c>
      <c r="N168" s="114">
        <v>0</v>
      </c>
      <c r="O168" s="117">
        <v>0</v>
      </c>
      <c r="P168" s="114">
        <v>0</v>
      </c>
      <c r="Q168" s="114">
        <f t="shared" si="12"/>
        <v>0</v>
      </c>
      <c r="R168" s="114">
        <v>0</v>
      </c>
    </row>
    <row r="169" spans="1:18" s="66" customFormat="1" ht="12.75" x14ac:dyDescent="0.2">
      <c r="A169" s="110">
        <v>12</v>
      </c>
      <c r="B169" s="110" t="s">
        <v>262</v>
      </c>
      <c r="C169" s="111">
        <v>0</v>
      </c>
      <c r="D169" s="111">
        <v>0</v>
      </c>
      <c r="E169" s="111">
        <v>0</v>
      </c>
      <c r="F169" s="111">
        <v>0</v>
      </c>
      <c r="G169" s="111">
        <v>14839</v>
      </c>
      <c r="H169" s="111">
        <v>486192</v>
      </c>
      <c r="I169" s="111">
        <v>0</v>
      </c>
      <c r="J169" s="111">
        <v>0</v>
      </c>
      <c r="K169" s="111">
        <f t="shared" si="10"/>
        <v>501031</v>
      </c>
      <c r="L169" s="111">
        <v>0</v>
      </c>
      <c r="M169" s="111">
        <v>0</v>
      </c>
      <c r="N169" s="111">
        <v>0</v>
      </c>
      <c r="O169" s="116">
        <v>0</v>
      </c>
      <c r="P169" s="111">
        <v>0</v>
      </c>
      <c r="Q169" s="111">
        <f t="shared" si="12"/>
        <v>0</v>
      </c>
      <c r="R169" s="111">
        <v>0</v>
      </c>
    </row>
    <row r="170" spans="1:18" s="66" customFormat="1" ht="12.75" x14ac:dyDescent="0.2">
      <c r="A170" s="113">
        <v>13</v>
      </c>
      <c r="B170" s="113" t="s">
        <v>102</v>
      </c>
      <c r="C170" s="114">
        <v>0</v>
      </c>
      <c r="D170" s="114">
        <v>0</v>
      </c>
      <c r="E170" s="114">
        <v>0</v>
      </c>
      <c r="F170" s="114">
        <v>0</v>
      </c>
      <c r="G170" s="114">
        <v>0</v>
      </c>
      <c r="H170" s="114">
        <v>0</v>
      </c>
      <c r="I170" s="114">
        <v>0</v>
      </c>
      <c r="J170" s="114">
        <v>0</v>
      </c>
      <c r="K170" s="114">
        <f t="shared" si="10"/>
        <v>0</v>
      </c>
      <c r="L170" s="114">
        <v>0</v>
      </c>
      <c r="M170" s="114">
        <v>0</v>
      </c>
      <c r="N170" s="114">
        <v>2068144</v>
      </c>
      <c r="O170" s="117">
        <v>0</v>
      </c>
      <c r="P170" s="114">
        <v>0</v>
      </c>
      <c r="Q170" s="114">
        <f t="shared" si="12"/>
        <v>2068144</v>
      </c>
      <c r="R170" s="114">
        <v>4962.8999999999996</v>
      </c>
    </row>
    <row r="171" spans="1:18" s="66" customFormat="1" ht="12.75" x14ac:dyDescent="0.2">
      <c r="A171" s="110">
        <v>14</v>
      </c>
      <c r="B171" s="110" t="s">
        <v>263</v>
      </c>
      <c r="C171" s="111">
        <v>0</v>
      </c>
      <c r="D171" s="111">
        <v>0</v>
      </c>
      <c r="E171" s="111">
        <v>0</v>
      </c>
      <c r="F171" s="111">
        <v>227683</v>
      </c>
      <c r="G171" s="111">
        <v>0</v>
      </c>
      <c r="H171" s="111">
        <v>0</v>
      </c>
      <c r="I171" s="111">
        <v>0</v>
      </c>
      <c r="J171" s="111">
        <v>0</v>
      </c>
      <c r="K171" s="111">
        <f t="shared" si="10"/>
        <v>227683</v>
      </c>
      <c r="L171" s="111">
        <v>0</v>
      </c>
      <c r="M171" s="111">
        <v>0</v>
      </c>
      <c r="N171" s="111">
        <v>528403</v>
      </c>
      <c r="O171" s="116">
        <v>-293402</v>
      </c>
      <c r="P171" s="111">
        <v>0</v>
      </c>
      <c r="Q171" s="111">
        <f t="shared" si="12"/>
        <v>235001</v>
      </c>
      <c r="R171" s="111">
        <v>0</v>
      </c>
    </row>
    <row r="172" spans="1:18" s="66" customFormat="1" ht="12.75" x14ac:dyDescent="0.2">
      <c r="A172" s="113">
        <v>15</v>
      </c>
      <c r="B172" s="113" t="s">
        <v>264</v>
      </c>
      <c r="C172" s="114">
        <v>0</v>
      </c>
      <c r="D172" s="114">
        <v>0</v>
      </c>
      <c r="E172" s="114">
        <v>0</v>
      </c>
      <c r="F172" s="114">
        <v>0</v>
      </c>
      <c r="G172" s="114">
        <v>0</v>
      </c>
      <c r="H172" s="114">
        <v>0</v>
      </c>
      <c r="I172" s="114">
        <v>0</v>
      </c>
      <c r="J172" s="114">
        <v>0</v>
      </c>
      <c r="K172" s="114">
        <f t="shared" si="10"/>
        <v>0</v>
      </c>
      <c r="L172" s="114">
        <v>0</v>
      </c>
      <c r="M172" s="114">
        <v>0</v>
      </c>
      <c r="N172" s="114">
        <v>0</v>
      </c>
      <c r="O172" s="117">
        <v>0</v>
      </c>
      <c r="P172" s="114">
        <v>0</v>
      </c>
      <c r="Q172" s="114">
        <f t="shared" si="12"/>
        <v>0</v>
      </c>
      <c r="R172" s="114">
        <v>31.59</v>
      </c>
    </row>
    <row r="173" spans="1:18" s="66" customFormat="1" ht="12.75" x14ac:dyDescent="0.2">
      <c r="A173" s="110">
        <v>16</v>
      </c>
      <c r="B173" s="110" t="s">
        <v>265</v>
      </c>
      <c r="C173" s="111">
        <v>0</v>
      </c>
      <c r="D173" s="111">
        <v>0</v>
      </c>
      <c r="E173" s="111">
        <v>0</v>
      </c>
      <c r="F173" s="111">
        <v>0</v>
      </c>
      <c r="G173" s="111">
        <v>0</v>
      </c>
      <c r="H173" s="111">
        <v>0</v>
      </c>
      <c r="I173" s="111">
        <v>0</v>
      </c>
      <c r="J173" s="111">
        <v>0</v>
      </c>
      <c r="K173" s="111">
        <f t="shared" si="10"/>
        <v>0</v>
      </c>
      <c r="L173" s="111">
        <v>0</v>
      </c>
      <c r="M173" s="111">
        <v>409017</v>
      </c>
      <c r="N173" s="111">
        <v>573939</v>
      </c>
      <c r="O173" s="116">
        <v>0</v>
      </c>
      <c r="P173" s="111">
        <v>0</v>
      </c>
      <c r="Q173" s="111">
        <f t="shared" si="12"/>
        <v>982956</v>
      </c>
      <c r="R173" s="111">
        <v>71536.820000000007</v>
      </c>
    </row>
    <row r="174" spans="1:18" s="66" customFormat="1" ht="12.75" x14ac:dyDescent="0.2">
      <c r="A174" s="113">
        <v>17</v>
      </c>
      <c r="B174" s="113" t="s">
        <v>266</v>
      </c>
      <c r="C174" s="114">
        <v>1038666</v>
      </c>
      <c r="D174" s="114">
        <v>0</v>
      </c>
      <c r="E174" s="114">
        <v>0</v>
      </c>
      <c r="F174" s="114">
        <v>0</v>
      </c>
      <c r="G174" s="114">
        <v>0</v>
      </c>
      <c r="H174" s="114">
        <v>0</v>
      </c>
      <c r="I174" s="114">
        <v>0</v>
      </c>
      <c r="J174" s="114">
        <v>198954</v>
      </c>
      <c r="K174" s="114">
        <f t="shared" si="10"/>
        <v>1237620</v>
      </c>
      <c r="L174" s="114">
        <v>0</v>
      </c>
      <c r="M174" s="114">
        <v>0</v>
      </c>
      <c r="N174" s="114">
        <v>887559</v>
      </c>
      <c r="O174" s="117">
        <v>0</v>
      </c>
      <c r="P174" s="114">
        <v>0</v>
      </c>
      <c r="Q174" s="114">
        <f t="shared" si="12"/>
        <v>887559</v>
      </c>
      <c r="R174" s="114">
        <v>153204.62000000002</v>
      </c>
    </row>
    <row r="175" spans="1:18" s="66" customFormat="1" ht="12.75" x14ac:dyDescent="0.2">
      <c r="A175" s="110">
        <v>18</v>
      </c>
      <c r="B175" s="110" t="s">
        <v>267</v>
      </c>
      <c r="C175" s="111">
        <v>2842923</v>
      </c>
      <c r="D175" s="111">
        <v>4387987</v>
      </c>
      <c r="E175" s="111">
        <v>0</v>
      </c>
      <c r="F175" s="111">
        <v>1774103</v>
      </c>
      <c r="G175" s="111">
        <v>257149</v>
      </c>
      <c r="H175" s="111">
        <v>4235994</v>
      </c>
      <c r="I175" s="111">
        <v>2443625</v>
      </c>
      <c r="J175" s="111">
        <v>1514073</v>
      </c>
      <c r="K175" s="111">
        <f t="shared" si="10"/>
        <v>17455854</v>
      </c>
      <c r="L175" s="111">
        <v>0</v>
      </c>
      <c r="M175" s="111">
        <v>21341018</v>
      </c>
      <c r="N175" s="111">
        <v>1580951</v>
      </c>
      <c r="O175" s="116">
        <v>0</v>
      </c>
      <c r="P175" s="111">
        <v>0</v>
      </c>
      <c r="Q175" s="111">
        <f t="shared" si="12"/>
        <v>22921969</v>
      </c>
      <c r="R175" s="111">
        <v>430181.36</v>
      </c>
    </row>
    <row r="176" spans="1:18" s="66" customFormat="1" ht="12.75" x14ac:dyDescent="0.2">
      <c r="A176" s="113">
        <v>19</v>
      </c>
      <c r="B176" s="113" t="s">
        <v>268</v>
      </c>
      <c r="C176" s="114">
        <v>0</v>
      </c>
      <c r="D176" s="114">
        <v>0</v>
      </c>
      <c r="E176" s="114">
        <v>0</v>
      </c>
      <c r="F176" s="114">
        <v>0</v>
      </c>
      <c r="G176" s="114">
        <v>0</v>
      </c>
      <c r="H176" s="114">
        <v>41801</v>
      </c>
      <c r="I176" s="114">
        <v>0</v>
      </c>
      <c r="J176" s="114">
        <v>0</v>
      </c>
      <c r="K176" s="114">
        <f t="shared" si="10"/>
        <v>41801</v>
      </c>
      <c r="L176" s="114">
        <v>0</v>
      </c>
      <c r="M176" s="114">
        <v>0</v>
      </c>
      <c r="N176" s="114">
        <v>41801</v>
      </c>
      <c r="O176" s="117">
        <v>0</v>
      </c>
      <c r="P176" s="114">
        <v>0</v>
      </c>
      <c r="Q176" s="114">
        <f t="shared" si="12"/>
        <v>41801</v>
      </c>
      <c r="R176" s="114">
        <v>0</v>
      </c>
    </row>
    <row r="177" spans="1:18" s="66" customFormat="1" ht="12.75" x14ac:dyDescent="0.2">
      <c r="A177" s="110">
        <v>20</v>
      </c>
      <c r="B177" s="110" t="s">
        <v>269</v>
      </c>
      <c r="C177" s="111">
        <v>0</v>
      </c>
      <c r="D177" s="111">
        <v>0</v>
      </c>
      <c r="E177" s="111">
        <v>0</v>
      </c>
      <c r="F177" s="111">
        <v>0</v>
      </c>
      <c r="G177" s="111">
        <v>0</v>
      </c>
      <c r="H177" s="111">
        <v>794262</v>
      </c>
      <c r="I177" s="111">
        <v>0</v>
      </c>
      <c r="J177" s="111">
        <v>0</v>
      </c>
      <c r="K177" s="111">
        <f t="shared" si="10"/>
        <v>794262</v>
      </c>
      <c r="L177" s="111">
        <v>0</v>
      </c>
      <c r="M177" s="111">
        <v>0</v>
      </c>
      <c r="N177" s="111">
        <v>794262</v>
      </c>
      <c r="O177" s="116">
        <v>0</v>
      </c>
      <c r="P177" s="111">
        <v>0</v>
      </c>
      <c r="Q177" s="111">
        <f t="shared" si="12"/>
        <v>794262</v>
      </c>
      <c r="R177" s="111">
        <v>120.11</v>
      </c>
    </row>
    <row r="178" spans="1:18" s="66" customFormat="1" ht="12.75" x14ac:dyDescent="0.2">
      <c r="A178" s="113">
        <v>21</v>
      </c>
      <c r="B178" s="113" t="s">
        <v>170</v>
      </c>
      <c r="C178" s="114">
        <v>0</v>
      </c>
      <c r="D178" s="114">
        <v>0</v>
      </c>
      <c r="E178" s="114">
        <v>0</v>
      </c>
      <c r="F178" s="114">
        <v>0</v>
      </c>
      <c r="G178" s="114">
        <v>0</v>
      </c>
      <c r="H178" s="114">
        <v>0</v>
      </c>
      <c r="I178" s="114">
        <v>0</v>
      </c>
      <c r="J178" s="114">
        <v>0</v>
      </c>
      <c r="K178" s="114">
        <f t="shared" si="10"/>
        <v>0</v>
      </c>
      <c r="L178" s="114">
        <v>0</v>
      </c>
      <c r="M178" s="114">
        <v>118733</v>
      </c>
      <c r="N178" s="114">
        <v>37452</v>
      </c>
      <c r="O178" s="117">
        <v>0</v>
      </c>
      <c r="P178" s="114">
        <v>0</v>
      </c>
      <c r="Q178" s="114">
        <f t="shared" si="12"/>
        <v>156185</v>
      </c>
      <c r="R178" s="114">
        <v>227527.56</v>
      </c>
    </row>
    <row r="179" spans="1:18" s="66" customFormat="1" ht="12.75" x14ac:dyDescent="0.2">
      <c r="A179" s="110">
        <v>22</v>
      </c>
      <c r="B179" s="110" t="s">
        <v>186</v>
      </c>
      <c r="C179" s="111">
        <v>0</v>
      </c>
      <c r="D179" s="111">
        <v>0</v>
      </c>
      <c r="E179" s="111">
        <v>0</v>
      </c>
      <c r="F179" s="111">
        <v>0</v>
      </c>
      <c r="G179" s="111">
        <v>0</v>
      </c>
      <c r="H179" s="111">
        <v>40000</v>
      </c>
      <c r="I179" s="111">
        <v>0</v>
      </c>
      <c r="J179" s="111">
        <v>0</v>
      </c>
      <c r="K179" s="111">
        <f t="shared" si="10"/>
        <v>40000</v>
      </c>
      <c r="L179" s="111">
        <v>0</v>
      </c>
      <c r="M179" s="111">
        <v>0</v>
      </c>
      <c r="N179" s="111">
        <v>40000</v>
      </c>
      <c r="O179" s="116">
        <v>0</v>
      </c>
      <c r="P179" s="111">
        <v>0</v>
      </c>
      <c r="Q179" s="111">
        <f t="shared" si="12"/>
        <v>40000</v>
      </c>
      <c r="R179" s="111">
        <v>304.31</v>
      </c>
    </row>
    <row r="180" spans="1:18" s="66" customFormat="1" ht="12.75" x14ac:dyDescent="0.2">
      <c r="A180" s="113">
        <v>23</v>
      </c>
      <c r="B180" s="129" t="s">
        <v>270</v>
      </c>
      <c r="C180" s="114">
        <v>0</v>
      </c>
      <c r="D180" s="114">
        <v>0</v>
      </c>
      <c r="E180" s="114">
        <v>0</v>
      </c>
      <c r="F180" s="114">
        <v>0</v>
      </c>
      <c r="G180" s="114">
        <v>0</v>
      </c>
      <c r="H180" s="114">
        <v>0</v>
      </c>
      <c r="I180" s="114">
        <v>0</v>
      </c>
      <c r="J180" s="114">
        <v>0</v>
      </c>
      <c r="K180" s="114">
        <f t="shared" si="10"/>
        <v>0</v>
      </c>
      <c r="L180" s="114">
        <v>0</v>
      </c>
      <c r="M180" s="114">
        <v>0</v>
      </c>
      <c r="N180" s="114">
        <v>0</v>
      </c>
      <c r="O180" s="117">
        <v>0</v>
      </c>
      <c r="P180" s="114">
        <v>0</v>
      </c>
      <c r="Q180" s="114">
        <f t="shared" si="12"/>
        <v>0</v>
      </c>
      <c r="R180" s="114">
        <v>1170229.8900000001</v>
      </c>
    </row>
    <row r="181" spans="1:18" s="66" customFormat="1" ht="12.75" x14ac:dyDescent="0.2">
      <c r="A181" s="110">
        <v>24</v>
      </c>
      <c r="B181" s="110" t="s">
        <v>271</v>
      </c>
      <c r="C181" s="111">
        <v>0</v>
      </c>
      <c r="D181" s="111">
        <v>0</v>
      </c>
      <c r="E181" s="111">
        <v>0</v>
      </c>
      <c r="F181" s="111">
        <v>0</v>
      </c>
      <c r="G181" s="111">
        <v>0</v>
      </c>
      <c r="H181" s="111">
        <v>0</v>
      </c>
      <c r="I181" s="111">
        <v>0</v>
      </c>
      <c r="J181" s="111">
        <v>0</v>
      </c>
      <c r="K181" s="111">
        <f t="shared" si="10"/>
        <v>0</v>
      </c>
      <c r="L181" s="111">
        <v>0</v>
      </c>
      <c r="M181" s="111">
        <v>0</v>
      </c>
      <c r="N181" s="111">
        <v>0</v>
      </c>
      <c r="O181" s="116">
        <v>0</v>
      </c>
      <c r="P181" s="111">
        <v>0</v>
      </c>
      <c r="Q181" s="111">
        <f t="shared" si="12"/>
        <v>0</v>
      </c>
      <c r="R181" s="111">
        <v>0</v>
      </c>
    </row>
    <row r="182" spans="1:18" s="66" customFormat="1" ht="12.75" x14ac:dyDescent="0.2">
      <c r="A182" s="113">
        <v>25</v>
      </c>
      <c r="B182" s="113" t="s">
        <v>272</v>
      </c>
      <c r="C182" s="114">
        <v>0</v>
      </c>
      <c r="D182" s="114">
        <v>0</v>
      </c>
      <c r="E182" s="114">
        <v>5200000</v>
      </c>
      <c r="F182" s="114">
        <v>0</v>
      </c>
      <c r="G182" s="114">
        <v>0</v>
      </c>
      <c r="H182" s="114">
        <v>-4501400</v>
      </c>
      <c r="I182" s="114">
        <v>0</v>
      </c>
      <c r="J182" s="114">
        <v>0</v>
      </c>
      <c r="K182" s="114">
        <f t="shared" si="10"/>
        <v>698600</v>
      </c>
      <c r="L182" s="114">
        <v>0</v>
      </c>
      <c r="M182" s="114">
        <v>0</v>
      </c>
      <c r="N182" s="114">
        <v>698600</v>
      </c>
      <c r="O182" s="117">
        <v>0</v>
      </c>
      <c r="P182" s="114">
        <v>0</v>
      </c>
      <c r="Q182" s="114">
        <f t="shared" si="12"/>
        <v>698600</v>
      </c>
      <c r="R182" s="114">
        <v>0</v>
      </c>
    </row>
    <row r="183" spans="1:18" s="66" customFormat="1" ht="12.75" x14ac:dyDescent="0.2">
      <c r="A183" s="110">
        <v>26</v>
      </c>
      <c r="B183" s="110" t="s">
        <v>273</v>
      </c>
      <c r="C183" s="111">
        <v>6415</v>
      </c>
      <c r="D183" s="111">
        <v>1211406</v>
      </c>
      <c r="E183" s="111">
        <v>0</v>
      </c>
      <c r="F183" s="111">
        <v>0</v>
      </c>
      <c r="G183" s="111">
        <v>0</v>
      </c>
      <c r="H183" s="111">
        <v>0</v>
      </c>
      <c r="I183" s="111">
        <v>0</v>
      </c>
      <c r="J183" s="111">
        <v>0</v>
      </c>
      <c r="K183" s="111">
        <f t="shared" si="10"/>
        <v>1217821</v>
      </c>
      <c r="L183" s="111">
        <v>0</v>
      </c>
      <c r="M183" s="111">
        <v>15034</v>
      </c>
      <c r="N183" s="111">
        <v>1769346</v>
      </c>
      <c r="O183" s="116">
        <v>0</v>
      </c>
      <c r="P183" s="111">
        <v>0</v>
      </c>
      <c r="Q183" s="111">
        <f t="shared" si="12"/>
        <v>1784380</v>
      </c>
      <c r="R183" s="111">
        <v>6422.25</v>
      </c>
    </row>
    <row r="184" spans="1:18" s="66" customFormat="1" ht="12.75" x14ac:dyDescent="0.2">
      <c r="A184" s="113">
        <v>27</v>
      </c>
      <c r="B184" s="113" t="s">
        <v>274</v>
      </c>
      <c r="C184" s="114">
        <v>0</v>
      </c>
      <c r="D184" s="114">
        <v>0</v>
      </c>
      <c r="E184" s="114">
        <v>0</v>
      </c>
      <c r="F184" s="114">
        <v>0</v>
      </c>
      <c r="G184" s="114">
        <v>0</v>
      </c>
      <c r="H184" s="114">
        <v>0</v>
      </c>
      <c r="I184" s="114">
        <v>0</v>
      </c>
      <c r="J184" s="114">
        <v>0</v>
      </c>
      <c r="K184" s="114">
        <f t="shared" si="10"/>
        <v>0</v>
      </c>
      <c r="L184" s="114">
        <v>0</v>
      </c>
      <c r="M184" s="114">
        <v>0</v>
      </c>
      <c r="N184" s="114">
        <v>0</v>
      </c>
      <c r="O184" s="117">
        <v>0</v>
      </c>
      <c r="P184" s="114">
        <v>0</v>
      </c>
      <c r="Q184" s="114">
        <f t="shared" si="12"/>
        <v>0</v>
      </c>
      <c r="R184" s="114">
        <v>453266.41000000003</v>
      </c>
    </row>
    <row r="185" spans="1:18" s="66" customFormat="1" ht="12.75" x14ac:dyDescent="0.2">
      <c r="A185" s="110">
        <v>28</v>
      </c>
      <c r="B185" s="110" t="s">
        <v>275</v>
      </c>
      <c r="C185" s="111">
        <v>0</v>
      </c>
      <c r="D185" s="111">
        <v>141630</v>
      </c>
      <c r="E185" s="111">
        <v>0</v>
      </c>
      <c r="F185" s="111">
        <v>0</v>
      </c>
      <c r="G185" s="111">
        <v>0</v>
      </c>
      <c r="H185" s="111">
        <v>0</v>
      </c>
      <c r="I185" s="111">
        <v>0</v>
      </c>
      <c r="J185" s="111">
        <v>0</v>
      </c>
      <c r="K185" s="111">
        <f t="shared" si="10"/>
        <v>141630</v>
      </c>
      <c r="L185" s="111">
        <v>0</v>
      </c>
      <c r="M185" s="111">
        <v>0</v>
      </c>
      <c r="N185" s="111">
        <v>217149</v>
      </c>
      <c r="O185" s="116">
        <v>0</v>
      </c>
      <c r="P185" s="111">
        <v>0</v>
      </c>
      <c r="Q185" s="111">
        <f t="shared" si="12"/>
        <v>217149</v>
      </c>
      <c r="R185" s="111">
        <v>106.69</v>
      </c>
    </row>
    <row r="186" spans="1:18" s="66" customFormat="1" ht="12.75" x14ac:dyDescent="0.2">
      <c r="A186" s="113">
        <v>29</v>
      </c>
      <c r="B186" s="113" t="s">
        <v>276</v>
      </c>
      <c r="C186" s="114">
        <v>0</v>
      </c>
      <c r="D186" s="114">
        <v>286901</v>
      </c>
      <c r="E186" s="114">
        <v>0</v>
      </c>
      <c r="F186" s="114">
        <v>0</v>
      </c>
      <c r="G186" s="114">
        <v>0</v>
      </c>
      <c r="H186" s="114">
        <v>280360</v>
      </c>
      <c r="I186" s="114">
        <v>0</v>
      </c>
      <c r="J186" s="114">
        <v>0</v>
      </c>
      <c r="K186" s="114">
        <f t="shared" si="10"/>
        <v>567261</v>
      </c>
      <c r="L186" s="114">
        <v>0</v>
      </c>
      <c r="M186" s="114">
        <v>280360</v>
      </c>
      <c r="N186" s="114">
        <v>286901</v>
      </c>
      <c r="O186" s="117">
        <v>0</v>
      </c>
      <c r="P186" s="114">
        <v>0</v>
      </c>
      <c r="Q186" s="114">
        <f t="shared" si="12"/>
        <v>567261</v>
      </c>
      <c r="R186" s="114">
        <v>0</v>
      </c>
    </row>
    <row r="187" spans="1:18" s="66" customFormat="1" ht="12.75" x14ac:dyDescent="0.2">
      <c r="A187" s="110">
        <v>30</v>
      </c>
      <c r="B187" s="110" t="s">
        <v>214</v>
      </c>
      <c r="C187" s="111">
        <v>0</v>
      </c>
      <c r="D187" s="111">
        <v>0</v>
      </c>
      <c r="E187" s="111">
        <v>0</v>
      </c>
      <c r="F187" s="111">
        <v>0</v>
      </c>
      <c r="G187" s="111">
        <v>0</v>
      </c>
      <c r="H187" s="111">
        <v>291480</v>
      </c>
      <c r="I187" s="111">
        <v>0</v>
      </c>
      <c r="J187" s="111">
        <v>0</v>
      </c>
      <c r="K187" s="111">
        <f t="shared" si="10"/>
        <v>291480</v>
      </c>
      <c r="L187" s="111">
        <v>0</v>
      </c>
      <c r="M187" s="111">
        <v>0</v>
      </c>
      <c r="N187" s="111">
        <v>291480</v>
      </c>
      <c r="O187" s="116">
        <v>0</v>
      </c>
      <c r="P187" s="111">
        <v>0</v>
      </c>
      <c r="Q187" s="111">
        <f t="shared" si="12"/>
        <v>291480</v>
      </c>
      <c r="R187" s="111">
        <v>0</v>
      </c>
    </row>
    <row r="188" spans="1:18" s="66" customFormat="1" ht="12.75" x14ac:dyDescent="0.2">
      <c r="A188" s="113">
        <v>31</v>
      </c>
      <c r="B188" s="113" t="s">
        <v>277</v>
      </c>
      <c r="C188" s="114">
        <v>0</v>
      </c>
      <c r="D188" s="114">
        <v>0</v>
      </c>
      <c r="E188" s="114">
        <v>1445575</v>
      </c>
      <c r="F188" s="114">
        <v>575467</v>
      </c>
      <c r="G188" s="114">
        <v>0</v>
      </c>
      <c r="H188" s="114">
        <v>0</v>
      </c>
      <c r="I188" s="114">
        <v>0</v>
      </c>
      <c r="J188" s="114">
        <v>4134873</v>
      </c>
      <c r="K188" s="114">
        <f t="shared" si="10"/>
        <v>6155915</v>
      </c>
      <c r="L188" s="114">
        <v>0</v>
      </c>
      <c r="M188" s="114">
        <v>0</v>
      </c>
      <c r="N188" s="114">
        <v>2058478</v>
      </c>
      <c r="O188" s="117">
        <v>7806827</v>
      </c>
      <c r="P188" s="114">
        <v>0</v>
      </c>
      <c r="Q188" s="114">
        <f t="shared" si="12"/>
        <v>9865305</v>
      </c>
      <c r="R188" s="114">
        <v>1413515.5999999999</v>
      </c>
    </row>
    <row r="189" spans="1:18" s="66" customFormat="1" ht="12.75" x14ac:dyDescent="0.2">
      <c r="A189" s="110">
        <v>32</v>
      </c>
      <c r="B189" s="110" t="s">
        <v>278</v>
      </c>
      <c r="C189" s="111">
        <v>0</v>
      </c>
      <c r="D189" s="111">
        <v>0</v>
      </c>
      <c r="E189" s="111">
        <v>0</v>
      </c>
      <c r="F189" s="111">
        <v>0</v>
      </c>
      <c r="G189" s="111">
        <v>0</v>
      </c>
      <c r="H189" s="111">
        <v>0</v>
      </c>
      <c r="I189" s="111">
        <v>0</v>
      </c>
      <c r="J189" s="111">
        <v>0</v>
      </c>
      <c r="K189" s="111">
        <f t="shared" si="10"/>
        <v>0</v>
      </c>
      <c r="L189" s="111">
        <v>0</v>
      </c>
      <c r="M189" s="111">
        <v>0</v>
      </c>
      <c r="N189" s="111">
        <v>0</v>
      </c>
      <c r="O189" s="116">
        <v>0</v>
      </c>
      <c r="P189" s="111">
        <v>0</v>
      </c>
      <c r="Q189" s="111">
        <f t="shared" si="12"/>
        <v>0</v>
      </c>
      <c r="R189" s="111">
        <v>0</v>
      </c>
    </row>
    <row r="190" spans="1:18" s="66" customFormat="1" ht="12.75" x14ac:dyDescent="0.2">
      <c r="A190" s="113">
        <v>33</v>
      </c>
      <c r="B190" s="113" t="s">
        <v>279</v>
      </c>
      <c r="C190" s="114">
        <v>0</v>
      </c>
      <c r="D190" s="114">
        <v>0</v>
      </c>
      <c r="E190" s="114">
        <v>0</v>
      </c>
      <c r="F190" s="114">
        <v>0</v>
      </c>
      <c r="G190" s="114">
        <v>0</v>
      </c>
      <c r="H190" s="114">
        <v>0</v>
      </c>
      <c r="I190" s="114">
        <v>0</v>
      </c>
      <c r="J190" s="114">
        <v>0</v>
      </c>
      <c r="K190" s="114">
        <f t="shared" si="10"/>
        <v>0</v>
      </c>
      <c r="L190" s="114">
        <v>0</v>
      </c>
      <c r="M190" s="114">
        <v>0</v>
      </c>
      <c r="N190" s="114">
        <v>0</v>
      </c>
      <c r="O190" s="117">
        <v>0</v>
      </c>
      <c r="P190" s="114">
        <v>0</v>
      </c>
      <c r="Q190" s="114">
        <f t="shared" si="12"/>
        <v>0</v>
      </c>
      <c r="R190" s="114">
        <v>53.76</v>
      </c>
    </row>
    <row r="191" spans="1:18" s="66" customFormat="1" ht="12.75" x14ac:dyDescent="0.2">
      <c r="A191" s="110">
        <v>34</v>
      </c>
      <c r="B191" s="110" t="s">
        <v>280</v>
      </c>
      <c r="C191" s="111">
        <v>0</v>
      </c>
      <c r="D191" s="111">
        <v>0</v>
      </c>
      <c r="E191" s="111">
        <v>0</v>
      </c>
      <c r="F191" s="111">
        <v>0</v>
      </c>
      <c r="G191" s="111">
        <v>0</v>
      </c>
      <c r="H191" s="111">
        <v>0</v>
      </c>
      <c r="I191" s="111">
        <v>0</v>
      </c>
      <c r="J191" s="111">
        <v>0</v>
      </c>
      <c r="K191" s="111">
        <f t="shared" si="10"/>
        <v>0</v>
      </c>
      <c r="L191" s="111">
        <v>0</v>
      </c>
      <c r="M191" s="111">
        <v>0</v>
      </c>
      <c r="N191" s="111">
        <v>0</v>
      </c>
      <c r="O191" s="116">
        <v>0</v>
      </c>
      <c r="P191" s="111">
        <v>0</v>
      </c>
      <c r="Q191" s="111">
        <f t="shared" si="12"/>
        <v>0</v>
      </c>
      <c r="R191" s="111">
        <v>0</v>
      </c>
    </row>
    <row r="192" spans="1:18" s="66" customFormat="1" ht="12.75" x14ac:dyDescent="0.2">
      <c r="A192" s="113">
        <v>35</v>
      </c>
      <c r="B192" s="113" t="s">
        <v>222</v>
      </c>
      <c r="C192" s="114">
        <v>0</v>
      </c>
      <c r="D192" s="114">
        <v>0</v>
      </c>
      <c r="E192" s="114">
        <v>0</v>
      </c>
      <c r="F192" s="114">
        <v>0</v>
      </c>
      <c r="G192" s="114">
        <v>0</v>
      </c>
      <c r="H192" s="114">
        <v>1767119</v>
      </c>
      <c r="I192" s="114">
        <v>0</v>
      </c>
      <c r="J192" s="114">
        <v>0</v>
      </c>
      <c r="K192" s="114">
        <f t="shared" si="10"/>
        <v>1767119</v>
      </c>
      <c r="L192" s="114">
        <v>0</v>
      </c>
      <c r="M192" s="114">
        <v>1498483</v>
      </c>
      <c r="N192" s="114">
        <v>268636</v>
      </c>
      <c r="O192" s="117">
        <v>0</v>
      </c>
      <c r="P192" s="114">
        <v>0</v>
      </c>
      <c r="Q192" s="114">
        <f t="shared" si="12"/>
        <v>1767119</v>
      </c>
      <c r="R192" s="114">
        <v>92763.58</v>
      </c>
    </row>
    <row r="193" spans="1:18" s="66" customFormat="1" ht="12.75" x14ac:dyDescent="0.2">
      <c r="A193" s="110">
        <v>36</v>
      </c>
      <c r="B193" s="110" t="s">
        <v>281</v>
      </c>
      <c r="C193" s="111">
        <v>0</v>
      </c>
      <c r="D193" s="111">
        <v>0</v>
      </c>
      <c r="E193" s="111">
        <v>0</v>
      </c>
      <c r="F193" s="111">
        <v>0</v>
      </c>
      <c r="G193" s="111">
        <v>0</v>
      </c>
      <c r="H193" s="111">
        <v>464137</v>
      </c>
      <c r="I193" s="111">
        <v>0</v>
      </c>
      <c r="J193" s="111">
        <v>0</v>
      </c>
      <c r="K193" s="111">
        <f t="shared" si="10"/>
        <v>464137</v>
      </c>
      <c r="L193" s="111">
        <v>0</v>
      </c>
      <c r="M193" s="111">
        <v>0</v>
      </c>
      <c r="N193" s="111">
        <v>401677</v>
      </c>
      <c r="O193" s="116">
        <v>0</v>
      </c>
      <c r="P193" s="111">
        <v>0</v>
      </c>
      <c r="Q193" s="111">
        <f t="shared" si="12"/>
        <v>401677</v>
      </c>
      <c r="R193" s="111">
        <v>1704.9700000000003</v>
      </c>
    </row>
    <row r="194" spans="1:18" s="66" customFormat="1" ht="12.75" x14ac:dyDescent="0.2">
      <c r="A194" s="113">
        <v>37</v>
      </c>
      <c r="B194" s="113" t="s">
        <v>282</v>
      </c>
      <c r="C194" s="117">
        <v>0</v>
      </c>
      <c r="D194" s="117">
        <v>0</v>
      </c>
      <c r="E194" s="117">
        <v>0</v>
      </c>
      <c r="F194" s="117">
        <v>0</v>
      </c>
      <c r="G194" s="117">
        <v>0</v>
      </c>
      <c r="H194" s="117">
        <v>0</v>
      </c>
      <c r="I194" s="117">
        <v>0</v>
      </c>
      <c r="J194" s="117">
        <v>0</v>
      </c>
      <c r="K194" s="117">
        <f t="shared" si="10"/>
        <v>0</v>
      </c>
      <c r="L194" s="117">
        <v>0</v>
      </c>
      <c r="M194" s="117">
        <v>0</v>
      </c>
      <c r="N194" s="117">
        <v>0</v>
      </c>
      <c r="O194" s="117">
        <v>0</v>
      </c>
      <c r="P194" s="117">
        <v>0</v>
      </c>
      <c r="Q194" s="117">
        <f t="shared" si="12"/>
        <v>0</v>
      </c>
      <c r="R194" s="117">
        <v>52049.3</v>
      </c>
    </row>
    <row r="195" spans="1:18" s="66" customFormat="1" ht="13.5" thickBot="1" x14ac:dyDescent="0.25">
      <c r="A195" s="137">
        <f>A194</f>
        <v>37</v>
      </c>
      <c r="B195" s="130" t="s">
        <v>245</v>
      </c>
      <c r="C195" s="122">
        <f t="shared" ref="C195:R195" si="13">SUM(C158:C194)</f>
        <v>5210154</v>
      </c>
      <c r="D195" s="122">
        <f t="shared" si="13"/>
        <v>7208755</v>
      </c>
      <c r="E195" s="122">
        <f t="shared" si="13"/>
        <v>9189581</v>
      </c>
      <c r="F195" s="122">
        <f t="shared" si="13"/>
        <v>2785294</v>
      </c>
      <c r="G195" s="122">
        <f t="shared" si="13"/>
        <v>271988</v>
      </c>
      <c r="H195" s="122">
        <f t="shared" si="13"/>
        <v>5082893</v>
      </c>
      <c r="I195" s="122">
        <f t="shared" si="13"/>
        <v>2443625</v>
      </c>
      <c r="J195" s="122">
        <f t="shared" si="13"/>
        <v>6554079</v>
      </c>
      <c r="K195" s="122">
        <f t="shared" si="13"/>
        <v>38746369</v>
      </c>
      <c r="L195" s="122">
        <f t="shared" si="13"/>
        <v>0</v>
      </c>
      <c r="M195" s="122">
        <f t="shared" si="13"/>
        <v>26479177</v>
      </c>
      <c r="N195" s="122">
        <f t="shared" si="13"/>
        <v>17606523</v>
      </c>
      <c r="O195" s="122">
        <f t="shared" si="13"/>
        <v>8616135</v>
      </c>
      <c r="P195" s="122">
        <f t="shared" si="13"/>
        <v>0</v>
      </c>
      <c r="Q195" s="122">
        <f t="shared" si="13"/>
        <v>52701835</v>
      </c>
      <c r="R195" s="138">
        <f t="shared" si="13"/>
        <v>5596386.0499999998</v>
      </c>
    </row>
    <row r="196" spans="1:18" s="66" customFormat="1" ht="12.75" x14ac:dyDescent="0.2">
      <c r="A196" s="87"/>
    </row>
    <row r="197" spans="1:18" s="79" customFormat="1" ht="13.5" thickBot="1" x14ac:dyDescent="0.25">
      <c r="A197" s="190">
        <f>(A45+A149+A195)</f>
        <v>170</v>
      </c>
      <c r="B197" s="191" t="s">
        <v>283</v>
      </c>
      <c r="C197" s="229">
        <f t="shared" ref="C197:R197" si="14">(C45+C149+C195)</f>
        <v>372569796</v>
      </c>
      <c r="D197" s="229">
        <f t="shared" si="14"/>
        <v>317974082</v>
      </c>
      <c r="E197" s="229">
        <f t="shared" si="14"/>
        <v>2234702172</v>
      </c>
      <c r="F197" s="229">
        <f t="shared" si="14"/>
        <v>180410998</v>
      </c>
      <c r="G197" s="229">
        <f t="shared" si="14"/>
        <v>22504034</v>
      </c>
      <c r="H197" s="229">
        <f t="shared" si="14"/>
        <v>1952888422</v>
      </c>
      <c r="I197" s="229">
        <f t="shared" si="14"/>
        <v>100546440</v>
      </c>
      <c r="J197" s="229">
        <f t="shared" si="14"/>
        <v>395150958</v>
      </c>
      <c r="K197" s="229">
        <f t="shared" si="14"/>
        <v>5576746902</v>
      </c>
      <c r="L197" s="229">
        <f t="shared" si="14"/>
        <v>2169004327</v>
      </c>
      <c r="M197" s="229">
        <f t="shared" si="14"/>
        <v>501510960</v>
      </c>
      <c r="N197" s="229">
        <f t="shared" si="14"/>
        <v>2731321660</v>
      </c>
      <c r="O197" s="229">
        <f t="shared" si="14"/>
        <v>189714291</v>
      </c>
      <c r="P197" s="229">
        <f t="shared" si="14"/>
        <v>1054007</v>
      </c>
      <c r="Q197" s="229">
        <f t="shared" si="14"/>
        <v>5592605245</v>
      </c>
      <c r="R197" s="229">
        <f t="shared" si="14"/>
        <v>361058148.20999998</v>
      </c>
    </row>
    <row r="198" spans="1:18" s="66" customFormat="1" ht="13.5" thickTop="1" x14ac:dyDescent="0.2"/>
    <row r="199" spans="1:18" s="66" customFormat="1" ht="12.75" x14ac:dyDescent="0.2"/>
    <row r="200" spans="1:18" customFormat="1" ht="12.75" x14ac:dyDescent="0.2">
      <c r="C200" s="449" t="s">
        <v>481</v>
      </c>
    </row>
    <row r="201" spans="1:18" customFormat="1" ht="12.75" x14ac:dyDescent="0.2">
      <c r="C201" s="468" t="s">
        <v>538</v>
      </c>
      <c r="D201" s="471"/>
      <c r="E201" s="471"/>
      <c r="F201" s="471"/>
      <c r="G201" s="471"/>
      <c r="H201" s="471"/>
      <c r="I201" s="471"/>
      <c r="J201" s="471"/>
      <c r="K201" s="471"/>
      <c r="L201" s="471"/>
      <c r="M201" s="471"/>
      <c r="N201" s="471"/>
      <c r="O201" s="471"/>
      <c r="P201" s="472"/>
    </row>
    <row r="202" spans="1:18" s="66" customFormat="1" ht="12.75" x14ac:dyDescent="0.2">
      <c r="A202" s="63"/>
      <c r="B202" s="64"/>
      <c r="C202" s="63"/>
      <c r="D202" s="63"/>
      <c r="E202" s="63"/>
      <c r="F202" s="63"/>
      <c r="G202" s="63"/>
      <c r="H202" s="63"/>
      <c r="I202" s="63"/>
      <c r="J202" s="63"/>
      <c r="K202" s="63"/>
      <c r="L202" s="63"/>
      <c r="M202" s="63"/>
      <c r="N202" s="63"/>
      <c r="O202" s="63"/>
      <c r="P202" s="63"/>
      <c r="Q202" s="63"/>
      <c r="R202" s="63"/>
    </row>
    <row r="203" spans="1:18" s="66" customFormat="1" ht="12.75" x14ac:dyDescent="0.2">
      <c r="A203" s="63"/>
      <c r="B203" s="64"/>
      <c r="D203" s="63"/>
      <c r="E203" s="63"/>
      <c r="F203" s="63"/>
      <c r="G203" s="63"/>
      <c r="H203" s="63"/>
      <c r="I203" s="63"/>
      <c r="J203" s="63"/>
      <c r="K203" s="63"/>
      <c r="L203" s="63"/>
      <c r="M203" s="63"/>
      <c r="N203" s="63"/>
      <c r="O203" s="63"/>
      <c r="P203" s="63"/>
      <c r="Q203" s="63"/>
      <c r="R203" s="63"/>
    </row>
    <row r="204" spans="1:18" s="66" customFormat="1" ht="12.75" x14ac:dyDescent="0.2">
      <c r="A204" s="63"/>
      <c r="B204" s="64"/>
      <c r="D204" s="63"/>
      <c r="E204" s="63"/>
      <c r="F204" s="63"/>
      <c r="G204" s="63"/>
      <c r="H204" s="63"/>
      <c r="I204" s="63"/>
      <c r="J204" s="63"/>
      <c r="K204" s="63"/>
      <c r="L204" s="63"/>
      <c r="M204" s="63"/>
      <c r="N204" s="63"/>
      <c r="O204" s="63"/>
      <c r="P204" s="63"/>
      <c r="Q204" s="63"/>
      <c r="R204" s="63"/>
    </row>
    <row r="205" spans="1:18" s="66" customFormat="1" ht="12.75" x14ac:dyDescent="0.2">
      <c r="A205" s="63"/>
      <c r="B205" s="64"/>
      <c r="C205" s="63"/>
      <c r="D205" s="63"/>
      <c r="E205" s="63"/>
      <c r="F205" s="63"/>
      <c r="G205" s="63"/>
      <c r="H205" s="63"/>
      <c r="I205" s="63"/>
      <c r="J205" s="63"/>
      <c r="K205" s="63"/>
      <c r="L205" s="63"/>
      <c r="M205" s="63"/>
      <c r="N205" s="63"/>
      <c r="O205" s="63"/>
      <c r="P205" s="63"/>
      <c r="Q205" s="63"/>
      <c r="R205" s="63"/>
    </row>
    <row r="206" spans="1:18" s="66" customFormat="1" ht="12.75" x14ac:dyDescent="0.2">
      <c r="A206" s="63"/>
      <c r="B206" s="64"/>
      <c r="C206" s="63"/>
      <c r="D206" s="63"/>
      <c r="E206" s="63"/>
      <c r="F206" s="63"/>
      <c r="G206" s="63"/>
      <c r="H206" s="63"/>
      <c r="I206" s="63"/>
      <c r="J206" s="63"/>
      <c r="K206" s="63"/>
      <c r="L206" s="63"/>
      <c r="M206" s="63"/>
      <c r="N206" s="63"/>
      <c r="O206" s="63"/>
      <c r="P206" s="63"/>
      <c r="Q206" s="63"/>
      <c r="R206" s="63"/>
    </row>
    <row r="207" spans="1:18" s="66" customFormat="1" ht="12.75" x14ac:dyDescent="0.2">
      <c r="A207" s="63"/>
      <c r="B207" s="64"/>
      <c r="C207" s="63"/>
      <c r="D207" s="63"/>
      <c r="E207" s="63"/>
      <c r="F207" s="63"/>
      <c r="G207" s="63"/>
      <c r="H207" s="63"/>
      <c r="I207" s="63"/>
      <c r="J207" s="63"/>
      <c r="K207" s="63"/>
      <c r="L207" s="63"/>
      <c r="M207" s="63"/>
      <c r="N207" s="63"/>
      <c r="O207" s="63"/>
      <c r="P207" s="63"/>
      <c r="Q207" s="63"/>
      <c r="R207" s="63"/>
    </row>
    <row r="208" spans="1:18" s="66" customFormat="1" ht="12.75" x14ac:dyDescent="0.2">
      <c r="A208" s="63"/>
      <c r="B208" s="64"/>
      <c r="C208" s="63"/>
      <c r="D208" s="63"/>
      <c r="E208" s="63"/>
      <c r="F208" s="63"/>
      <c r="G208" s="63"/>
      <c r="H208" s="63"/>
      <c r="I208" s="63"/>
      <c r="J208" s="63"/>
      <c r="K208" s="63"/>
      <c r="L208" s="63"/>
      <c r="M208" s="63"/>
      <c r="N208" s="63"/>
      <c r="O208" s="63"/>
      <c r="P208" s="63"/>
      <c r="Q208" s="63"/>
      <c r="R208" s="63"/>
    </row>
    <row r="209" spans="1:18" s="66" customFormat="1" ht="12.75" x14ac:dyDescent="0.2">
      <c r="A209" s="63"/>
      <c r="B209" s="64"/>
      <c r="C209" s="63"/>
      <c r="D209" s="63"/>
      <c r="E209" s="63"/>
      <c r="F209" s="63"/>
      <c r="G209" s="63"/>
      <c r="H209" s="63"/>
      <c r="I209" s="63"/>
      <c r="J209" s="63"/>
      <c r="K209" s="63"/>
      <c r="L209" s="63"/>
      <c r="M209" s="63"/>
      <c r="N209" s="63"/>
      <c r="O209" s="63"/>
      <c r="P209" s="63"/>
      <c r="Q209" s="63"/>
      <c r="R209" s="63"/>
    </row>
    <row r="210" spans="1:18" s="66" customFormat="1" ht="12.75" x14ac:dyDescent="0.2">
      <c r="A210" s="63"/>
      <c r="B210" s="64"/>
      <c r="C210" s="63"/>
      <c r="D210" s="63"/>
      <c r="E210" s="63"/>
      <c r="F210" s="63"/>
      <c r="G210" s="63"/>
      <c r="H210" s="63"/>
      <c r="I210" s="63"/>
      <c r="J210" s="63"/>
      <c r="K210" s="63"/>
      <c r="L210" s="63"/>
      <c r="M210" s="63"/>
      <c r="N210" s="63"/>
      <c r="O210" s="63"/>
      <c r="P210" s="63"/>
      <c r="Q210" s="63"/>
      <c r="R210" s="63"/>
    </row>
    <row r="211" spans="1:18" s="66" customFormat="1" ht="12.75" x14ac:dyDescent="0.2">
      <c r="A211" s="63"/>
      <c r="B211" s="64"/>
      <c r="C211" s="63"/>
      <c r="D211" s="63"/>
      <c r="E211" s="63"/>
      <c r="F211" s="63"/>
      <c r="G211" s="63"/>
      <c r="H211" s="63"/>
      <c r="I211" s="63"/>
      <c r="J211" s="63"/>
      <c r="K211" s="63"/>
      <c r="L211" s="63"/>
      <c r="M211" s="63"/>
      <c r="N211" s="63"/>
      <c r="O211" s="63"/>
      <c r="P211" s="63"/>
      <c r="Q211" s="63"/>
      <c r="R211" s="63"/>
    </row>
    <row r="212" spans="1:18" s="66" customFormat="1" ht="12.75" x14ac:dyDescent="0.2">
      <c r="A212" s="75"/>
      <c r="B212" s="61"/>
      <c r="C212" s="61"/>
      <c r="D212" s="61"/>
      <c r="E212" s="61"/>
      <c r="F212" s="61"/>
      <c r="G212" s="61"/>
      <c r="H212" s="61"/>
      <c r="I212" s="61"/>
      <c r="J212" s="61"/>
      <c r="K212" s="61"/>
      <c r="L212" s="61"/>
      <c r="M212" s="61"/>
      <c r="N212" s="61"/>
      <c r="O212" s="61"/>
      <c r="P212" s="61"/>
      <c r="Q212" s="61"/>
      <c r="R212" s="61"/>
    </row>
    <row r="213" spans="1:18" s="66" customFormat="1" ht="12.75" x14ac:dyDescent="0.2">
      <c r="A213" s="64"/>
      <c r="B213" s="64"/>
      <c r="C213" s="64"/>
      <c r="D213" s="64"/>
      <c r="E213" s="64"/>
      <c r="F213" s="64"/>
      <c r="G213" s="64"/>
      <c r="H213" s="64"/>
      <c r="I213" s="64"/>
      <c r="J213" s="64"/>
      <c r="K213" s="64"/>
      <c r="L213" s="64"/>
      <c r="M213" s="64"/>
      <c r="N213" s="64"/>
      <c r="O213" s="64"/>
      <c r="P213" s="64"/>
      <c r="Q213" s="64"/>
      <c r="R213" s="64"/>
    </row>
    <row r="214" spans="1:18" s="66" customFormat="1" ht="12.75" x14ac:dyDescent="0.2">
      <c r="A214" s="64"/>
      <c r="B214" s="64"/>
      <c r="C214" s="64"/>
      <c r="D214" s="64"/>
      <c r="E214" s="64"/>
      <c r="F214" s="64"/>
      <c r="G214" s="64"/>
      <c r="H214" s="64"/>
      <c r="I214" s="64"/>
      <c r="J214" s="64"/>
      <c r="K214" s="64"/>
      <c r="L214" s="64"/>
      <c r="M214" s="64"/>
      <c r="N214" s="64"/>
      <c r="O214" s="64"/>
      <c r="P214" s="64"/>
      <c r="Q214" s="64"/>
      <c r="R214" s="64"/>
    </row>
    <row r="215" spans="1:18" s="66" customFormat="1" ht="12.75" x14ac:dyDescent="0.2">
      <c r="A215" s="64"/>
      <c r="B215" s="64"/>
      <c r="C215" s="64"/>
      <c r="D215" s="64"/>
      <c r="E215" s="64"/>
      <c r="F215" s="64"/>
      <c r="G215" s="64"/>
      <c r="H215" s="64"/>
      <c r="I215" s="64"/>
      <c r="J215" s="64"/>
      <c r="K215" s="64"/>
      <c r="L215" s="64"/>
      <c r="M215" s="64"/>
      <c r="N215" s="64"/>
      <c r="O215" s="64"/>
      <c r="P215" s="64"/>
      <c r="Q215" s="64"/>
      <c r="R215" s="64"/>
    </row>
    <row r="216" spans="1:18" s="66" customFormat="1" ht="12.75" x14ac:dyDescent="0.2">
      <c r="A216" s="64"/>
      <c r="B216" s="64"/>
      <c r="C216" s="64"/>
      <c r="D216" s="64"/>
      <c r="E216" s="64"/>
      <c r="F216" s="64"/>
      <c r="G216" s="64"/>
      <c r="H216" s="64"/>
      <c r="I216" s="64"/>
      <c r="J216" s="64"/>
      <c r="K216" s="64"/>
      <c r="L216" s="64"/>
      <c r="M216" s="64"/>
      <c r="N216" s="64"/>
      <c r="O216" s="64"/>
      <c r="P216" s="64"/>
      <c r="Q216" s="64"/>
      <c r="R216" s="64"/>
    </row>
    <row r="217" spans="1:18" s="66" customFormat="1" ht="12.75" x14ac:dyDescent="0.2">
      <c r="A217" s="64"/>
      <c r="B217" s="64"/>
      <c r="C217" s="64"/>
      <c r="D217" s="64"/>
      <c r="E217" s="64"/>
      <c r="F217" s="64"/>
      <c r="G217" s="64"/>
      <c r="H217" s="64"/>
      <c r="I217" s="64"/>
      <c r="J217" s="64"/>
      <c r="K217" s="64"/>
      <c r="L217" s="64"/>
      <c r="M217" s="64"/>
      <c r="N217" s="64"/>
      <c r="O217" s="64"/>
      <c r="P217" s="64"/>
      <c r="Q217" s="64"/>
      <c r="R217" s="64"/>
    </row>
    <row r="218" spans="1:18" s="66" customFormat="1" ht="12.75" x14ac:dyDescent="0.2">
      <c r="A218" s="64"/>
      <c r="B218" s="64"/>
      <c r="C218" s="64"/>
      <c r="D218" s="64"/>
      <c r="E218" s="64"/>
      <c r="F218" s="64"/>
      <c r="G218" s="64"/>
      <c r="H218" s="64"/>
      <c r="I218" s="64"/>
      <c r="J218" s="64"/>
      <c r="K218" s="64"/>
      <c r="L218" s="64"/>
      <c r="M218" s="64"/>
      <c r="N218" s="64"/>
      <c r="O218" s="64"/>
      <c r="P218" s="64"/>
      <c r="Q218" s="64"/>
      <c r="R218" s="64"/>
    </row>
    <row r="219" spans="1:18" s="66" customFormat="1" ht="12.75" x14ac:dyDescent="0.2">
      <c r="A219" s="64"/>
      <c r="B219" s="64"/>
      <c r="C219" s="64"/>
      <c r="D219" s="64"/>
      <c r="E219" s="64"/>
      <c r="F219" s="64"/>
      <c r="G219" s="64"/>
      <c r="H219" s="64"/>
      <c r="I219" s="64"/>
      <c r="J219" s="64"/>
      <c r="K219" s="64"/>
      <c r="L219" s="64"/>
      <c r="M219" s="64"/>
      <c r="N219" s="64"/>
      <c r="O219" s="64"/>
      <c r="P219" s="64"/>
      <c r="Q219" s="64"/>
      <c r="R219" s="64"/>
    </row>
    <row r="220" spans="1:18" s="66" customFormat="1" ht="12.75" x14ac:dyDescent="0.2">
      <c r="A220" s="64"/>
      <c r="B220" s="64"/>
      <c r="C220" s="64"/>
      <c r="D220" s="64"/>
      <c r="E220" s="64"/>
      <c r="F220" s="64"/>
      <c r="G220" s="64"/>
      <c r="H220" s="64"/>
      <c r="I220" s="64"/>
      <c r="J220" s="64"/>
      <c r="K220" s="64"/>
      <c r="L220" s="64"/>
      <c r="M220" s="64"/>
      <c r="N220" s="64"/>
      <c r="O220" s="64"/>
      <c r="P220" s="64"/>
      <c r="Q220" s="64"/>
      <c r="R220" s="64"/>
    </row>
    <row r="221" spans="1:18" s="66" customFormat="1" ht="12.75" x14ac:dyDescent="0.2">
      <c r="A221" s="64"/>
      <c r="B221" s="64"/>
      <c r="C221" s="64"/>
      <c r="D221" s="64"/>
      <c r="E221" s="64"/>
      <c r="F221" s="64"/>
      <c r="G221" s="64"/>
      <c r="H221" s="64"/>
      <c r="I221" s="64"/>
      <c r="J221" s="64"/>
      <c r="K221" s="64"/>
      <c r="L221" s="64"/>
      <c r="M221" s="64"/>
      <c r="N221" s="64"/>
      <c r="O221" s="64"/>
      <c r="P221" s="64"/>
      <c r="Q221" s="64"/>
      <c r="R221" s="64"/>
    </row>
    <row r="222" spans="1:18" s="66" customFormat="1" ht="12.75" x14ac:dyDescent="0.2">
      <c r="A222" s="64"/>
      <c r="B222" s="64"/>
      <c r="C222" s="64"/>
      <c r="D222" s="64"/>
      <c r="E222" s="64"/>
      <c r="F222" s="64"/>
      <c r="G222" s="64"/>
      <c r="H222" s="64"/>
      <c r="I222" s="64"/>
      <c r="J222" s="64"/>
      <c r="K222" s="64"/>
      <c r="L222" s="64"/>
      <c r="M222" s="64"/>
      <c r="N222" s="64"/>
      <c r="O222" s="64"/>
      <c r="P222" s="64"/>
      <c r="Q222" s="64"/>
      <c r="R222" s="64"/>
    </row>
    <row r="223" spans="1:18" s="66" customFormat="1" ht="12.75" x14ac:dyDescent="0.2">
      <c r="A223" s="64"/>
      <c r="B223" s="64"/>
      <c r="C223" s="64"/>
      <c r="D223" s="64"/>
      <c r="E223" s="64"/>
      <c r="F223" s="64"/>
      <c r="G223" s="64"/>
      <c r="H223" s="64"/>
      <c r="I223" s="64"/>
      <c r="J223" s="64"/>
      <c r="K223" s="64"/>
      <c r="L223" s="64"/>
      <c r="M223" s="64"/>
      <c r="N223" s="64"/>
      <c r="O223" s="64"/>
      <c r="P223" s="64"/>
      <c r="Q223" s="64"/>
      <c r="R223" s="64"/>
    </row>
    <row r="224" spans="1:18" s="66" customFormat="1" ht="12.75" x14ac:dyDescent="0.2">
      <c r="A224" s="64"/>
      <c r="B224" s="64"/>
      <c r="C224" s="64"/>
      <c r="D224" s="64"/>
      <c r="E224" s="64"/>
      <c r="F224" s="64"/>
      <c r="G224" s="64"/>
      <c r="H224" s="64"/>
      <c r="I224" s="64"/>
      <c r="J224" s="64"/>
      <c r="K224" s="64"/>
      <c r="L224" s="64"/>
      <c r="M224" s="64"/>
      <c r="N224" s="64"/>
      <c r="O224" s="64"/>
      <c r="P224" s="64"/>
      <c r="Q224" s="64"/>
      <c r="R224" s="64"/>
    </row>
    <row r="225" spans="1:18" s="66" customFormat="1" ht="12.75" x14ac:dyDescent="0.2">
      <c r="A225" s="64"/>
      <c r="B225" s="64"/>
      <c r="C225" s="64"/>
      <c r="D225" s="64"/>
      <c r="E225" s="64"/>
      <c r="F225" s="64"/>
      <c r="G225" s="64"/>
      <c r="H225" s="64"/>
      <c r="I225" s="64"/>
      <c r="J225" s="64"/>
      <c r="K225" s="64"/>
      <c r="L225" s="64"/>
      <c r="M225" s="64"/>
      <c r="N225" s="64"/>
      <c r="O225" s="64"/>
      <c r="P225" s="64"/>
      <c r="Q225" s="64"/>
      <c r="R225" s="64"/>
    </row>
    <row r="226" spans="1:18" s="66" customFormat="1" ht="12.75" x14ac:dyDescent="0.2">
      <c r="A226" s="64"/>
      <c r="B226" s="64"/>
      <c r="C226" s="64"/>
      <c r="D226" s="64"/>
      <c r="E226" s="64"/>
      <c r="F226" s="64"/>
      <c r="G226" s="64"/>
      <c r="H226" s="64"/>
      <c r="I226" s="64"/>
      <c r="J226" s="64"/>
      <c r="K226" s="64"/>
      <c r="L226" s="64"/>
      <c r="M226" s="64"/>
      <c r="N226" s="64"/>
      <c r="O226" s="64"/>
      <c r="P226" s="64"/>
      <c r="Q226" s="64"/>
      <c r="R226" s="64"/>
    </row>
    <row r="227" spans="1:18" s="66" customFormat="1" ht="12.75" x14ac:dyDescent="0.2">
      <c r="A227" s="64"/>
      <c r="B227" s="64"/>
      <c r="C227" s="64"/>
      <c r="D227" s="64"/>
      <c r="E227" s="64"/>
      <c r="F227" s="64"/>
      <c r="G227" s="64"/>
      <c r="H227" s="64"/>
      <c r="I227" s="64"/>
      <c r="J227" s="64"/>
      <c r="K227" s="64"/>
      <c r="L227" s="64"/>
      <c r="M227" s="64"/>
      <c r="N227" s="64"/>
      <c r="O227" s="64"/>
      <c r="P227" s="64"/>
      <c r="Q227" s="64"/>
      <c r="R227" s="64"/>
    </row>
    <row r="228" spans="1:18" s="66" customFormat="1" ht="12.75" x14ac:dyDescent="0.2">
      <c r="A228" s="64"/>
      <c r="B228" s="64"/>
      <c r="C228" s="64"/>
      <c r="D228" s="64"/>
      <c r="E228" s="64"/>
      <c r="F228" s="64"/>
      <c r="G228" s="64"/>
      <c r="H228" s="64"/>
      <c r="I228" s="64"/>
      <c r="J228" s="64"/>
      <c r="K228" s="64"/>
      <c r="L228" s="64"/>
      <c r="M228" s="64"/>
      <c r="N228" s="64"/>
      <c r="O228" s="64"/>
      <c r="P228" s="64"/>
      <c r="Q228" s="64"/>
      <c r="R228" s="64"/>
    </row>
    <row r="229" spans="1:18" s="66" customFormat="1" ht="12.75" x14ac:dyDescent="0.2">
      <c r="A229" s="64"/>
      <c r="B229" s="64"/>
      <c r="C229" s="64"/>
      <c r="D229" s="64"/>
      <c r="E229" s="64"/>
      <c r="F229" s="64"/>
      <c r="G229" s="64"/>
      <c r="H229" s="64"/>
      <c r="I229" s="64"/>
      <c r="J229" s="64"/>
      <c r="K229" s="64"/>
      <c r="L229" s="64"/>
      <c r="M229" s="64"/>
      <c r="N229" s="64"/>
      <c r="O229" s="64"/>
      <c r="P229" s="64"/>
      <c r="Q229" s="64"/>
      <c r="R229" s="64"/>
    </row>
    <row r="230" spans="1:18" s="66" customFormat="1" ht="12.75" x14ac:dyDescent="0.2">
      <c r="A230" s="64"/>
      <c r="B230" s="64"/>
      <c r="C230" s="64"/>
      <c r="D230" s="64"/>
      <c r="E230" s="64"/>
      <c r="F230" s="64"/>
      <c r="G230" s="64"/>
      <c r="H230" s="64"/>
      <c r="I230" s="64"/>
      <c r="J230" s="64"/>
      <c r="K230" s="64"/>
      <c r="L230" s="64"/>
      <c r="M230" s="64"/>
      <c r="N230" s="64"/>
      <c r="O230" s="64"/>
      <c r="P230" s="64"/>
      <c r="Q230" s="64"/>
      <c r="R230" s="64"/>
    </row>
    <row r="231" spans="1:18" s="66" customFormat="1" ht="12.75" x14ac:dyDescent="0.2">
      <c r="A231" s="64"/>
      <c r="B231" s="64"/>
      <c r="C231" s="64"/>
      <c r="D231" s="64"/>
      <c r="E231" s="64"/>
      <c r="F231" s="64"/>
      <c r="G231" s="64"/>
      <c r="H231" s="64"/>
      <c r="I231" s="64"/>
      <c r="J231" s="64"/>
      <c r="K231" s="64"/>
      <c r="L231" s="64"/>
      <c r="M231" s="64"/>
      <c r="N231" s="64"/>
      <c r="O231" s="64"/>
      <c r="P231" s="64"/>
      <c r="Q231" s="64"/>
      <c r="R231" s="64"/>
    </row>
    <row r="232" spans="1:18" s="66" customFormat="1" ht="12.75" x14ac:dyDescent="0.2">
      <c r="A232" s="64"/>
      <c r="B232" s="64"/>
      <c r="C232" s="64"/>
      <c r="D232" s="64"/>
      <c r="E232" s="64"/>
      <c r="F232" s="64"/>
      <c r="G232" s="64"/>
      <c r="H232" s="64"/>
      <c r="I232" s="64"/>
      <c r="J232" s="64"/>
      <c r="K232" s="64"/>
      <c r="L232" s="64"/>
      <c r="M232" s="64"/>
      <c r="N232" s="64"/>
      <c r="O232" s="64"/>
      <c r="P232" s="64"/>
      <c r="Q232" s="64"/>
      <c r="R232" s="64"/>
    </row>
    <row r="233" spans="1:18" s="66" customFormat="1" ht="12.75" x14ac:dyDescent="0.2">
      <c r="A233" s="64"/>
      <c r="B233" s="64"/>
      <c r="C233" s="64"/>
      <c r="D233" s="64"/>
      <c r="E233" s="64"/>
      <c r="F233" s="64"/>
      <c r="G233" s="64"/>
      <c r="H233" s="64"/>
      <c r="I233" s="64"/>
      <c r="J233" s="64"/>
      <c r="K233" s="64"/>
      <c r="L233" s="64"/>
      <c r="M233" s="64"/>
      <c r="N233" s="64"/>
      <c r="O233" s="64"/>
      <c r="P233" s="64"/>
      <c r="Q233" s="64"/>
      <c r="R233" s="64"/>
    </row>
    <row r="234" spans="1:18" s="66" customFormat="1" ht="12.75" x14ac:dyDescent="0.2">
      <c r="A234" s="64"/>
      <c r="B234" s="64"/>
      <c r="C234" s="64"/>
      <c r="D234" s="64"/>
      <c r="E234" s="64"/>
      <c r="F234" s="64"/>
      <c r="G234" s="64"/>
      <c r="H234" s="64"/>
      <c r="I234" s="64"/>
      <c r="J234" s="64"/>
      <c r="K234" s="64"/>
      <c r="L234" s="64"/>
      <c r="M234" s="64"/>
      <c r="N234" s="64"/>
      <c r="O234" s="64"/>
      <c r="P234" s="64"/>
      <c r="Q234" s="64"/>
      <c r="R234" s="64"/>
    </row>
    <row r="235" spans="1:18" ht="3.4" customHeight="1" x14ac:dyDescent="0.2"/>
    <row r="236" spans="1:18" ht="8.85" customHeight="1" x14ac:dyDescent="0.2"/>
    <row r="237" spans="1:18" ht="8.85" customHeight="1" x14ac:dyDescent="0.2"/>
    <row r="238" spans="1:18" ht="8.85" customHeight="1" x14ac:dyDescent="0.2"/>
    <row r="239" spans="1:18" ht="8.85" customHeight="1" x14ac:dyDescent="0.2"/>
    <row r="240" spans="1:18" ht="8.85" customHeight="1" x14ac:dyDescent="0.2"/>
    <row r="241" spans="1:21" ht="10.9" customHeight="1" x14ac:dyDescent="0.2"/>
    <row r="242" spans="1:21" ht="7.15" customHeight="1" x14ac:dyDescent="0.2"/>
    <row r="243" spans="1:21" ht="8.85" hidden="1" customHeight="1" x14ac:dyDescent="0.2"/>
    <row r="244" spans="1:21" ht="10.5" hidden="1" customHeight="1" x14ac:dyDescent="0.2"/>
    <row r="245" spans="1:21" ht="8.85" customHeight="1" x14ac:dyDescent="0.2"/>
    <row r="246" spans="1:21" s="61" customFormat="1" ht="9.75" customHeight="1" x14ac:dyDescent="0.2">
      <c r="A246" s="64"/>
      <c r="B246" s="64"/>
      <c r="C246" s="64"/>
      <c r="D246" s="64"/>
      <c r="E246" s="64"/>
      <c r="F246" s="64"/>
      <c r="G246" s="64"/>
      <c r="H246" s="64"/>
      <c r="I246" s="64"/>
      <c r="J246" s="64"/>
      <c r="K246" s="64"/>
      <c r="L246" s="64"/>
      <c r="M246" s="64"/>
      <c r="N246" s="64"/>
      <c r="O246" s="64"/>
      <c r="P246" s="64"/>
      <c r="Q246" s="64"/>
      <c r="R246" s="64"/>
      <c r="U246" s="82"/>
    </row>
  </sheetData>
  <mergeCells count="6">
    <mergeCell ref="L5:Q5"/>
    <mergeCell ref="C5:K5"/>
    <mergeCell ref="C52:K52"/>
    <mergeCell ref="L52:Q52"/>
    <mergeCell ref="C156:K156"/>
    <mergeCell ref="L156:Q156"/>
  </mergeCells>
  <printOptions gridLinesSet="0"/>
  <pageMargins left="3.75" right="0.25" top="0.5" bottom="0.25" header="0" footer="0"/>
  <pageSetup paperSize="17" pageOrder="overThenDown"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20C47-B5A9-498B-A9FC-62161A55C623}">
  <sheetPr transitionEvaluation="1" codeName="Sheet2">
    <tabColor theme="4" tint="-0.249977111117893"/>
  </sheetPr>
  <dimension ref="A1:S247"/>
  <sheetViews>
    <sheetView showGridLines="0" zoomScaleNormal="100" workbookViewId="0">
      <pane xSplit="2" ySplit="6" topLeftCell="C7" activePane="bottomRight" state="frozen"/>
      <selection activeCell="A2" sqref="A2"/>
      <selection pane="topRight" activeCell="A2" sqref="A2"/>
      <selection pane="bottomLeft" activeCell="A2" sqref="A2"/>
      <selection pane="bottomRight"/>
    </sheetView>
  </sheetViews>
  <sheetFormatPr defaultColWidth="12.7109375" defaultRowHeight="9.75" customHeight="1" x14ac:dyDescent="0.2"/>
  <cols>
    <col min="1" max="1" width="4.7109375" style="64" customWidth="1"/>
    <col min="2" max="3" width="13.85546875" style="64" customWidth="1"/>
    <col min="4" max="4" width="18.7109375" style="64" customWidth="1"/>
    <col min="5" max="5" width="18.140625" style="64" customWidth="1"/>
    <col min="6" max="6" width="14.7109375" style="64" customWidth="1"/>
    <col min="7" max="7" width="16.42578125" style="64" customWidth="1"/>
    <col min="8" max="8" width="15.140625" style="64" customWidth="1"/>
    <col min="9" max="9" width="16.7109375" style="64" customWidth="1"/>
    <col min="10" max="10" width="15.85546875" style="64" customWidth="1"/>
    <col min="11" max="13" width="14.42578125" style="64" customWidth="1"/>
    <col min="14" max="14" width="15" style="64" customWidth="1"/>
    <col min="15" max="15" width="13.7109375" style="64" customWidth="1"/>
    <col min="16" max="16" width="14.140625" style="64" customWidth="1"/>
    <col min="17" max="17" width="12.140625" style="64" customWidth="1"/>
    <col min="18" max="18" width="14.140625" style="64" customWidth="1"/>
    <col min="19" max="19" width="24.5703125" style="64" customWidth="1"/>
    <col min="20" max="16384" width="12.7109375" style="64"/>
  </cols>
  <sheetData>
    <row r="1" spans="1:18" s="296" customFormat="1" ht="15.75" x14ac:dyDescent="0.2">
      <c r="A1" s="325" t="s">
        <v>0</v>
      </c>
      <c r="B1" s="271"/>
      <c r="C1" s="271"/>
      <c r="D1" s="271"/>
      <c r="E1" s="271"/>
      <c r="F1" s="271"/>
      <c r="G1" s="271"/>
      <c r="H1" s="271"/>
      <c r="I1" s="271"/>
      <c r="J1" s="271"/>
      <c r="K1" s="271"/>
      <c r="L1" s="271"/>
      <c r="M1" s="271"/>
      <c r="N1" s="271"/>
      <c r="O1" s="271"/>
      <c r="P1" s="271"/>
      <c r="Q1" s="271"/>
      <c r="R1" s="271"/>
    </row>
    <row r="2" spans="1:18" s="296" customFormat="1" ht="15.75" x14ac:dyDescent="0.2">
      <c r="A2" s="323" t="s">
        <v>357</v>
      </c>
      <c r="B2" s="273"/>
      <c r="C2" s="273"/>
      <c r="D2" s="273"/>
      <c r="E2" s="273"/>
      <c r="F2" s="273"/>
      <c r="G2" s="273"/>
      <c r="H2" s="273"/>
      <c r="I2" s="273"/>
      <c r="J2" s="273"/>
      <c r="K2" s="273"/>
      <c r="L2" s="273"/>
      <c r="M2" s="273"/>
      <c r="N2" s="273"/>
      <c r="O2" s="273"/>
      <c r="P2" s="273"/>
      <c r="Q2" s="273"/>
      <c r="R2" s="273"/>
    </row>
    <row r="3" spans="1:18" s="296" customFormat="1" ht="15.75" x14ac:dyDescent="0.2">
      <c r="A3" s="323" t="s">
        <v>525</v>
      </c>
      <c r="B3" s="273"/>
      <c r="C3" s="273"/>
      <c r="D3" s="273"/>
      <c r="E3" s="273"/>
      <c r="F3" s="273"/>
      <c r="G3" s="273"/>
      <c r="H3" s="273"/>
      <c r="I3" s="273"/>
      <c r="J3" s="273"/>
      <c r="K3" s="273"/>
      <c r="L3" s="273"/>
      <c r="M3" s="273"/>
      <c r="N3" s="273"/>
      <c r="O3" s="273"/>
      <c r="P3" s="273"/>
      <c r="Q3" s="273"/>
      <c r="R3" s="273"/>
    </row>
    <row r="4" spans="1:18" customFormat="1" ht="13.5" thickBot="1" x14ac:dyDescent="0.25"/>
    <row r="5" spans="1:18" customFormat="1" ht="15" x14ac:dyDescent="0.25">
      <c r="A5" s="84"/>
      <c r="B5" s="84"/>
      <c r="C5" s="399" t="s">
        <v>303</v>
      </c>
      <c r="D5" s="400"/>
      <c r="E5" s="401"/>
      <c r="F5" s="84"/>
      <c r="G5" s="399" t="s">
        <v>319</v>
      </c>
      <c r="H5" s="400"/>
      <c r="I5" s="400"/>
      <c r="J5" s="400"/>
      <c r="K5" s="400"/>
      <c r="L5" s="400"/>
      <c r="M5" s="400"/>
      <c r="N5" s="400"/>
      <c r="O5" s="400"/>
      <c r="P5" s="400"/>
      <c r="Q5" s="401"/>
      <c r="R5" s="89"/>
    </row>
    <row r="6" spans="1:18" s="88" customFormat="1" ht="76.5" customHeight="1" x14ac:dyDescent="0.25">
      <c r="A6" s="332" t="s">
        <v>1</v>
      </c>
      <c r="B6" s="333" t="s">
        <v>2</v>
      </c>
      <c r="C6" s="332" t="s">
        <v>304</v>
      </c>
      <c r="D6" s="332" t="s">
        <v>305</v>
      </c>
      <c r="E6" s="332" t="s">
        <v>306</v>
      </c>
      <c r="F6" s="332" t="s">
        <v>307</v>
      </c>
      <c r="G6" s="332" t="s">
        <v>313</v>
      </c>
      <c r="H6" s="332" t="s">
        <v>312</v>
      </c>
      <c r="I6" s="332" t="s">
        <v>314</v>
      </c>
      <c r="J6" s="332" t="s">
        <v>315</v>
      </c>
      <c r="K6" s="332" t="s">
        <v>317</v>
      </c>
      <c r="L6" s="332" t="s">
        <v>316</v>
      </c>
      <c r="M6" s="332" t="s">
        <v>318</v>
      </c>
      <c r="N6" s="332" t="s">
        <v>320</v>
      </c>
      <c r="O6" s="332" t="s">
        <v>308</v>
      </c>
      <c r="P6" s="332" t="s">
        <v>309</v>
      </c>
      <c r="Q6" s="332" t="s">
        <v>310</v>
      </c>
      <c r="R6" s="332" t="s">
        <v>311</v>
      </c>
    </row>
    <row r="7" spans="1:18" s="66" customFormat="1" ht="12.75" x14ac:dyDescent="0.2">
      <c r="A7" s="113">
        <v>1</v>
      </c>
      <c r="B7" s="113" t="s">
        <v>5</v>
      </c>
      <c r="C7" s="132">
        <v>0</v>
      </c>
      <c r="D7" s="132">
        <v>116616222</v>
      </c>
      <c r="E7" s="132">
        <v>0</v>
      </c>
      <c r="F7" s="132">
        <f t="shared" ref="F7:F44" si="0">SUM(C7:E7)</f>
        <v>116616222</v>
      </c>
      <c r="G7" s="132">
        <v>14535753</v>
      </c>
      <c r="H7" s="132">
        <v>1816886</v>
      </c>
      <c r="I7" s="132">
        <v>62049747</v>
      </c>
      <c r="J7" s="132">
        <f t="shared" ref="J7:J44" si="1">SUM(G7:I7)</f>
        <v>78402386</v>
      </c>
      <c r="K7" s="132">
        <v>3817877</v>
      </c>
      <c r="L7" s="132">
        <v>855667</v>
      </c>
      <c r="M7" s="132">
        <v>36038174</v>
      </c>
      <c r="N7" s="132">
        <f t="shared" ref="N7:N44" si="2">SUM(K7:M7)</f>
        <v>40711718</v>
      </c>
      <c r="O7" s="132">
        <v>0</v>
      </c>
      <c r="P7" s="132">
        <v>0</v>
      </c>
      <c r="Q7" s="132">
        <v>0</v>
      </c>
      <c r="R7" s="132">
        <f t="shared" ref="R7:R44" si="3">(J7+N7+O7+P7+Q7)</f>
        <v>119114104</v>
      </c>
    </row>
    <row r="8" spans="1:18" s="66" customFormat="1" ht="12.75" x14ac:dyDescent="0.2">
      <c r="A8" s="110">
        <v>2</v>
      </c>
      <c r="B8" s="110" t="s">
        <v>7</v>
      </c>
      <c r="C8" s="111">
        <v>162305</v>
      </c>
      <c r="D8" s="111">
        <v>0</v>
      </c>
      <c r="E8" s="111">
        <v>0</v>
      </c>
      <c r="F8" s="111">
        <f t="shared" si="0"/>
        <v>162305</v>
      </c>
      <c r="G8" s="111">
        <v>1251922</v>
      </c>
      <c r="H8" s="111">
        <v>0</v>
      </c>
      <c r="I8" s="111">
        <v>4586601</v>
      </c>
      <c r="J8" s="111">
        <f t="shared" si="1"/>
        <v>5838523</v>
      </c>
      <c r="K8" s="111">
        <v>1364160</v>
      </c>
      <c r="L8" s="111">
        <v>0</v>
      </c>
      <c r="M8" s="111">
        <v>5026449</v>
      </c>
      <c r="N8" s="111">
        <f t="shared" si="2"/>
        <v>6390609</v>
      </c>
      <c r="O8" s="111">
        <v>0</v>
      </c>
      <c r="P8" s="111">
        <v>0</v>
      </c>
      <c r="Q8" s="111">
        <v>1885357</v>
      </c>
      <c r="R8" s="111">
        <f t="shared" si="3"/>
        <v>14114489</v>
      </c>
    </row>
    <row r="9" spans="1:18" s="66" customFormat="1" ht="12.75" x14ac:dyDescent="0.2">
      <c r="A9" s="113">
        <v>3</v>
      </c>
      <c r="B9" s="113" t="s">
        <v>9</v>
      </c>
      <c r="C9" s="114">
        <v>0</v>
      </c>
      <c r="D9" s="114">
        <v>0</v>
      </c>
      <c r="E9" s="114">
        <v>0</v>
      </c>
      <c r="F9" s="114">
        <f t="shared" si="0"/>
        <v>0</v>
      </c>
      <c r="G9" s="114">
        <v>108345</v>
      </c>
      <c r="H9" s="114">
        <v>0</v>
      </c>
      <c r="I9" s="114">
        <v>687769</v>
      </c>
      <c r="J9" s="114">
        <f t="shared" si="1"/>
        <v>796114</v>
      </c>
      <c r="K9" s="114">
        <v>29208</v>
      </c>
      <c r="L9" s="114">
        <v>0</v>
      </c>
      <c r="M9" s="114">
        <v>159238</v>
      </c>
      <c r="N9" s="114">
        <f t="shared" si="2"/>
        <v>188446</v>
      </c>
      <c r="O9" s="114">
        <v>0</v>
      </c>
      <c r="P9" s="114">
        <v>0</v>
      </c>
      <c r="Q9" s="114">
        <v>0</v>
      </c>
      <c r="R9" s="114">
        <f t="shared" si="3"/>
        <v>984560</v>
      </c>
    </row>
    <row r="10" spans="1:18" s="66" customFormat="1" ht="12.75" x14ac:dyDescent="0.2">
      <c r="A10" s="110">
        <v>4</v>
      </c>
      <c r="B10" s="110" t="s">
        <v>11</v>
      </c>
      <c r="C10" s="111">
        <v>1161197</v>
      </c>
      <c r="D10" s="111">
        <v>13725940</v>
      </c>
      <c r="E10" s="111">
        <v>0</v>
      </c>
      <c r="F10" s="111">
        <f t="shared" si="0"/>
        <v>14887137</v>
      </c>
      <c r="G10" s="111">
        <v>3955231</v>
      </c>
      <c r="H10" s="111">
        <v>2563977</v>
      </c>
      <c r="I10" s="111">
        <v>5619981</v>
      </c>
      <c r="J10" s="111">
        <f t="shared" si="1"/>
        <v>12139189</v>
      </c>
      <c r="K10" s="111">
        <v>1848782</v>
      </c>
      <c r="L10" s="111">
        <v>1198472</v>
      </c>
      <c r="M10" s="111">
        <v>2626932</v>
      </c>
      <c r="N10" s="111">
        <f t="shared" si="2"/>
        <v>5674186</v>
      </c>
      <c r="O10" s="111">
        <v>0</v>
      </c>
      <c r="P10" s="111">
        <v>0</v>
      </c>
      <c r="Q10" s="111">
        <v>370285</v>
      </c>
      <c r="R10" s="111">
        <f t="shared" si="3"/>
        <v>18183660</v>
      </c>
    </row>
    <row r="11" spans="1:18" s="66" customFormat="1" ht="12.75" x14ac:dyDescent="0.2">
      <c r="A11" s="113">
        <v>5</v>
      </c>
      <c r="B11" s="113" t="s">
        <v>13</v>
      </c>
      <c r="C11" s="114">
        <v>3613238</v>
      </c>
      <c r="D11" s="114">
        <v>39892695</v>
      </c>
      <c r="E11" s="114">
        <v>0</v>
      </c>
      <c r="F11" s="114">
        <f t="shared" si="0"/>
        <v>43505933</v>
      </c>
      <c r="G11" s="114">
        <v>25122299</v>
      </c>
      <c r="H11" s="114">
        <v>1694707</v>
      </c>
      <c r="I11" s="114">
        <v>11026067</v>
      </c>
      <c r="J11" s="114">
        <f t="shared" si="1"/>
        <v>37843073</v>
      </c>
      <c r="K11" s="114">
        <v>6185363</v>
      </c>
      <c r="L11" s="114">
        <v>769191</v>
      </c>
      <c r="M11" s="114">
        <v>4266621</v>
      </c>
      <c r="N11" s="114">
        <f t="shared" si="2"/>
        <v>11221175</v>
      </c>
      <c r="O11" s="114">
        <v>0</v>
      </c>
      <c r="P11" s="114">
        <v>4952615</v>
      </c>
      <c r="Q11" s="114">
        <v>2750762</v>
      </c>
      <c r="R11" s="114">
        <f t="shared" si="3"/>
        <v>56767625</v>
      </c>
    </row>
    <row r="12" spans="1:18" s="66" customFormat="1" ht="12.75" x14ac:dyDescent="0.2">
      <c r="A12" s="110">
        <v>6</v>
      </c>
      <c r="B12" s="110" t="s">
        <v>15</v>
      </c>
      <c r="C12" s="111">
        <v>0</v>
      </c>
      <c r="D12" s="111">
        <v>0</v>
      </c>
      <c r="E12" s="111">
        <v>0</v>
      </c>
      <c r="F12" s="111">
        <f t="shared" si="0"/>
        <v>0</v>
      </c>
      <c r="G12" s="111">
        <v>0</v>
      </c>
      <c r="H12" s="111">
        <v>0</v>
      </c>
      <c r="I12" s="111">
        <v>0</v>
      </c>
      <c r="J12" s="111">
        <f t="shared" si="1"/>
        <v>0</v>
      </c>
      <c r="K12" s="111">
        <v>0</v>
      </c>
      <c r="L12" s="111">
        <v>0</v>
      </c>
      <c r="M12" s="111">
        <v>0</v>
      </c>
      <c r="N12" s="111">
        <f t="shared" si="2"/>
        <v>0</v>
      </c>
      <c r="O12" s="111">
        <v>0</v>
      </c>
      <c r="P12" s="111">
        <v>0</v>
      </c>
      <c r="Q12" s="111">
        <v>0</v>
      </c>
      <c r="R12" s="111">
        <f t="shared" si="3"/>
        <v>0</v>
      </c>
    </row>
    <row r="13" spans="1:18" s="66" customFormat="1" ht="12.75" x14ac:dyDescent="0.2">
      <c r="A13" s="113">
        <v>7</v>
      </c>
      <c r="B13" s="113" t="s">
        <v>244</v>
      </c>
      <c r="C13" s="114">
        <v>3038694</v>
      </c>
      <c r="D13" s="114">
        <v>2307309</v>
      </c>
      <c r="E13" s="114">
        <v>0</v>
      </c>
      <c r="F13" s="114">
        <f t="shared" si="0"/>
        <v>5346003</v>
      </c>
      <c r="G13" s="114">
        <v>1030000</v>
      </c>
      <c r="H13" s="114">
        <v>0</v>
      </c>
      <c r="I13" s="114">
        <v>3576612</v>
      </c>
      <c r="J13" s="114">
        <f t="shared" si="1"/>
        <v>4606612</v>
      </c>
      <c r="K13" s="114">
        <v>492354</v>
      </c>
      <c r="L13" s="114">
        <v>0</v>
      </c>
      <c r="M13" s="114">
        <v>234031</v>
      </c>
      <c r="N13" s="114">
        <f t="shared" si="2"/>
        <v>726385</v>
      </c>
      <c r="O13" s="114">
        <v>0</v>
      </c>
      <c r="P13" s="114">
        <v>0</v>
      </c>
      <c r="Q13" s="114">
        <v>13006</v>
      </c>
      <c r="R13" s="114">
        <f t="shared" si="3"/>
        <v>5346003</v>
      </c>
    </row>
    <row r="14" spans="1:18" s="66" customFormat="1" ht="12.75" x14ac:dyDescent="0.2">
      <c r="A14" s="110">
        <v>8</v>
      </c>
      <c r="B14" s="110" t="s">
        <v>18</v>
      </c>
      <c r="C14" s="111">
        <v>0</v>
      </c>
      <c r="D14" s="111">
        <v>0</v>
      </c>
      <c r="E14" s="111">
        <v>0</v>
      </c>
      <c r="F14" s="111">
        <f t="shared" si="0"/>
        <v>0</v>
      </c>
      <c r="G14" s="111">
        <v>5598017</v>
      </c>
      <c r="H14" s="111">
        <v>381488</v>
      </c>
      <c r="I14" s="111">
        <v>11236881</v>
      </c>
      <c r="J14" s="111">
        <f t="shared" si="1"/>
        <v>17216386</v>
      </c>
      <c r="K14" s="111">
        <v>5376500</v>
      </c>
      <c r="L14" s="111">
        <v>0</v>
      </c>
      <c r="M14" s="111">
        <v>1556100</v>
      </c>
      <c r="N14" s="111">
        <f t="shared" si="2"/>
        <v>6932600</v>
      </c>
      <c r="O14" s="111">
        <v>0</v>
      </c>
      <c r="P14" s="111">
        <v>0</v>
      </c>
      <c r="Q14" s="111">
        <v>0</v>
      </c>
      <c r="R14" s="111">
        <f t="shared" si="3"/>
        <v>24148986</v>
      </c>
    </row>
    <row r="15" spans="1:18" s="66" customFormat="1" ht="12.75" x14ac:dyDescent="0.2">
      <c r="A15" s="113">
        <v>9</v>
      </c>
      <c r="B15" s="113" t="s">
        <v>20</v>
      </c>
      <c r="C15" s="114">
        <v>0</v>
      </c>
      <c r="D15" s="114">
        <v>0</v>
      </c>
      <c r="E15" s="114">
        <v>0</v>
      </c>
      <c r="F15" s="114">
        <f t="shared" si="0"/>
        <v>0</v>
      </c>
      <c r="G15" s="114">
        <v>0</v>
      </c>
      <c r="H15" s="114">
        <v>0</v>
      </c>
      <c r="I15" s="114">
        <v>0</v>
      </c>
      <c r="J15" s="114">
        <f t="shared" si="1"/>
        <v>0</v>
      </c>
      <c r="K15" s="114">
        <v>0</v>
      </c>
      <c r="L15" s="114">
        <v>0</v>
      </c>
      <c r="M15" s="114">
        <v>0</v>
      </c>
      <c r="N15" s="114">
        <f t="shared" si="2"/>
        <v>0</v>
      </c>
      <c r="O15" s="114">
        <v>0</v>
      </c>
      <c r="P15" s="114">
        <v>0</v>
      </c>
      <c r="Q15" s="114">
        <v>0</v>
      </c>
      <c r="R15" s="114">
        <f t="shared" si="3"/>
        <v>0</v>
      </c>
    </row>
    <row r="16" spans="1:18" s="66" customFormat="1" ht="12.75" x14ac:dyDescent="0.2">
      <c r="A16" s="110">
        <v>10</v>
      </c>
      <c r="B16" s="110" t="s">
        <v>22</v>
      </c>
      <c r="C16" s="111">
        <v>0</v>
      </c>
      <c r="D16" s="111">
        <v>0</v>
      </c>
      <c r="E16" s="111">
        <v>0</v>
      </c>
      <c r="F16" s="111">
        <f t="shared" si="0"/>
        <v>0</v>
      </c>
      <c r="G16" s="111">
        <v>2792480</v>
      </c>
      <c r="H16" s="111">
        <v>0</v>
      </c>
      <c r="I16" s="111">
        <v>5941340</v>
      </c>
      <c r="J16" s="111">
        <f t="shared" si="1"/>
        <v>8733820</v>
      </c>
      <c r="K16" s="111">
        <v>881088</v>
      </c>
      <c r="L16" s="111">
        <v>0</v>
      </c>
      <c r="M16" s="111">
        <v>2564356</v>
      </c>
      <c r="N16" s="111">
        <f t="shared" si="2"/>
        <v>3445444</v>
      </c>
      <c r="O16" s="111">
        <v>0</v>
      </c>
      <c r="P16" s="111">
        <v>0</v>
      </c>
      <c r="Q16" s="111">
        <v>0</v>
      </c>
      <c r="R16" s="111">
        <f t="shared" si="3"/>
        <v>12179264</v>
      </c>
    </row>
    <row r="17" spans="1:18" s="66" customFormat="1" ht="12.75" x14ac:dyDescent="0.2">
      <c r="A17" s="113">
        <v>11</v>
      </c>
      <c r="B17" s="113" t="s">
        <v>24</v>
      </c>
      <c r="C17" s="114">
        <v>1168087</v>
      </c>
      <c r="D17" s="114">
        <v>13807806</v>
      </c>
      <c r="E17" s="114">
        <v>0</v>
      </c>
      <c r="F17" s="114">
        <f t="shared" si="0"/>
        <v>14975893</v>
      </c>
      <c r="G17" s="114">
        <v>7055186</v>
      </c>
      <c r="H17" s="114">
        <v>315708</v>
      </c>
      <c r="I17" s="114">
        <v>1968665</v>
      </c>
      <c r="J17" s="114">
        <f t="shared" si="1"/>
        <v>9339559</v>
      </c>
      <c r="K17" s="114">
        <v>3725658</v>
      </c>
      <c r="L17" s="114">
        <v>780025</v>
      </c>
      <c r="M17" s="114">
        <v>758163</v>
      </c>
      <c r="N17" s="114">
        <f t="shared" si="2"/>
        <v>5263846</v>
      </c>
      <c r="O17" s="114">
        <v>0</v>
      </c>
      <c r="P17" s="114">
        <v>147654</v>
      </c>
      <c r="Q17" s="114">
        <v>23383</v>
      </c>
      <c r="R17" s="114">
        <f t="shared" si="3"/>
        <v>14774442</v>
      </c>
    </row>
    <row r="18" spans="1:18" s="66" customFormat="1" ht="12.75" x14ac:dyDescent="0.2">
      <c r="A18" s="110">
        <v>12</v>
      </c>
      <c r="B18" s="110" t="s">
        <v>26</v>
      </c>
      <c r="C18" s="111">
        <v>0</v>
      </c>
      <c r="D18" s="111">
        <v>0</v>
      </c>
      <c r="E18" s="111">
        <v>0</v>
      </c>
      <c r="F18" s="111">
        <f t="shared" si="0"/>
        <v>0</v>
      </c>
      <c r="G18" s="111">
        <v>0</v>
      </c>
      <c r="H18" s="111">
        <v>0</v>
      </c>
      <c r="I18" s="111">
        <v>0</v>
      </c>
      <c r="J18" s="111">
        <f t="shared" si="1"/>
        <v>0</v>
      </c>
      <c r="K18" s="111">
        <v>0</v>
      </c>
      <c r="L18" s="111">
        <v>0</v>
      </c>
      <c r="M18" s="111">
        <v>0</v>
      </c>
      <c r="N18" s="111">
        <f t="shared" si="2"/>
        <v>0</v>
      </c>
      <c r="O18" s="111">
        <v>0</v>
      </c>
      <c r="P18" s="111">
        <v>0</v>
      </c>
      <c r="Q18" s="111">
        <v>0</v>
      </c>
      <c r="R18" s="111">
        <f t="shared" si="3"/>
        <v>0</v>
      </c>
    </row>
    <row r="19" spans="1:18" s="66" customFormat="1" ht="12.75" x14ac:dyDescent="0.2">
      <c r="A19" s="113">
        <v>13</v>
      </c>
      <c r="B19" s="113" t="s">
        <v>28</v>
      </c>
      <c r="C19" s="114">
        <v>3082664</v>
      </c>
      <c r="D19" s="114">
        <v>11822965</v>
      </c>
      <c r="E19" s="114">
        <v>0</v>
      </c>
      <c r="F19" s="114">
        <f t="shared" si="0"/>
        <v>14905629</v>
      </c>
      <c r="G19" s="114">
        <v>4717836</v>
      </c>
      <c r="H19" s="114">
        <v>0</v>
      </c>
      <c r="I19" s="114">
        <v>4245456</v>
      </c>
      <c r="J19" s="114">
        <f t="shared" si="1"/>
        <v>8963292</v>
      </c>
      <c r="K19" s="114">
        <v>3554383</v>
      </c>
      <c r="L19" s="114">
        <v>0</v>
      </c>
      <c r="M19" s="114">
        <v>2297017</v>
      </c>
      <c r="N19" s="114">
        <f t="shared" si="2"/>
        <v>5851400</v>
      </c>
      <c r="O19" s="114">
        <v>0</v>
      </c>
      <c r="P19" s="114">
        <v>0</v>
      </c>
      <c r="Q19" s="114">
        <v>0</v>
      </c>
      <c r="R19" s="114">
        <f t="shared" si="3"/>
        <v>14814692</v>
      </c>
    </row>
    <row r="20" spans="1:18" s="66" customFormat="1" ht="12.75" x14ac:dyDescent="0.2">
      <c r="A20" s="110">
        <v>14</v>
      </c>
      <c r="B20" s="110" t="s">
        <v>30</v>
      </c>
      <c r="C20" s="111">
        <v>26311</v>
      </c>
      <c r="D20" s="111">
        <v>1290278</v>
      </c>
      <c r="E20" s="111">
        <v>0</v>
      </c>
      <c r="F20" s="111">
        <f t="shared" si="0"/>
        <v>1316589</v>
      </c>
      <c r="G20" s="111">
        <v>497176</v>
      </c>
      <c r="H20" s="111">
        <v>0</v>
      </c>
      <c r="I20" s="111">
        <v>305659</v>
      </c>
      <c r="J20" s="111">
        <f t="shared" si="1"/>
        <v>802835</v>
      </c>
      <c r="K20" s="111">
        <v>423666</v>
      </c>
      <c r="L20" s="111">
        <v>0</v>
      </c>
      <c r="M20" s="111">
        <v>90088</v>
      </c>
      <c r="N20" s="111">
        <f t="shared" si="2"/>
        <v>513754</v>
      </c>
      <c r="O20" s="111">
        <v>0</v>
      </c>
      <c r="P20" s="111">
        <v>0</v>
      </c>
      <c r="Q20" s="111">
        <v>0</v>
      </c>
      <c r="R20" s="111">
        <f t="shared" si="3"/>
        <v>1316589</v>
      </c>
    </row>
    <row r="21" spans="1:18" s="66" customFormat="1" ht="12.75" x14ac:dyDescent="0.2">
      <c r="A21" s="113">
        <v>15</v>
      </c>
      <c r="B21" s="113" t="s">
        <v>32</v>
      </c>
      <c r="C21" s="114">
        <v>1966693</v>
      </c>
      <c r="D21" s="114">
        <v>33382806</v>
      </c>
      <c r="E21" s="114">
        <v>0</v>
      </c>
      <c r="F21" s="114">
        <f t="shared" si="0"/>
        <v>35349499</v>
      </c>
      <c r="G21" s="114">
        <v>12781206</v>
      </c>
      <c r="H21" s="114">
        <v>0</v>
      </c>
      <c r="I21" s="114">
        <v>12312726</v>
      </c>
      <c r="J21" s="114">
        <f t="shared" si="1"/>
        <v>25093932</v>
      </c>
      <c r="K21" s="114">
        <v>4119037</v>
      </c>
      <c r="L21" s="114">
        <v>0</v>
      </c>
      <c r="M21" s="114">
        <v>6161070</v>
      </c>
      <c r="N21" s="114">
        <f t="shared" si="2"/>
        <v>10280107</v>
      </c>
      <c r="O21" s="114">
        <v>0</v>
      </c>
      <c r="P21" s="114">
        <v>0</v>
      </c>
      <c r="Q21" s="114">
        <v>0</v>
      </c>
      <c r="R21" s="114">
        <f t="shared" si="3"/>
        <v>35374039</v>
      </c>
    </row>
    <row r="22" spans="1:18" s="66" customFormat="1" ht="12.75" x14ac:dyDescent="0.2">
      <c r="A22" s="110">
        <v>16</v>
      </c>
      <c r="B22" s="110" t="s">
        <v>34</v>
      </c>
      <c r="C22" s="111">
        <v>0</v>
      </c>
      <c r="D22" s="111">
        <v>20019388</v>
      </c>
      <c r="E22" s="111">
        <v>766641</v>
      </c>
      <c r="F22" s="111">
        <f t="shared" si="0"/>
        <v>20786029</v>
      </c>
      <c r="G22" s="111">
        <v>8717617</v>
      </c>
      <c r="H22" s="111">
        <v>1352980</v>
      </c>
      <c r="I22" s="111">
        <v>4185532</v>
      </c>
      <c r="J22" s="111">
        <f t="shared" si="1"/>
        <v>14256129</v>
      </c>
      <c r="K22" s="111">
        <v>4840980</v>
      </c>
      <c r="L22" s="111">
        <v>585146</v>
      </c>
      <c r="M22" s="111">
        <v>1103774</v>
      </c>
      <c r="N22" s="111">
        <f t="shared" si="2"/>
        <v>6529900</v>
      </c>
      <c r="O22" s="111">
        <v>0</v>
      </c>
      <c r="P22" s="111">
        <v>0</v>
      </c>
      <c r="Q22" s="111">
        <v>0</v>
      </c>
      <c r="R22" s="111">
        <f t="shared" si="3"/>
        <v>20786029</v>
      </c>
    </row>
    <row r="23" spans="1:18" s="66" customFormat="1" ht="12.75" x14ac:dyDescent="0.2">
      <c r="A23" s="113">
        <v>17</v>
      </c>
      <c r="B23" s="113" t="s">
        <v>36</v>
      </c>
      <c r="C23" s="114">
        <v>0</v>
      </c>
      <c r="D23" s="114">
        <v>0</v>
      </c>
      <c r="E23" s="114">
        <v>0</v>
      </c>
      <c r="F23" s="114">
        <f t="shared" si="0"/>
        <v>0</v>
      </c>
      <c r="G23" s="114">
        <v>0</v>
      </c>
      <c r="H23" s="114">
        <v>0</v>
      </c>
      <c r="I23" s="114">
        <v>0</v>
      </c>
      <c r="J23" s="114">
        <f t="shared" si="1"/>
        <v>0</v>
      </c>
      <c r="K23" s="114">
        <v>0</v>
      </c>
      <c r="L23" s="114">
        <v>0</v>
      </c>
      <c r="M23" s="114">
        <v>0</v>
      </c>
      <c r="N23" s="114">
        <f t="shared" si="2"/>
        <v>0</v>
      </c>
      <c r="O23" s="114">
        <v>0</v>
      </c>
      <c r="P23" s="114">
        <v>0</v>
      </c>
      <c r="Q23" s="114">
        <v>0</v>
      </c>
      <c r="R23" s="114">
        <f t="shared" si="3"/>
        <v>0</v>
      </c>
    </row>
    <row r="24" spans="1:18" s="66" customFormat="1" ht="12.75" x14ac:dyDescent="0.2">
      <c r="A24" s="110">
        <v>18</v>
      </c>
      <c r="B24" s="110" t="s">
        <v>38</v>
      </c>
      <c r="C24" s="111">
        <v>0</v>
      </c>
      <c r="D24" s="111">
        <v>2924060</v>
      </c>
      <c r="E24" s="111">
        <v>0</v>
      </c>
      <c r="F24" s="111">
        <f t="shared" si="0"/>
        <v>2924060</v>
      </c>
      <c r="G24" s="111">
        <v>1004704</v>
      </c>
      <c r="H24" s="111">
        <v>0</v>
      </c>
      <c r="I24" s="111">
        <v>921557</v>
      </c>
      <c r="J24" s="111">
        <f t="shared" si="1"/>
        <v>1926261</v>
      </c>
      <c r="K24" s="111">
        <v>368795</v>
      </c>
      <c r="L24" s="111">
        <v>0</v>
      </c>
      <c r="M24" s="111">
        <v>115700</v>
      </c>
      <c r="N24" s="111">
        <f t="shared" si="2"/>
        <v>484495</v>
      </c>
      <c r="O24" s="111">
        <v>0</v>
      </c>
      <c r="P24" s="111">
        <v>0</v>
      </c>
      <c r="Q24" s="111">
        <v>513304</v>
      </c>
      <c r="R24" s="111">
        <f t="shared" si="3"/>
        <v>2924060</v>
      </c>
    </row>
    <row r="25" spans="1:18" s="66" customFormat="1" ht="12.75" x14ac:dyDescent="0.2">
      <c r="A25" s="113">
        <v>19</v>
      </c>
      <c r="B25" s="113" t="s">
        <v>40</v>
      </c>
      <c r="C25" s="114">
        <v>0</v>
      </c>
      <c r="D25" s="114">
        <v>19295515</v>
      </c>
      <c r="E25" s="114">
        <v>0</v>
      </c>
      <c r="F25" s="114">
        <f t="shared" si="0"/>
        <v>19295515</v>
      </c>
      <c r="G25" s="114">
        <v>4665868</v>
      </c>
      <c r="H25" s="114">
        <v>2494924</v>
      </c>
      <c r="I25" s="114">
        <v>4447957</v>
      </c>
      <c r="J25" s="114">
        <f t="shared" si="1"/>
        <v>11608749</v>
      </c>
      <c r="K25" s="114">
        <v>3138352</v>
      </c>
      <c r="L25" s="114">
        <v>2116941</v>
      </c>
      <c r="M25" s="114">
        <v>2431473</v>
      </c>
      <c r="N25" s="114">
        <f t="shared" si="2"/>
        <v>7686766</v>
      </c>
      <c r="O25" s="114">
        <v>0</v>
      </c>
      <c r="P25" s="114">
        <v>0</v>
      </c>
      <c r="Q25" s="114">
        <v>0</v>
      </c>
      <c r="R25" s="114">
        <f t="shared" si="3"/>
        <v>19295515</v>
      </c>
    </row>
    <row r="26" spans="1:18" s="66" customFormat="1" ht="12.75" x14ac:dyDescent="0.2">
      <c r="A26" s="110">
        <v>20</v>
      </c>
      <c r="B26" s="110" t="s">
        <v>42</v>
      </c>
      <c r="C26" s="111">
        <v>0</v>
      </c>
      <c r="D26" s="111">
        <v>14448755</v>
      </c>
      <c r="E26" s="111">
        <v>0</v>
      </c>
      <c r="F26" s="111">
        <f t="shared" si="0"/>
        <v>14448755</v>
      </c>
      <c r="G26" s="111">
        <v>5378107</v>
      </c>
      <c r="H26" s="111">
        <v>1161379</v>
      </c>
      <c r="I26" s="111">
        <v>3707226</v>
      </c>
      <c r="J26" s="111">
        <f t="shared" si="1"/>
        <v>10246712</v>
      </c>
      <c r="K26" s="111">
        <v>1350143</v>
      </c>
      <c r="L26" s="111">
        <v>333668</v>
      </c>
      <c r="M26" s="111">
        <v>2070427</v>
      </c>
      <c r="N26" s="111">
        <f t="shared" si="2"/>
        <v>3754238</v>
      </c>
      <c r="O26" s="111">
        <v>0</v>
      </c>
      <c r="P26" s="111">
        <v>0</v>
      </c>
      <c r="Q26" s="111">
        <v>0</v>
      </c>
      <c r="R26" s="111">
        <f t="shared" si="3"/>
        <v>14000950</v>
      </c>
    </row>
    <row r="27" spans="1:18" s="66" customFormat="1" ht="12.75" x14ac:dyDescent="0.2">
      <c r="A27" s="113">
        <v>21</v>
      </c>
      <c r="B27" s="113" t="s">
        <v>44</v>
      </c>
      <c r="C27" s="114">
        <v>0</v>
      </c>
      <c r="D27" s="114">
        <v>0</v>
      </c>
      <c r="E27" s="114">
        <v>0</v>
      </c>
      <c r="F27" s="114">
        <f t="shared" si="0"/>
        <v>0</v>
      </c>
      <c r="G27" s="114">
        <v>0</v>
      </c>
      <c r="H27" s="114">
        <v>0</v>
      </c>
      <c r="I27" s="114">
        <v>0</v>
      </c>
      <c r="J27" s="114">
        <f t="shared" si="1"/>
        <v>0</v>
      </c>
      <c r="K27" s="114">
        <v>0</v>
      </c>
      <c r="L27" s="114">
        <v>0</v>
      </c>
      <c r="M27" s="114">
        <v>0</v>
      </c>
      <c r="N27" s="114">
        <f t="shared" si="2"/>
        <v>0</v>
      </c>
      <c r="O27" s="114">
        <v>0</v>
      </c>
      <c r="P27" s="114">
        <v>0</v>
      </c>
      <c r="Q27" s="114">
        <v>0</v>
      </c>
      <c r="R27" s="114">
        <f t="shared" si="3"/>
        <v>0</v>
      </c>
    </row>
    <row r="28" spans="1:18" s="66" customFormat="1" ht="12.75" x14ac:dyDescent="0.2">
      <c r="A28" s="110">
        <v>22</v>
      </c>
      <c r="B28" s="110" t="s">
        <v>46</v>
      </c>
      <c r="C28" s="111">
        <v>0</v>
      </c>
      <c r="D28" s="111">
        <v>0</v>
      </c>
      <c r="E28" s="111">
        <v>0</v>
      </c>
      <c r="F28" s="111">
        <f t="shared" si="0"/>
        <v>0</v>
      </c>
      <c r="G28" s="111">
        <v>0</v>
      </c>
      <c r="H28" s="111">
        <v>0</v>
      </c>
      <c r="I28" s="111">
        <v>0</v>
      </c>
      <c r="J28" s="111">
        <f t="shared" si="1"/>
        <v>0</v>
      </c>
      <c r="K28" s="111">
        <v>0</v>
      </c>
      <c r="L28" s="111">
        <v>0</v>
      </c>
      <c r="M28" s="111">
        <v>0</v>
      </c>
      <c r="N28" s="111">
        <f t="shared" si="2"/>
        <v>0</v>
      </c>
      <c r="O28" s="111">
        <v>0</v>
      </c>
      <c r="P28" s="111">
        <v>0</v>
      </c>
      <c r="Q28" s="111">
        <v>0</v>
      </c>
      <c r="R28" s="111">
        <f t="shared" si="3"/>
        <v>0</v>
      </c>
    </row>
    <row r="29" spans="1:18" s="66" customFormat="1" ht="12.75" x14ac:dyDescent="0.2">
      <c r="A29" s="113">
        <v>23</v>
      </c>
      <c r="B29" s="113" t="s">
        <v>48</v>
      </c>
      <c r="C29" s="114">
        <v>0</v>
      </c>
      <c r="D29" s="114">
        <v>59194990</v>
      </c>
      <c r="E29" s="114">
        <v>0</v>
      </c>
      <c r="F29" s="114">
        <f t="shared" si="0"/>
        <v>59194990</v>
      </c>
      <c r="G29" s="114">
        <v>8048464</v>
      </c>
      <c r="H29" s="114">
        <v>4596328</v>
      </c>
      <c r="I29" s="114">
        <v>31752854</v>
      </c>
      <c r="J29" s="114">
        <f t="shared" si="1"/>
        <v>44397646</v>
      </c>
      <c r="K29" s="114">
        <v>1901874</v>
      </c>
      <c r="L29" s="114">
        <v>1849755</v>
      </c>
      <c r="M29" s="114">
        <v>12032923</v>
      </c>
      <c r="N29" s="114">
        <f t="shared" si="2"/>
        <v>15784552</v>
      </c>
      <c r="O29" s="114">
        <v>0</v>
      </c>
      <c r="P29" s="114">
        <v>0</v>
      </c>
      <c r="Q29" s="114">
        <v>99499</v>
      </c>
      <c r="R29" s="114">
        <f t="shared" si="3"/>
        <v>60281697</v>
      </c>
    </row>
    <row r="30" spans="1:18" s="66" customFormat="1" ht="12.75" x14ac:dyDescent="0.2">
      <c r="A30" s="110">
        <v>24</v>
      </c>
      <c r="B30" s="110" t="s">
        <v>50</v>
      </c>
      <c r="C30" s="111">
        <v>0</v>
      </c>
      <c r="D30" s="111">
        <v>105591781</v>
      </c>
      <c r="E30" s="111">
        <v>0</v>
      </c>
      <c r="F30" s="111">
        <f t="shared" si="0"/>
        <v>105591781</v>
      </c>
      <c r="G30" s="111">
        <v>876483</v>
      </c>
      <c r="H30" s="111">
        <v>0</v>
      </c>
      <c r="I30" s="111">
        <v>84201623</v>
      </c>
      <c r="J30" s="111">
        <f t="shared" si="1"/>
        <v>85078106</v>
      </c>
      <c r="K30" s="111">
        <v>39956</v>
      </c>
      <c r="L30" s="111">
        <v>1622592</v>
      </c>
      <c r="M30" s="111">
        <v>28452968</v>
      </c>
      <c r="N30" s="111">
        <f t="shared" si="2"/>
        <v>30115516</v>
      </c>
      <c r="O30" s="111">
        <v>0</v>
      </c>
      <c r="P30" s="111">
        <v>0</v>
      </c>
      <c r="Q30" s="111">
        <v>0</v>
      </c>
      <c r="R30" s="111">
        <f t="shared" si="3"/>
        <v>115193622</v>
      </c>
    </row>
    <row r="31" spans="1:18" s="66" customFormat="1" ht="12.75" x14ac:dyDescent="0.2">
      <c r="A31" s="113">
        <v>25</v>
      </c>
      <c r="B31" s="113" t="s">
        <v>52</v>
      </c>
      <c r="C31" s="114">
        <v>0</v>
      </c>
      <c r="D31" s="114">
        <v>0</v>
      </c>
      <c r="E31" s="114">
        <v>0</v>
      </c>
      <c r="F31" s="114">
        <f t="shared" si="0"/>
        <v>0</v>
      </c>
      <c r="G31" s="114">
        <v>0</v>
      </c>
      <c r="H31" s="114">
        <v>0</v>
      </c>
      <c r="I31" s="114">
        <v>0</v>
      </c>
      <c r="J31" s="114">
        <f t="shared" si="1"/>
        <v>0</v>
      </c>
      <c r="K31" s="114">
        <v>0</v>
      </c>
      <c r="L31" s="114">
        <v>0</v>
      </c>
      <c r="M31" s="114">
        <v>0</v>
      </c>
      <c r="N31" s="114">
        <f t="shared" si="2"/>
        <v>0</v>
      </c>
      <c r="O31" s="114">
        <v>0</v>
      </c>
      <c r="P31" s="114">
        <v>0</v>
      </c>
      <c r="Q31" s="114">
        <v>0</v>
      </c>
      <c r="R31" s="114">
        <f t="shared" si="3"/>
        <v>0</v>
      </c>
    </row>
    <row r="32" spans="1:18" s="66" customFormat="1" ht="12.75" x14ac:dyDescent="0.2">
      <c r="A32" s="110">
        <v>26</v>
      </c>
      <c r="B32" s="110" t="s">
        <v>54</v>
      </c>
      <c r="C32" s="111">
        <v>1608153</v>
      </c>
      <c r="D32" s="111">
        <v>0</v>
      </c>
      <c r="E32" s="111">
        <v>0</v>
      </c>
      <c r="F32" s="111">
        <f t="shared" si="0"/>
        <v>1608153</v>
      </c>
      <c r="G32" s="111">
        <v>0</v>
      </c>
      <c r="H32" s="111">
        <v>0</v>
      </c>
      <c r="I32" s="111">
        <v>3263247</v>
      </c>
      <c r="J32" s="111">
        <f t="shared" si="1"/>
        <v>3263247</v>
      </c>
      <c r="K32" s="111">
        <v>0</v>
      </c>
      <c r="L32" s="111">
        <v>0</v>
      </c>
      <c r="M32" s="111">
        <v>4332361</v>
      </c>
      <c r="N32" s="111">
        <f t="shared" si="2"/>
        <v>4332361</v>
      </c>
      <c r="O32" s="111">
        <v>0</v>
      </c>
      <c r="P32" s="111">
        <v>0</v>
      </c>
      <c r="Q32" s="111">
        <v>0</v>
      </c>
      <c r="R32" s="111">
        <f t="shared" si="3"/>
        <v>7595608</v>
      </c>
    </row>
    <row r="33" spans="1:18" s="66" customFormat="1" ht="12.75" x14ac:dyDescent="0.2">
      <c r="A33" s="113">
        <v>27</v>
      </c>
      <c r="B33" s="113" t="s">
        <v>56</v>
      </c>
      <c r="C33" s="114">
        <v>113541</v>
      </c>
      <c r="D33" s="114">
        <v>14790</v>
      </c>
      <c r="E33" s="114">
        <v>0</v>
      </c>
      <c r="F33" s="114">
        <f t="shared" si="0"/>
        <v>128331</v>
      </c>
      <c r="G33" s="114">
        <v>46945</v>
      </c>
      <c r="H33" s="114">
        <v>0</v>
      </c>
      <c r="I33" s="114">
        <v>2760473</v>
      </c>
      <c r="J33" s="114">
        <f t="shared" si="1"/>
        <v>2807418</v>
      </c>
      <c r="K33" s="114">
        <v>7607</v>
      </c>
      <c r="L33" s="114">
        <v>0</v>
      </c>
      <c r="M33" s="114">
        <v>1207693</v>
      </c>
      <c r="N33" s="114">
        <f t="shared" si="2"/>
        <v>1215300</v>
      </c>
      <c r="O33" s="114">
        <v>0</v>
      </c>
      <c r="P33" s="114">
        <v>0</v>
      </c>
      <c r="Q33" s="114">
        <v>117041</v>
      </c>
      <c r="R33" s="114">
        <f t="shared" si="3"/>
        <v>4139759</v>
      </c>
    </row>
    <row r="34" spans="1:18" s="66" customFormat="1" ht="12.75" x14ac:dyDescent="0.2">
      <c r="A34" s="110">
        <v>28</v>
      </c>
      <c r="B34" s="110" t="s">
        <v>58</v>
      </c>
      <c r="C34" s="111">
        <v>0</v>
      </c>
      <c r="D34" s="111">
        <v>0</v>
      </c>
      <c r="E34" s="111">
        <v>0</v>
      </c>
      <c r="F34" s="111">
        <f t="shared" si="0"/>
        <v>0</v>
      </c>
      <c r="G34" s="111">
        <v>0</v>
      </c>
      <c r="H34" s="111">
        <v>0</v>
      </c>
      <c r="I34" s="111">
        <v>0</v>
      </c>
      <c r="J34" s="111">
        <f t="shared" si="1"/>
        <v>0</v>
      </c>
      <c r="K34" s="111">
        <v>0</v>
      </c>
      <c r="L34" s="111">
        <v>0</v>
      </c>
      <c r="M34" s="111">
        <v>0</v>
      </c>
      <c r="N34" s="111">
        <f t="shared" si="2"/>
        <v>0</v>
      </c>
      <c r="O34" s="111">
        <v>0</v>
      </c>
      <c r="P34" s="111">
        <v>0</v>
      </c>
      <c r="Q34" s="111">
        <v>0</v>
      </c>
      <c r="R34" s="111">
        <f t="shared" si="3"/>
        <v>0</v>
      </c>
    </row>
    <row r="35" spans="1:18" s="66" customFormat="1" ht="12.75" x14ac:dyDescent="0.2">
      <c r="A35" s="113">
        <v>29</v>
      </c>
      <c r="B35" s="113" t="s">
        <v>60</v>
      </c>
      <c r="C35" s="114">
        <v>0</v>
      </c>
      <c r="D35" s="114">
        <v>0</v>
      </c>
      <c r="E35" s="114">
        <v>0</v>
      </c>
      <c r="F35" s="114">
        <f t="shared" si="0"/>
        <v>0</v>
      </c>
      <c r="G35" s="114">
        <v>0</v>
      </c>
      <c r="H35" s="114">
        <v>0</v>
      </c>
      <c r="I35" s="114">
        <v>0</v>
      </c>
      <c r="J35" s="114">
        <f t="shared" si="1"/>
        <v>0</v>
      </c>
      <c r="K35" s="114">
        <v>0</v>
      </c>
      <c r="L35" s="114">
        <v>0</v>
      </c>
      <c r="M35" s="114">
        <v>0</v>
      </c>
      <c r="N35" s="114">
        <f t="shared" si="2"/>
        <v>0</v>
      </c>
      <c r="O35" s="114">
        <v>0</v>
      </c>
      <c r="P35" s="114">
        <v>0</v>
      </c>
      <c r="Q35" s="114">
        <v>0</v>
      </c>
      <c r="R35" s="114">
        <f t="shared" si="3"/>
        <v>0</v>
      </c>
    </row>
    <row r="36" spans="1:18" s="66" customFormat="1" ht="12.75" x14ac:dyDescent="0.2">
      <c r="A36" s="110">
        <v>30</v>
      </c>
      <c r="B36" s="110" t="s">
        <v>62</v>
      </c>
      <c r="C36" s="111">
        <v>135256462</v>
      </c>
      <c r="D36" s="111">
        <v>0</v>
      </c>
      <c r="E36" s="111">
        <v>1836935</v>
      </c>
      <c r="F36" s="111">
        <f t="shared" si="0"/>
        <v>137093397</v>
      </c>
      <c r="G36" s="111">
        <v>19564926</v>
      </c>
      <c r="H36" s="111">
        <v>6910088</v>
      </c>
      <c r="I36" s="111">
        <v>34105453</v>
      </c>
      <c r="J36" s="111">
        <f t="shared" si="1"/>
        <v>60580467</v>
      </c>
      <c r="K36" s="111">
        <v>10613103</v>
      </c>
      <c r="L36" s="111">
        <v>4768920</v>
      </c>
      <c r="M36" s="111">
        <v>27106457</v>
      </c>
      <c r="N36" s="111">
        <f t="shared" si="2"/>
        <v>42488480</v>
      </c>
      <c r="O36" s="111">
        <v>0</v>
      </c>
      <c r="P36" s="111">
        <v>0</v>
      </c>
      <c r="Q36" s="111">
        <v>1370193</v>
      </c>
      <c r="R36" s="111">
        <f t="shared" si="3"/>
        <v>104439140</v>
      </c>
    </row>
    <row r="37" spans="1:18" s="66" customFormat="1" ht="12.75" x14ac:dyDescent="0.2">
      <c r="A37" s="113">
        <v>31</v>
      </c>
      <c r="B37" s="113" t="s">
        <v>64</v>
      </c>
      <c r="C37" s="114">
        <v>0</v>
      </c>
      <c r="D37" s="114">
        <v>0</v>
      </c>
      <c r="E37" s="114">
        <v>0</v>
      </c>
      <c r="F37" s="114">
        <f t="shared" si="0"/>
        <v>0</v>
      </c>
      <c r="G37" s="114">
        <v>0</v>
      </c>
      <c r="H37" s="114">
        <v>0</v>
      </c>
      <c r="I37" s="114">
        <v>0</v>
      </c>
      <c r="J37" s="114">
        <f t="shared" si="1"/>
        <v>0</v>
      </c>
      <c r="K37" s="114">
        <v>0</v>
      </c>
      <c r="L37" s="114">
        <v>0</v>
      </c>
      <c r="M37" s="114">
        <v>0</v>
      </c>
      <c r="N37" s="114">
        <f t="shared" si="2"/>
        <v>0</v>
      </c>
      <c r="O37" s="114">
        <v>0</v>
      </c>
      <c r="P37" s="114">
        <v>0</v>
      </c>
      <c r="Q37" s="114">
        <v>0</v>
      </c>
      <c r="R37" s="114">
        <f t="shared" si="3"/>
        <v>0</v>
      </c>
    </row>
    <row r="38" spans="1:18" s="66" customFormat="1" ht="12.75" x14ac:dyDescent="0.2">
      <c r="A38" s="110">
        <v>32</v>
      </c>
      <c r="B38" s="110" t="s">
        <v>66</v>
      </c>
      <c r="C38" s="111">
        <v>0</v>
      </c>
      <c r="D38" s="111">
        <v>6000909</v>
      </c>
      <c r="E38" s="111">
        <v>0</v>
      </c>
      <c r="F38" s="111">
        <f t="shared" si="0"/>
        <v>6000909</v>
      </c>
      <c r="G38" s="111">
        <v>1849749</v>
      </c>
      <c r="H38" s="111">
        <v>300</v>
      </c>
      <c r="I38" s="111">
        <v>3426275</v>
      </c>
      <c r="J38" s="111">
        <f t="shared" si="1"/>
        <v>5276324</v>
      </c>
      <c r="K38" s="111">
        <v>952566</v>
      </c>
      <c r="L38" s="111">
        <v>498</v>
      </c>
      <c r="M38" s="111">
        <v>1453100</v>
      </c>
      <c r="N38" s="111">
        <f t="shared" si="2"/>
        <v>2406164</v>
      </c>
      <c r="O38" s="111">
        <v>0</v>
      </c>
      <c r="P38" s="111">
        <v>0</v>
      </c>
      <c r="Q38" s="111">
        <v>0</v>
      </c>
      <c r="R38" s="111">
        <f t="shared" si="3"/>
        <v>7682488</v>
      </c>
    </row>
    <row r="39" spans="1:18" s="66" customFormat="1" ht="12.75" x14ac:dyDescent="0.2">
      <c r="A39" s="113">
        <v>33</v>
      </c>
      <c r="B39" s="113" t="s">
        <v>68</v>
      </c>
      <c r="C39" s="114">
        <v>169530</v>
      </c>
      <c r="D39" s="114">
        <v>6130294</v>
      </c>
      <c r="E39" s="114">
        <v>0</v>
      </c>
      <c r="F39" s="114">
        <f t="shared" si="0"/>
        <v>6299824</v>
      </c>
      <c r="G39" s="114">
        <v>1832012</v>
      </c>
      <c r="H39" s="114">
        <v>0</v>
      </c>
      <c r="I39" s="114">
        <v>2665536</v>
      </c>
      <c r="J39" s="114">
        <f t="shared" si="1"/>
        <v>4497548</v>
      </c>
      <c r="K39" s="114">
        <v>1671674</v>
      </c>
      <c r="L39" s="114">
        <v>0</v>
      </c>
      <c r="M39" s="114">
        <v>1215881</v>
      </c>
      <c r="N39" s="114">
        <f t="shared" si="2"/>
        <v>2887555</v>
      </c>
      <c r="O39" s="114">
        <v>0</v>
      </c>
      <c r="P39" s="114">
        <v>0</v>
      </c>
      <c r="Q39" s="114">
        <v>0</v>
      </c>
      <c r="R39" s="114">
        <f t="shared" si="3"/>
        <v>7385103</v>
      </c>
    </row>
    <row r="40" spans="1:18" s="66" customFormat="1" ht="12.75" x14ac:dyDescent="0.2">
      <c r="A40" s="110">
        <v>34</v>
      </c>
      <c r="B40" s="110" t="s">
        <v>70</v>
      </c>
      <c r="C40" s="111">
        <v>300581</v>
      </c>
      <c r="D40" s="111">
        <v>32941937</v>
      </c>
      <c r="E40" s="111">
        <v>0</v>
      </c>
      <c r="F40" s="111">
        <f t="shared" si="0"/>
        <v>33242518</v>
      </c>
      <c r="G40" s="111">
        <v>7636716</v>
      </c>
      <c r="H40" s="111">
        <v>0</v>
      </c>
      <c r="I40" s="111">
        <v>16180410</v>
      </c>
      <c r="J40" s="111">
        <f t="shared" si="1"/>
        <v>23817126</v>
      </c>
      <c r="K40" s="111">
        <v>4017228</v>
      </c>
      <c r="L40" s="111">
        <v>0</v>
      </c>
      <c r="M40" s="111">
        <v>6778814</v>
      </c>
      <c r="N40" s="111">
        <f t="shared" si="2"/>
        <v>10796042</v>
      </c>
      <c r="O40" s="111">
        <v>0</v>
      </c>
      <c r="P40" s="111">
        <v>0</v>
      </c>
      <c r="Q40" s="111">
        <v>442620</v>
      </c>
      <c r="R40" s="111">
        <f t="shared" si="3"/>
        <v>35055788</v>
      </c>
    </row>
    <row r="41" spans="1:18" s="66" customFormat="1" ht="12.75" x14ac:dyDescent="0.2">
      <c r="A41" s="113">
        <v>35</v>
      </c>
      <c r="B41" s="113" t="s">
        <v>72</v>
      </c>
      <c r="C41" s="114">
        <v>1523929</v>
      </c>
      <c r="D41" s="114">
        <v>162049424</v>
      </c>
      <c r="E41" s="114">
        <v>0</v>
      </c>
      <c r="F41" s="114">
        <f t="shared" si="0"/>
        <v>163573353</v>
      </c>
      <c r="G41" s="114">
        <v>32213884</v>
      </c>
      <c r="H41" s="114">
        <v>16131598</v>
      </c>
      <c r="I41" s="114">
        <v>64137494</v>
      </c>
      <c r="J41" s="114">
        <f t="shared" si="1"/>
        <v>112482976</v>
      </c>
      <c r="K41" s="114">
        <v>11949684</v>
      </c>
      <c r="L41" s="114">
        <v>6554905</v>
      </c>
      <c r="M41" s="114">
        <v>28947486</v>
      </c>
      <c r="N41" s="114">
        <f t="shared" si="2"/>
        <v>47452075</v>
      </c>
      <c r="O41" s="114">
        <v>0</v>
      </c>
      <c r="P41" s="114">
        <v>2442859</v>
      </c>
      <c r="Q41" s="114">
        <v>946495</v>
      </c>
      <c r="R41" s="114">
        <f t="shared" si="3"/>
        <v>163324405</v>
      </c>
    </row>
    <row r="42" spans="1:18" s="66" customFormat="1" ht="12.75" x14ac:dyDescent="0.2">
      <c r="A42" s="110">
        <v>36</v>
      </c>
      <c r="B42" s="110" t="s">
        <v>74</v>
      </c>
      <c r="C42" s="111">
        <v>7803425</v>
      </c>
      <c r="D42" s="111">
        <v>0</v>
      </c>
      <c r="E42" s="111">
        <v>0</v>
      </c>
      <c r="F42" s="111">
        <f t="shared" si="0"/>
        <v>7803425</v>
      </c>
      <c r="G42" s="111">
        <v>9385327</v>
      </c>
      <c r="H42" s="111">
        <v>0</v>
      </c>
      <c r="I42" s="111">
        <v>917842</v>
      </c>
      <c r="J42" s="111">
        <f t="shared" si="1"/>
        <v>10303169</v>
      </c>
      <c r="K42" s="111">
        <v>1008415</v>
      </c>
      <c r="L42" s="111">
        <v>0</v>
      </c>
      <c r="M42" s="111">
        <v>121337</v>
      </c>
      <c r="N42" s="111">
        <f t="shared" si="2"/>
        <v>1129752</v>
      </c>
      <c r="O42" s="111">
        <v>0</v>
      </c>
      <c r="P42" s="111">
        <v>0</v>
      </c>
      <c r="Q42" s="111">
        <v>225713</v>
      </c>
      <c r="R42" s="111">
        <f t="shared" si="3"/>
        <v>11658634</v>
      </c>
    </row>
    <row r="43" spans="1:18" s="66" customFormat="1" ht="12.75" x14ac:dyDescent="0.2">
      <c r="A43" s="113">
        <v>37</v>
      </c>
      <c r="B43" s="113" t="s">
        <v>76</v>
      </c>
      <c r="C43" s="114">
        <v>0</v>
      </c>
      <c r="D43" s="114">
        <v>0</v>
      </c>
      <c r="E43" s="114">
        <v>0</v>
      </c>
      <c r="F43" s="114">
        <f t="shared" si="0"/>
        <v>0</v>
      </c>
      <c r="G43" s="114">
        <v>0</v>
      </c>
      <c r="H43" s="114">
        <v>0</v>
      </c>
      <c r="I43" s="114">
        <v>1052740</v>
      </c>
      <c r="J43" s="114">
        <f t="shared" si="1"/>
        <v>1052740</v>
      </c>
      <c r="K43" s="114">
        <v>0</v>
      </c>
      <c r="L43" s="114">
        <v>0</v>
      </c>
      <c r="M43" s="114">
        <v>1736067</v>
      </c>
      <c r="N43" s="114">
        <f t="shared" si="2"/>
        <v>1736067</v>
      </c>
      <c r="O43" s="114">
        <v>0</v>
      </c>
      <c r="P43" s="114">
        <v>0</v>
      </c>
      <c r="Q43" s="114">
        <v>0</v>
      </c>
      <c r="R43" s="114">
        <f t="shared" si="3"/>
        <v>2788807</v>
      </c>
    </row>
    <row r="44" spans="1:18" s="66" customFormat="1" ht="12.75" x14ac:dyDescent="0.2">
      <c r="A44" s="110">
        <v>38</v>
      </c>
      <c r="B44" s="110" t="s">
        <v>78</v>
      </c>
      <c r="C44" s="116">
        <v>0</v>
      </c>
      <c r="D44" s="116">
        <v>0</v>
      </c>
      <c r="E44" s="116">
        <v>0</v>
      </c>
      <c r="F44" s="116">
        <f t="shared" si="0"/>
        <v>0</v>
      </c>
      <c r="G44" s="116">
        <v>7464569</v>
      </c>
      <c r="H44" s="116">
        <v>270567</v>
      </c>
      <c r="I44" s="116">
        <v>4870255</v>
      </c>
      <c r="J44" s="116">
        <f t="shared" si="1"/>
        <v>12605391</v>
      </c>
      <c r="K44" s="116">
        <v>1275372</v>
      </c>
      <c r="L44" s="116">
        <v>10</v>
      </c>
      <c r="M44" s="116">
        <v>2584685</v>
      </c>
      <c r="N44" s="116">
        <f t="shared" si="2"/>
        <v>3860067</v>
      </c>
      <c r="O44" s="116">
        <v>0</v>
      </c>
      <c r="P44" s="116">
        <v>0</v>
      </c>
      <c r="Q44" s="116">
        <v>500</v>
      </c>
      <c r="R44" s="116">
        <f t="shared" si="3"/>
        <v>16465958</v>
      </c>
    </row>
    <row r="45" spans="1:18" s="66" customFormat="1" ht="13.5" thickBot="1" x14ac:dyDescent="0.25">
      <c r="A45" s="135">
        <f>A44</f>
        <v>38</v>
      </c>
      <c r="B45" s="131" t="s">
        <v>245</v>
      </c>
      <c r="C45" s="126">
        <f t="shared" ref="C45:R45" si="4">SUM(C7:C44)</f>
        <v>160994810</v>
      </c>
      <c r="D45" s="126">
        <f t="shared" si="4"/>
        <v>661457864</v>
      </c>
      <c r="E45" s="126">
        <f t="shared" si="4"/>
        <v>2603576</v>
      </c>
      <c r="F45" s="126">
        <f t="shared" si="4"/>
        <v>825056250</v>
      </c>
      <c r="G45" s="126">
        <f t="shared" si="4"/>
        <v>188130822</v>
      </c>
      <c r="H45" s="126">
        <f t="shared" si="4"/>
        <v>39690930</v>
      </c>
      <c r="I45" s="126">
        <f t="shared" si="4"/>
        <v>386153978</v>
      </c>
      <c r="J45" s="126">
        <f t="shared" si="4"/>
        <v>613975730</v>
      </c>
      <c r="K45" s="126">
        <f t="shared" si="4"/>
        <v>74953825</v>
      </c>
      <c r="L45" s="126">
        <f t="shared" si="4"/>
        <v>21435790</v>
      </c>
      <c r="M45" s="126">
        <f t="shared" si="4"/>
        <v>183469385</v>
      </c>
      <c r="N45" s="126">
        <f t="shared" si="4"/>
        <v>279859000</v>
      </c>
      <c r="O45" s="126">
        <f t="shared" si="4"/>
        <v>0</v>
      </c>
      <c r="P45" s="126">
        <f t="shared" si="4"/>
        <v>7543128</v>
      </c>
      <c r="Q45" s="126">
        <f t="shared" si="4"/>
        <v>8758158</v>
      </c>
      <c r="R45" s="136">
        <f t="shared" si="4"/>
        <v>910136016</v>
      </c>
    </row>
    <row r="46" spans="1:18" s="66" customFormat="1" ht="12.75" x14ac:dyDescent="0.2">
      <c r="B46" s="71"/>
      <c r="C46" s="68"/>
      <c r="D46" s="68"/>
      <c r="E46" s="68"/>
      <c r="F46" s="68"/>
      <c r="G46" s="68"/>
      <c r="H46" s="68"/>
      <c r="I46" s="68"/>
      <c r="J46" s="68"/>
      <c r="K46" s="68"/>
      <c r="L46" s="68"/>
      <c r="M46" s="68"/>
      <c r="N46" s="68"/>
      <c r="O46" s="68"/>
      <c r="P46" s="68"/>
      <c r="Q46" s="68"/>
      <c r="R46" s="68"/>
    </row>
    <row r="47" spans="1:18" s="66" customFormat="1" ht="12.75" x14ac:dyDescent="0.2"/>
    <row r="48" spans="1:18" s="296" customFormat="1" ht="15.75" x14ac:dyDescent="0.2">
      <c r="A48" s="325" t="str">
        <f>$A$1</f>
        <v>COMPARATIVE REPORT</v>
      </c>
      <c r="B48" s="271"/>
      <c r="C48" s="271"/>
      <c r="D48" s="271"/>
      <c r="E48" s="271"/>
      <c r="F48" s="271"/>
      <c r="G48" s="271"/>
      <c r="H48" s="271"/>
      <c r="I48" s="271"/>
      <c r="J48" s="271"/>
      <c r="K48" s="271"/>
      <c r="L48" s="271"/>
      <c r="M48" s="271"/>
      <c r="N48" s="271"/>
      <c r="O48" s="271"/>
      <c r="P48" s="271"/>
      <c r="Q48" s="271"/>
      <c r="R48" s="271"/>
    </row>
    <row r="49" spans="1:18" s="296" customFormat="1" ht="15.75" x14ac:dyDescent="0.2">
      <c r="A49" s="323" t="str">
        <f>$A$2</f>
        <v xml:space="preserve">EXHIBIT E: DEBT SERVICE FOR GENERAL GOVERNMENT </v>
      </c>
      <c r="B49" s="273"/>
      <c r="C49" s="273"/>
      <c r="D49" s="273"/>
      <c r="E49" s="273"/>
      <c r="F49" s="273"/>
      <c r="G49" s="273"/>
      <c r="H49" s="273"/>
      <c r="I49" s="273"/>
      <c r="J49" s="273"/>
      <c r="K49" s="273"/>
      <c r="L49" s="273"/>
      <c r="M49" s="273"/>
      <c r="N49" s="273"/>
      <c r="O49" s="273"/>
      <c r="P49" s="273"/>
      <c r="Q49" s="273"/>
      <c r="R49" s="273"/>
    </row>
    <row r="50" spans="1:18" s="296" customFormat="1" ht="15.75" x14ac:dyDescent="0.2">
      <c r="A50" s="323" t="str">
        <f>$A$3</f>
        <v>FOR THE YEAR ENDED JUNE 30, 2025</v>
      </c>
      <c r="B50" s="273"/>
      <c r="C50" s="273"/>
      <c r="D50" s="273"/>
      <c r="E50" s="273"/>
      <c r="F50" s="273"/>
      <c r="G50" s="273"/>
      <c r="H50" s="273"/>
      <c r="I50" s="273"/>
      <c r="J50" s="273"/>
      <c r="K50" s="273"/>
      <c r="L50" s="273"/>
      <c r="M50" s="273"/>
      <c r="N50" s="273"/>
      <c r="O50" s="273"/>
      <c r="P50" s="273"/>
      <c r="Q50" s="273"/>
      <c r="R50" s="273"/>
    </row>
    <row r="51" spans="1:18" s="66" customFormat="1" ht="13.5" thickBot="1" x14ac:dyDescent="0.25"/>
    <row r="52" spans="1:18" s="66" customFormat="1" ht="15" x14ac:dyDescent="0.25">
      <c r="A52" s="84"/>
      <c r="B52" s="84"/>
      <c r="C52" s="399" t="s">
        <v>303</v>
      </c>
      <c r="D52" s="400"/>
      <c r="E52" s="401"/>
      <c r="F52" s="84"/>
      <c r="G52" s="399" t="s">
        <v>319</v>
      </c>
      <c r="H52" s="400"/>
      <c r="I52" s="400"/>
      <c r="J52" s="400"/>
      <c r="K52" s="400"/>
      <c r="L52" s="400"/>
      <c r="M52" s="400"/>
      <c r="N52" s="400"/>
      <c r="O52" s="400"/>
      <c r="P52" s="400"/>
      <c r="Q52" s="401"/>
      <c r="R52" s="89"/>
    </row>
    <row r="53" spans="1:18" s="66" customFormat="1" ht="75.75" customHeight="1" x14ac:dyDescent="0.25">
      <c r="A53" s="332" t="s">
        <v>1</v>
      </c>
      <c r="B53" s="333" t="s">
        <v>79</v>
      </c>
      <c r="C53" s="332" t="s">
        <v>304</v>
      </c>
      <c r="D53" s="332" t="s">
        <v>305</v>
      </c>
      <c r="E53" s="332" t="s">
        <v>306</v>
      </c>
      <c r="F53" s="332" t="s">
        <v>307</v>
      </c>
      <c r="G53" s="332" t="s">
        <v>313</v>
      </c>
      <c r="H53" s="332" t="s">
        <v>312</v>
      </c>
      <c r="I53" s="332" t="s">
        <v>314</v>
      </c>
      <c r="J53" s="332" t="s">
        <v>315</v>
      </c>
      <c r="K53" s="332" t="s">
        <v>317</v>
      </c>
      <c r="L53" s="332" t="s">
        <v>316</v>
      </c>
      <c r="M53" s="332" t="s">
        <v>318</v>
      </c>
      <c r="N53" s="332" t="s">
        <v>320</v>
      </c>
      <c r="O53" s="332" t="s">
        <v>308</v>
      </c>
      <c r="P53" s="332" t="s">
        <v>309</v>
      </c>
      <c r="Q53" s="332" t="s">
        <v>310</v>
      </c>
      <c r="R53" s="332" t="s">
        <v>311</v>
      </c>
    </row>
    <row r="54" spans="1:18" s="66" customFormat="1" ht="12.75" x14ac:dyDescent="0.2">
      <c r="A54" s="113">
        <v>1</v>
      </c>
      <c r="B54" s="113" t="s">
        <v>80</v>
      </c>
      <c r="C54" s="132">
        <v>0</v>
      </c>
      <c r="D54" s="132">
        <v>2511633</v>
      </c>
      <c r="E54" s="132">
        <v>0</v>
      </c>
      <c r="F54" s="132">
        <f t="shared" ref="F54:F85" si="5">SUM(C54:E54)</f>
        <v>2511633</v>
      </c>
      <c r="G54" s="132">
        <v>1801187</v>
      </c>
      <c r="H54" s="132">
        <v>0</v>
      </c>
      <c r="I54" s="132">
        <v>1051829</v>
      </c>
      <c r="J54" s="132">
        <f t="shared" ref="J54:J85" si="6">SUM(G54:I54)</f>
        <v>2853016</v>
      </c>
      <c r="K54" s="132">
        <v>333642</v>
      </c>
      <c r="L54" s="132">
        <v>0</v>
      </c>
      <c r="M54" s="132">
        <v>326670</v>
      </c>
      <c r="N54" s="132">
        <f t="shared" ref="N54:N85" si="7">SUM(K54:M54)</f>
        <v>660312</v>
      </c>
      <c r="O54" s="132">
        <v>0</v>
      </c>
      <c r="P54" s="132">
        <v>0</v>
      </c>
      <c r="Q54" s="132">
        <v>0</v>
      </c>
      <c r="R54" s="132">
        <f t="shared" ref="R54:R85" si="8">(J54+N54+O54+P54+Q54)</f>
        <v>3513328</v>
      </c>
    </row>
    <row r="55" spans="1:18" s="66" customFormat="1" ht="12.75" x14ac:dyDescent="0.2">
      <c r="A55" s="110">
        <v>2</v>
      </c>
      <c r="B55" s="110" t="s">
        <v>81</v>
      </c>
      <c r="C55" s="111">
        <v>1840639</v>
      </c>
      <c r="D55" s="111">
        <v>28222645</v>
      </c>
      <c r="E55" s="111">
        <v>0</v>
      </c>
      <c r="F55" s="111">
        <f t="shared" si="5"/>
        <v>30063284</v>
      </c>
      <c r="G55" s="111">
        <v>12276346</v>
      </c>
      <c r="H55" s="111">
        <v>0</v>
      </c>
      <c r="I55" s="111">
        <v>5678526</v>
      </c>
      <c r="J55" s="111">
        <f t="shared" si="6"/>
        <v>17954872</v>
      </c>
      <c r="K55" s="111">
        <v>7076948</v>
      </c>
      <c r="L55" s="111">
        <v>0</v>
      </c>
      <c r="M55" s="111">
        <v>7735228</v>
      </c>
      <c r="N55" s="111">
        <f t="shared" si="7"/>
        <v>14812176</v>
      </c>
      <c r="O55" s="111">
        <v>0</v>
      </c>
      <c r="P55" s="111">
        <v>0</v>
      </c>
      <c r="Q55" s="111">
        <v>0</v>
      </c>
      <c r="R55" s="111">
        <f t="shared" si="8"/>
        <v>32767048</v>
      </c>
    </row>
    <row r="56" spans="1:18" s="66" customFormat="1" ht="12.75" x14ac:dyDescent="0.2">
      <c r="A56" s="113">
        <v>3</v>
      </c>
      <c r="B56" s="113" t="s">
        <v>246</v>
      </c>
      <c r="C56" s="114">
        <v>3269395</v>
      </c>
      <c r="D56" s="114">
        <v>0</v>
      </c>
      <c r="E56" s="114">
        <v>0</v>
      </c>
      <c r="F56" s="114">
        <f t="shared" si="5"/>
        <v>3269395</v>
      </c>
      <c r="G56" s="114">
        <v>55554</v>
      </c>
      <c r="H56" s="114">
        <v>0</v>
      </c>
      <c r="I56" s="114">
        <v>1438182</v>
      </c>
      <c r="J56" s="114">
        <f t="shared" si="6"/>
        <v>1493736</v>
      </c>
      <c r="K56" s="114">
        <v>5125</v>
      </c>
      <c r="L56" s="114">
        <v>0</v>
      </c>
      <c r="M56" s="114">
        <v>345978</v>
      </c>
      <c r="N56" s="114">
        <f t="shared" si="7"/>
        <v>351103</v>
      </c>
      <c r="O56" s="114">
        <v>0</v>
      </c>
      <c r="P56" s="114">
        <v>0</v>
      </c>
      <c r="Q56" s="114">
        <v>0</v>
      </c>
      <c r="R56" s="114">
        <f t="shared" si="8"/>
        <v>1844839</v>
      </c>
    </row>
    <row r="57" spans="1:18" s="66" customFormat="1" ht="12.75" x14ac:dyDescent="0.2">
      <c r="A57" s="110">
        <v>4</v>
      </c>
      <c r="B57" s="110" t="s">
        <v>82</v>
      </c>
      <c r="C57" s="111">
        <v>60338</v>
      </c>
      <c r="D57" s="111">
        <v>0</v>
      </c>
      <c r="E57" s="111">
        <v>0</v>
      </c>
      <c r="F57" s="111">
        <f t="shared" si="5"/>
        <v>60338</v>
      </c>
      <c r="G57" s="111">
        <v>388391</v>
      </c>
      <c r="H57" s="111">
        <v>0</v>
      </c>
      <c r="I57" s="111">
        <v>0</v>
      </c>
      <c r="J57" s="111">
        <f t="shared" si="6"/>
        <v>388391</v>
      </c>
      <c r="K57" s="111">
        <v>84994</v>
      </c>
      <c r="L57" s="111">
        <v>0</v>
      </c>
      <c r="M57" s="111">
        <v>0</v>
      </c>
      <c r="N57" s="111">
        <f t="shared" si="7"/>
        <v>84994</v>
      </c>
      <c r="O57" s="111">
        <v>0</v>
      </c>
      <c r="P57" s="111">
        <v>0</v>
      </c>
      <c r="Q57" s="111">
        <v>0</v>
      </c>
      <c r="R57" s="111">
        <f t="shared" si="8"/>
        <v>473385</v>
      </c>
    </row>
    <row r="58" spans="1:18" s="66" customFormat="1" ht="12.75" x14ac:dyDescent="0.2">
      <c r="A58" s="113">
        <v>5</v>
      </c>
      <c r="B58" s="113" t="s">
        <v>83</v>
      </c>
      <c r="C58" s="114">
        <v>0</v>
      </c>
      <c r="D58" s="114">
        <v>0</v>
      </c>
      <c r="E58" s="114">
        <v>0</v>
      </c>
      <c r="F58" s="114">
        <f t="shared" si="5"/>
        <v>0</v>
      </c>
      <c r="G58" s="114">
        <v>0</v>
      </c>
      <c r="H58" s="114">
        <v>0</v>
      </c>
      <c r="I58" s="114">
        <v>0</v>
      </c>
      <c r="J58" s="114">
        <f t="shared" si="6"/>
        <v>0</v>
      </c>
      <c r="K58" s="114">
        <v>0</v>
      </c>
      <c r="L58" s="114">
        <v>0</v>
      </c>
      <c r="M58" s="114">
        <v>0</v>
      </c>
      <c r="N58" s="114">
        <f t="shared" si="7"/>
        <v>0</v>
      </c>
      <c r="O58" s="114">
        <v>0</v>
      </c>
      <c r="P58" s="114">
        <v>0</v>
      </c>
      <c r="Q58" s="114">
        <v>0</v>
      </c>
      <c r="R58" s="114">
        <f t="shared" si="8"/>
        <v>0</v>
      </c>
    </row>
    <row r="59" spans="1:18" s="66" customFormat="1" ht="12.75" x14ac:dyDescent="0.2">
      <c r="A59" s="110">
        <v>6</v>
      </c>
      <c r="B59" s="110" t="s">
        <v>84</v>
      </c>
      <c r="C59" s="111">
        <v>424350</v>
      </c>
      <c r="D59" s="111">
        <v>0</v>
      </c>
      <c r="E59" s="111">
        <v>0</v>
      </c>
      <c r="F59" s="111">
        <f t="shared" si="5"/>
        <v>424350</v>
      </c>
      <c r="G59" s="111">
        <v>833333</v>
      </c>
      <c r="H59" s="111">
        <v>0</v>
      </c>
      <c r="I59" s="111">
        <v>1720000</v>
      </c>
      <c r="J59" s="111">
        <f t="shared" si="6"/>
        <v>2553333</v>
      </c>
      <c r="K59" s="111">
        <v>255368</v>
      </c>
      <c r="L59" s="111">
        <v>0</v>
      </c>
      <c r="M59" s="111">
        <v>269840</v>
      </c>
      <c r="N59" s="111">
        <f t="shared" si="7"/>
        <v>525208</v>
      </c>
      <c r="O59" s="111">
        <v>0</v>
      </c>
      <c r="P59" s="111">
        <v>0</v>
      </c>
      <c r="Q59" s="111">
        <v>2875</v>
      </c>
      <c r="R59" s="111">
        <f t="shared" si="8"/>
        <v>3081416</v>
      </c>
    </row>
    <row r="60" spans="1:18" s="66" customFormat="1" ht="12.75" x14ac:dyDescent="0.2">
      <c r="A60" s="113">
        <v>7</v>
      </c>
      <c r="B60" s="113" t="s">
        <v>85</v>
      </c>
      <c r="C60" s="114">
        <v>0</v>
      </c>
      <c r="D60" s="114">
        <v>158829991</v>
      </c>
      <c r="E60" s="114">
        <v>0</v>
      </c>
      <c r="F60" s="114">
        <f t="shared" si="5"/>
        <v>158829991</v>
      </c>
      <c r="G60" s="114">
        <v>46395000</v>
      </c>
      <c r="H60" s="114">
        <v>11526183</v>
      </c>
      <c r="I60" s="114">
        <v>49493818</v>
      </c>
      <c r="J60" s="114">
        <f t="shared" si="6"/>
        <v>107415001</v>
      </c>
      <c r="K60" s="114">
        <v>20530635</v>
      </c>
      <c r="L60" s="114">
        <v>243337</v>
      </c>
      <c r="M60" s="114">
        <v>30630068</v>
      </c>
      <c r="N60" s="114">
        <f t="shared" si="7"/>
        <v>51404040</v>
      </c>
      <c r="O60" s="114">
        <v>0</v>
      </c>
      <c r="P60" s="114">
        <v>0</v>
      </c>
      <c r="Q60" s="114">
        <v>10950</v>
      </c>
      <c r="R60" s="114">
        <f t="shared" si="8"/>
        <v>158829991</v>
      </c>
    </row>
    <row r="61" spans="1:18" s="66" customFormat="1" ht="12.75" x14ac:dyDescent="0.2">
      <c r="A61" s="110">
        <v>8</v>
      </c>
      <c r="B61" s="110" t="s">
        <v>86</v>
      </c>
      <c r="C61" s="111">
        <v>36667</v>
      </c>
      <c r="D61" s="111">
        <v>13846457</v>
      </c>
      <c r="E61" s="111">
        <v>0</v>
      </c>
      <c r="F61" s="111">
        <f t="shared" si="5"/>
        <v>13883124</v>
      </c>
      <c r="G61" s="111">
        <v>8003861</v>
      </c>
      <c r="H61" s="111">
        <v>330000</v>
      </c>
      <c r="I61" s="111">
        <v>1562866</v>
      </c>
      <c r="J61" s="111">
        <f t="shared" si="6"/>
        <v>9896727</v>
      </c>
      <c r="K61" s="111">
        <v>4232180</v>
      </c>
      <c r="L61" s="111">
        <v>1839670</v>
      </c>
      <c r="M61" s="111">
        <v>130063</v>
      </c>
      <c r="N61" s="111">
        <f t="shared" si="7"/>
        <v>6201913</v>
      </c>
      <c r="O61" s="111">
        <v>0</v>
      </c>
      <c r="P61" s="111">
        <v>0</v>
      </c>
      <c r="Q61" s="111">
        <v>0</v>
      </c>
      <c r="R61" s="111">
        <f t="shared" si="8"/>
        <v>16098640</v>
      </c>
    </row>
    <row r="62" spans="1:18" s="66" customFormat="1" ht="12.75" x14ac:dyDescent="0.2">
      <c r="A62" s="113">
        <v>9</v>
      </c>
      <c r="B62" s="113" t="s">
        <v>87</v>
      </c>
      <c r="C62" s="114">
        <v>0</v>
      </c>
      <c r="D62" s="114">
        <v>0</v>
      </c>
      <c r="E62" s="114">
        <v>0</v>
      </c>
      <c r="F62" s="114">
        <f t="shared" si="5"/>
        <v>0</v>
      </c>
      <c r="G62" s="114">
        <v>90194</v>
      </c>
      <c r="H62" s="114">
        <v>0</v>
      </c>
      <c r="I62" s="114">
        <v>31693</v>
      </c>
      <c r="J62" s="114">
        <f t="shared" si="6"/>
        <v>121887</v>
      </c>
      <c r="K62" s="114">
        <v>38690</v>
      </c>
      <c r="L62" s="114">
        <v>0</v>
      </c>
      <c r="M62" s="114">
        <v>5320</v>
      </c>
      <c r="N62" s="114">
        <f t="shared" si="7"/>
        <v>44010</v>
      </c>
      <c r="O62" s="114">
        <v>0</v>
      </c>
      <c r="P62" s="114">
        <v>0</v>
      </c>
      <c r="Q62" s="114">
        <v>0</v>
      </c>
      <c r="R62" s="114">
        <f t="shared" si="8"/>
        <v>165897</v>
      </c>
    </row>
    <row r="63" spans="1:18" s="66" customFormat="1" ht="12.75" x14ac:dyDescent="0.2">
      <c r="A63" s="110">
        <v>10</v>
      </c>
      <c r="B63" s="110" t="s">
        <v>88</v>
      </c>
      <c r="C63" s="111">
        <v>0</v>
      </c>
      <c r="D63" s="111">
        <v>0</v>
      </c>
      <c r="E63" s="111">
        <v>0</v>
      </c>
      <c r="F63" s="111">
        <f t="shared" si="5"/>
        <v>0</v>
      </c>
      <c r="G63" s="111">
        <v>7040205</v>
      </c>
      <c r="H63" s="111">
        <v>0</v>
      </c>
      <c r="I63" s="111">
        <v>173176</v>
      </c>
      <c r="J63" s="111">
        <f t="shared" si="6"/>
        <v>7213381</v>
      </c>
      <c r="K63" s="111">
        <v>2325690</v>
      </c>
      <c r="L63" s="111">
        <v>0</v>
      </c>
      <c r="M63" s="111">
        <v>453051</v>
      </c>
      <c r="N63" s="111">
        <f t="shared" si="7"/>
        <v>2778741</v>
      </c>
      <c r="O63" s="111">
        <v>0</v>
      </c>
      <c r="P63" s="111">
        <v>0</v>
      </c>
      <c r="Q63" s="111">
        <v>3550</v>
      </c>
      <c r="R63" s="111">
        <f t="shared" si="8"/>
        <v>9995672</v>
      </c>
    </row>
    <row r="64" spans="1:18" s="66" customFormat="1" ht="12.75" x14ac:dyDescent="0.2">
      <c r="A64" s="113">
        <v>11</v>
      </c>
      <c r="B64" s="113" t="s">
        <v>247</v>
      </c>
      <c r="C64" s="114">
        <v>0</v>
      </c>
      <c r="D64" s="114">
        <v>201361</v>
      </c>
      <c r="E64" s="114">
        <v>0</v>
      </c>
      <c r="F64" s="114">
        <f t="shared" si="5"/>
        <v>201361</v>
      </c>
      <c r="G64" s="114">
        <v>0</v>
      </c>
      <c r="H64" s="114">
        <v>0</v>
      </c>
      <c r="I64" s="114">
        <v>153138</v>
      </c>
      <c r="J64" s="114">
        <f t="shared" si="6"/>
        <v>153138</v>
      </c>
      <c r="K64" s="114">
        <v>0</v>
      </c>
      <c r="L64" s="114">
        <v>0</v>
      </c>
      <c r="M64" s="114">
        <v>48223</v>
      </c>
      <c r="N64" s="114">
        <f t="shared" si="7"/>
        <v>48223</v>
      </c>
      <c r="O64" s="114">
        <v>0</v>
      </c>
      <c r="P64" s="114">
        <v>0</v>
      </c>
      <c r="Q64" s="114">
        <v>0</v>
      </c>
      <c r="R64" s="114">
        <f t="shared" si="8"/>
        <v>201361</v>
      </c>
    </row>
    <row r="65" spans="1:18" s="66" customFormat="1" ht="12.75" x14ac:dyDescent="0.2">
      <c r="A65" s="110">
        <v>12</v>
      </c>
      <c r="B65" s="110" t="s">
        <v>90</v>
      </c>
      <c r="C65" s="111">
        <v>0</v>
      </c>
      <c r="D65" s="111">
        <v>3392931</v>
      </c>
      <c r="E65" s="111">
        <v>0</v>
      </c>
      <c r="F65" s="111">
        <f t="shared" si="5"/>
        <v>3392931</v>
      </c>
      <c r="G65" s="111">
        <v>2411646</v>
      </c>
      <c r="H65" s="111">
        <v>0</v>
      </c>
      <c r="I65" s="111">
        <v>2015075</v>
      </c>
      <c r="J65" s="111">
        <f t="shared" si="6"/>
        <v>4426721</v>
      </c>
      <c r="K65" s="111">
        <v>981285</v>
      </c>
      <c r="L65" s="111">
        <v>0</v>
      </c>
      <c r="M65" s="111">
        <v>1556070</v>
      </c>
      <c r="N65" s="111">
        <f t="shared" si="7"/>
        <v>2537355</v>
      </c>
      <c r="O65" s="111">
        <v>0</v>
      </c>
      <c r="P65" s="111">
        <v>147165</v>
      </c>
      <c r="Q65" s="111">
        <v>0</v>
      </c>
      <c r="R65" s="111">
        <f t="shared" si="8"/>
        <v>7111241</v>
      </c>
    </row>
    <row r="66" spans="1:18" s="66" customFormat="1" ht="12.75" x14ac:dyDescent="0.2">
      <c r="A66" s="113">
        <v>13</v>
      </c>
      <c r="B66" s="113" t="s">
        <v>91</v>
      </c>
      <c r="C66" s="114">
        <v>0</v>
      </c>
      <c r="D66" s="114">
        <v>0</v>
      </c>
      <c r="E66" s="114">
        <v>0</v>
      </c>
      <c r="F66" s="114">
        <f t="shared" si="5"/>
        <v>0</v>
      </c>
      <c r="G66" s="114">
        <v>0</v>
      </c>
      <c r="H66" s="114">
        <v>0</v>
      </c>
      <c r="I66" s="114">
        <v>0</v>
      </c>
      <c r="J66" s="114">
        <f t="shared" si="6"/>
        <v>0</v>
      </c>
      <c r="K66" s="114">
        <v>0</v>
      </c>
      <c r="L66" s="114">
        <v>0</v>
      </c>
      <c r="M66" s="114">
        <v>0</v>
      </c>
      <c r="N66" s="114">
        <f t="shared" si="7"/>
        <v>0</v>
      </c>
      <c r="O66" s="114">
        <v>0</v>
      </c>
      <c r="P66" s="114">
        <v>0</v>
      </c>
      <c r="Q66" s="114">
        <v>0</v>
      </c>
      <c r="R66" s="114">
        <f t="shared" si="8"/>
        <v>0</v>
      </c>
    </row>
    <row r="67" spans="1:18" s="66" customFormat="1" ht="12.75" x14ac:dyDescent="0.2">
      <c r="A67" s="110">
        <v>14</v>
      </c>
      <c r="B67" s="110" t="s">
        <v>92</v>
      </c>
      <c r="C67" s="111">
        <v>0</v>
      </c>
      <c r="D67" s="111">
        <v>772762</v>
      </c>
      <c r="E67" s="111">
        <v>0</v>
      </c>
      <c r="F67" s="111">
        <f t="shared" si="5"/>
        <v>772762</v>
      </c>
      <c r="G67" s="111">
        <v>333003</v>
      </c>
      <c r="H67" s="111">
        <v>0</v>
      </c>
      <c r="I67" s="111">
        <v>311547</v>
      </c>
      <c r="J67" s="111">
        <f t="shared" si="6"/>
        <v>644550</v>
      </c>
      <c r="K67" s="111">
        <v>92798</v>
      </c>
      <c r="L67" s="111">
        <v>0</v>
      </c>
      <c r="M67" s="111">
        <v>35414</v>
      </c>
      <c r="N67" s="111">
        <f t="shared" si="7"/>
        <v>128212</v>
      </c>
      <c r="O67" s="111">
        <v>0</v>
      </c>
      <c r="P67" s="111">
        <v>0</v>
      </c>
      <c r="Q67" s="111">
        <v>0</v>
      </c>
      <c r="R67" s="111">
        <f t="shared" si="8"/>
        <v>772762</v>
      </c>
    </row>
    <row r="68" spans="1:18" s="66" customFormat="1" ht="12.75" x14ac:dyDescent="0.2">
      <c r="A68" s="113">
        <v>15</v>
      </c>
      <c r="B68" s="113" t="s">
        <v>93</v>
      </c>
      <c r="C68" s="114">
        <v>0</v>
      </c>
      <c r="D68" s="114">
        <v>0</v>
      </c>
      <c r="E68" s="114">
        <v>0</v>
      </c>
      <c r="F68" s="114">
        <f t="shared" si="5"/>
        <v>0</v>
      </c>
      <c r="G68" s="114">
        <v>0</v>
      </c>
      <c r="H68" s="114">
        <v>0</v>
      </c>
      <c r="I68" s="114">
        <v>0</v>
      </c>
      <c r="J68" s="114">
        <f t="shared" si="6"/>
        <v>0</v>
      </c>
      <c r="K68" s="114">
        <v>0</v>
      </c>
      <c r="L68" s="114">
        <v>0</v>
      </c>
      <c r="M68" s="114">
        <v>0</v>
      </c>
      <c r="N68" s="114">
        <f t="shared" si="7"/>
        <v>0</v>
      </c>
      <c r="O68" s="114">
        <v>0</v>
      </c>
      <c r="P68" s="114">
        <v>0</v>
      </c>
      <c r="Q68" s="114">
        <v>0</v>
      </c>
      <c r="R68" s="114">
        <f t="shared" si="8"/>
        <v>0</v>
      </c>
    </row>
    <row r="69" spans="1:18" s="66" customFormat="1" ht="12.75" x14ac:dyDescent="0.2">
      <c r="A69" s="110">
        <v>16</v>
      </c>
      <c r="B69" s="110" t="s">
        <v>94</v>
      </c>
      <c r="C69" s="111">
        <v>0</v>
      </c>
      <c r="D69" s="111">
        <v>7662771</v>
      </c>
      <c r="E69" s="111">
        <v>0</v>
      </c>
      <c r="F69" s="111">
        <f t="shared" si="5"/>
        <v>7662771</v>
      </c>
      <c r="G69" s="111">
        <v>1122000</v>
      </c>
      <c r="H69" s="111">
        <v>0</v>
      </c>
      <c r="I69" s="111">
        <v>2895000</v>
      </c>
      <c r="J69" s="111">
        <f t="shared" si="6"/>
        <v>4017000</v>
      </c>
      <c r="K69" s="111">
        <v>1947357</v>
      </c>
      <c r="L69" s="111">
        <v>0</v>
      </c>
      <c r="M69" s="111">
        <v>1212618</v>
      </c>
      <c r="N69" s="111">
        <f t="shared" si="7"/>
        <v>3159975</v>
      </c>
      <c r="O69" s="111">
        <v>0</v>
      </c>
      <c r="P69" s="111">
        <v>0</v>
      </c>
      <c r="Q69" s="111">
        <v>0</v>
      </c>
      <c r="R69" s="111">
        <f t="shared" si="8"/>
        <v>7176975</v>
      </c>
    </row>
    <row r="70" spans="1:18" s="66" customFormat="1" ht="12.75" x14ac:dyDescent="0.2">
      <c r="A70" s="113">
        <v>17</v>
      </c>
      <c r="B70" s="113" t="s">
        <v>95</v>
      </c>
      <c r="C70" s="114">
        <v>0</v>
      </c>
      <c r="D70" s="114">
        <v>0</v>
      </c>
      <c r="E70" s="114">
        <v>0</v>
      </c>
      <c r="F70" s="114">
        <f t="shared" si="5"/>
        <v>0</v>
      </c>
      <c r="G70" s="114">
        <v>0</v>
      </c>
      <c r="H70" s="114">
        <v>0</v>
      </c>
      <c r="I70" s="114">
        <v>0</v>
      </c>
      <c r="J70" s="114">
        <f t="shared" si="6"/>
        <v>0</v>
      </c>
      <c r="K70" s="114">
        <v>0</v>
      </c>
      <c r="L70" s="114">
        <v>0</v>
      </c>
      <c r="M70" s="114">
        <v>0</v>
      </c>
      <c r="N70" s="114">
        <f t="shared" si="7"/>
        <v>0</v>
      </c>
      <c r="O70" s="114">
        <v>0</v>
      </c>
      <c r="P70" s="114">
        <v>0</v>
      </c>
      <c r="Q70" s="114">
        <v>0</v>
      </c>
      <c r="R70" s="114">
        <f t="shared" si="8"/>
        <v>0</v>
      </c>
    </row>
    <row r="71" spans="1:18" s="66" customFormat="1" ht="12.75" x14ac:dyDescent="0.2">
      <c r="A71" s="110">
        <v>18</v>
      </c>
      <c r="B71" s="110" t="s">
        <v>96</v>
      </c>
      <c r="C71" s="111">
        <v>636525</v>
      </c>
      <c r="D71" s="111">
        <v>0</v>
      </c>
      <c r="E71" s="111">
        <v>0</v>
      </c>
      <c r="F71" s="111">
        <f t="shared" si="5"/>
        <v>636525</v>
      </c>
      <c r="G71" s="111">
        <v>1518354</v>
      </c>
      <c r="H71" s="111">
        <v>0</v>
      </c>
      <c r="I71" s="111">
        <v>337993</v>
      </c>
      <c r="J71" s="111">
        <f t="shared" si="6"/>
        <v>1856347</v>
      </c>
      <c r="K71" s="111">
        <v>803269</v>
      </c>
      <c r="L71" s="111">
        <v>0</v>
      </c>
      <c r="M71" s="111">
        <v>138610</v>
      </c>
      <c r="N71" s="111">
        <f t="shared" si="7"/>
        <v>941879</v>
      </c>
      <c r="O71" s="111">
        <v>0</v>
      </c>
      <c r="P71" s="111">
        <v>0</v>
      </c>
      <c r="Q71" s="111">
        <v>0</v>
      </c>
      <c r="R71" s="111">
        <f t="shared" si="8"/>
        <v>2798226</v>
      </c>
    </row>
    <row r="72" spans="1:18" s="66" customFormat="1" ht="12.75" x14ac:dyDescent="0.2">
      <c r="A72" s="113">
        <v>19</v>
      </c>
      <c r="B72" s="113" t="s">
        <v>97</v>
      </c>
      <c r="C72" s="114">
        <v>0</v>
      </c>
      <c r="D72" s="114">
        <v>0</v>
      </c>
      <c r="E72" s="114">
        <v>0</v>
      </c>
      <c r="F72" s="114">
        <f t="shared" si="5"/>
        <v>0</v>
      </c>
      <c r="G72" s="114">
        <v>164212</v>
      </c>
      <c r="H72" s="114">
        <v>0</v>
      </c>
      <c r="I72" s="114">
        <v>538169</v>
      </c>
      <c r="J72" s="114">
        <f t="shared" si="6"/>
        <v>702381</v>
      </c>
      <c r="K72" s="114">
        <v>108779</v>
      </c>
      <c r="L72" s="114">
        <v>0</v>
      </c>
      <c r="M72" s="114">
        <v>335715</v>
      </c>
      <c r="N72" s="114">
        <f t="shared" si="7"/>
        <v>444494</v>
      </c>
      <c r="O72" s="114">
        <v>0</v>
      </c>
      <c r="P72" s="114">
        <v>0</v>
      </c>
      <c r="Q72" s="114">
        <v>89458</v>
      </c>
      <c r="R72" s="114">
        <f t="shared" si="8"/>
        <v>1236333</v>
      </c>
    </row>
    <row r="73" spans="1:18" s="66" customFormat="1" ht="12.75" x14ac:dyDescent="0.2">
      <c r="A73" s="110">
        <v>20</v>
      </c>
      <c r="B73" s="110" t="s">
        <v>98</v>
      </c>
      <c r="C73" s="111">
        <v>0</v>
      </c>
      <c r="D73" s="111">
        <v>0</v>
      </c>
      <c r="E73" s="111">
        <v>0</v>
      </c>
      <c r="F73" s="111">
        <f t="shared" si="5"/>
        <v>0</v>
      </c>
      <c r="G73" s="111">
        <v>410000</v>
      </c>
      <c r="H73" s="111">
        <v>0</v>
      </c>
      <c r="I73" s="111">
        <v>772979</v>
      </c>
      <c r="J73" s="111">
        <f t="shared" si="6"/>
        <v>1182979</v>
      </c>
      <c r="K73" s="111">
        <v>1042680</v>
      </c>
      <c r="L73" s="111">
        <v>0</v>
      </c>
      <c r="M73" s="111">
        <v>0</v>
      </c>
      <c r="N73" s="111">
        <f t="shared" si="7"/>
        <v>1042680</v>
      </c>
      <c r="O73" s="111">
        <v>0</v>
      </c>
      <c r="P73" s="111">
        <v>0</v>
      </c>
      <c r="Q73" s="111">
        <v>0</v>
      </c>
      <c r="R73" s="111">
        <f t="shared" si="8"/>
        <v>2225659</v>
      </c>
    </row>
    <row r="74" spans="1:18" s="66" customFormat="1" ht="12.75" x14ac:dyDescent="0.2">
      <c r="A74" s="113">
        <v>21</v>
      </c>
      <c r="B74" s="113" t="s">
        <v>99</v>
      </c>
      <c r="C74" s="114">
        <v>988094</v>
      </c>
      <c r="D74" s="114">
        <v>110945154</v>
      </c>
      <c r="E74" s="114">
        <v>0</v>
      </c>
      <c r="F74" s="114">
        <f t="shared" si="5"/>
        <v>111933248</v>
      </c>
      <c r="G74" s="114">
        <v>48854852</v>
      </c>
      <c r="H74" s="114">
        <v>4969164</v>
      </c>
      <c r="I74" s="114">
        <v>22870496</v>
      </c>
      <c r="J74" s="114">
        <f t="shared" si="6"/>
        <v>76694512</v>
      </c>
      <c r="K74" s="114">
        <v>20118714</v>
      </c>
      <c r="L74" s="114">
        <v>15349612</v>
      </c>
      <c r="M74" s="114">
        <v>9332152</v>
      </c>
      <c r="N74" s="114">
        <f t="shared" si="7"/>
        <v>44800478</v>
      </c>
      <c r="O74" s="114">
        <v>0</v>
      </c>
      <c r="P74" s="114">
        <v>0</v>
      </c>
      <c r="Q74" s="114">
        <v>3043993</v>
      </c>
      <c r="R74" s="114">
        <f t="shared" si="8"/>
        <v>124538983</v>
      </c>
    </row>
    <row r="75" spans="1:18" s="66" customFormat="1" ht="12.75" x14ac:dyDescent="0.2">
      <c r="A75" s="110">
        <v>22</v>
      </c>
      <c r="B75" s="110" t="s">
        <v>100</v>
      </c>
      <c r="C75" s="111">
        <v>173354</v>
      </c>
      <c r="D75" s="111">
        <v>2362816</v>
      </c>
      <c r="E75" s="111">
        <v>0</v>
      </c>
      <c r="F75" s="111">
        <f t="shared" si="5"/>
        <v>2536170</v>
      </c>
      <c r="G75" s="111">
        <v>1640000</v>
      </c>
      <c r="H75" s="111">
        <v>0</v>
      </c>
      <c r="I75" s="111">
        <v>113049</v>
      </c>
      <c r="J75" s="111">
        <f t="shared" si="6"/>
        <v>1753049</v>
      </c>
      <c r="K75" s="111">
        <v>644470</v>
      </c>
      <c r="L75" s="111">
        <v>0</v>
      </c>
      <c r="M75" s="111">
        <v>138651</v>
      </c>
      <c r="N75" s="111">
        <f t="shared" si="7"/>
        <v>783121</v>
      </c>
      <c r="O75" s="111">
        <v>0</v>
      </c>
      <c r="P75" s="111">
        <v>0</v>
      </c>
      <c r="Q75" s="111">
        <v>0</v>
      </c>
      <c r="R75" s="111">
        <f t="shared" si="8"/>
        <v>2536170</v>
      </c>
    </row>
    <row r="76" spans="1:18" s="66" customFormat="1" ht="12.75" x14ac:dyDescent="0.2">
      <c r="A76" s="113">
        <v>23</v>
      </c>
      <c r="B76" s="113" t="s">
        <v>101</v>
      </c>
      <c r="C76" s="114">
        <v>0</v>
      </c>
      <c r="D76" s="114">
        <v>0</v>
      </c>
      <c r="E76" s="114">
        <v>0</v>
      </c>
      <c r="F76" s="114">
        <f t="shared" si="5"/>
        <v>0</v>
      </c>
      <c r="G76" s="114">
        <v>71706</v>
      </c>
      <c r="H76" s="114">
        <v>0</v>
      </c>
      <c r="I76" s="114">
        <v>113022</v>
      </c>
      <c r="J76" s="114">
        <f t="shared" si="6"/>
        <v>184728</v>
      </c>
      <c r="K76" s="114">
        <v>34085</v>
      </c>
      <c r="L76" s="114">
        <v>0</v>
      </c>
      <c r="M76" s="114">
        <v>48872</v>
      </c>
      <c r="N76" s="114">
        <f t="shared" si="7"/>
        <v>82957</v>
      </c>
      <c r="O76" s="114">
        <v>0</v>
      </c>
      <c r="P76" s="114">
        <v>0</v>
      </c>
      <c r="Q76" s="114">
        <v>0</v>
      </c>
      <c r="R76" s="114">
        <f t="shared" si="8"/>
        <v>267685</v>
      </c>
    </row>
    <row r="77" spans="1:18" s="66" customFormat="1" ht="12.75" x14ac:dyDescent="0.2">
      <c r="A77" s="110">
        <v>24</v>
      </c>
      <c r="B77" s="110" t="s">
        <v>102</v>
      </c>
      <c r="C77" s="111">
        <v>16113222</v>
      </c>
      <c r="D77" s="111">
        <v>0</v>
      </c>
      <c r="E77" s="111">
        <v>0</v>
      </c>
      <c r="F77" s="111">
        <f t="shared" si="5"/>
        <v>16113222</v>
      </c>
      <c r="G77" s="111">
        <v>20195000</v>
      </c>
      <c r="H77" s="111">
        <v>0</v>
      </c>
      <c r="I77" s="111">
        <v>1307159</v>
      </c>
      <c r="J77" s="111">
        <f t="shared" si="6"/>
        <v>21502159</v>
      </c>
      <c r="K77" s="111">
        <v>1635668</v>
      </c>
      <c r="L77" s="111">
        <v>0</v>
      </c>
      <c r="M77" s="111">
        <v>244636</v>
      </c>
      <c r="N77" s="111">
        <f t="shared" si="7"/>
        <v>1880304</v>
      </c>
      <c r="O77" s="111">
        <v>0</v>
      </c>
      <c r="P77" s="111">
        <v>0</v>
      </c>
      <c r="Q77" s="111">
        <v>0</v>
      </c>
      <c r="R77" s="111">
        <f t="shared" si="8"/>
        <v>23382463</v>
      </c>
    </row>
    <row r="78" spans="1:18" s="66" customFormat="1" ht="12.75" x14ac:dyDescent="0.2">
      <c r="A78" s="113">
        <v>25</v>
      </c>
      <c r="B78" s="113" t="s">
        <v>103</v>
      </c>
      <c r="C78" s="114">
        <v>0</v>
      </c>
      <c r="D78" s="114">
        <v>0</v>
      </c>
      <c r="E78" s="114">
        <v>0</v>
      </c>
      <c r="F78" s="114">
        <f t="shared" si="5"/>
        <v>0</v>
      </c>
      <c r="G78" s="114">
        <v>1901584</v>
      </c>
      <c r="H78" s="114">
        <v>0</v>
      </c>
      <c r="I78" s="114">
        <v>394654</v>
      </c>
      <c r="J78" s="114">
        <f t="shared" si="6"/>
        <v>2296238</v>
      </c>
      <c r="K78" s="114">
        <v>540094</v>
      </c>
      <c r="L78" s="114">
        <v>0</v>
      </c>
      <c r="M78" s="114">
        <v>100569</v>
      </c>
      <c r="N78" s="114">
        <f t="shared" si="7"/>
        <v>640663</v>
      </c>
      <c r="O78" s="114">
        <v>0</v>
      </c>
      <c r="P78" s="114">
        <v>0</v>
      </c>
      <c r="Q78" s="114">
        <v>1773</v>
      </c>
      <c r="R78" s="114">
        <f t="shared" si="8"/>
        <v>2938674</v>
      </c>
    </row>
    <row r="79" spans="1:18" s="66" customFormat="1" ht="12.75" x14ac:dyDescent="0.2">
      <c r="A79" s="110">
        <v>26</v>
      </c>
      <c r="B79" s="110" t="s">
        <v>104</v>
      </c>
      <c r="C79" s="111">
        <v>400775</v>
      </c>
      <c r="D79" s="111">
        <v>1189644</v>
      </c>
      <c r="E79" s="111">
        <v>0</v>
      </c>
      <c r="F79" s="111">
        <f t="shared" si="5"/>
        <v>1590419</v>
      </c>
      <c r="G79" s="111">
        <v>555000</v>
      </c>
      <c r="H79" s="111">
        <v>0</v>
      </c>
      <c r="I79" s="111">
        <v>306445</v>
      </c>
      <c r="J79" s="111">
        <f t="shared" si="6"/>
        <v>861445</v>
      </c>
      <c r="K79" s="111">
        <v>425000</v>
      </c>
      <c r="L79" s="111">
        <v>0</v>
      </c>
      <c r="M79" s="111">
        <v>303974</v>
      </c>
      <c r="N79" s="111">
        <f t="shared" si="7"/>
        <v>728974</v>
      </c>
      <c r="O79" s="111">
        <v>0</v>
      </c>
      <c r="P79" s="111">
        <v>0</v>
      </c>
      <c r="Q79" s="111">
        <v>0</v>
      </c>
      <c r="R79" s="111">
        <f t="shared" si="8"/>
        <v>1590419</v>
      </c>
    </row>
    <row r="80" spans="1:18" s="66" customFormat="1" ht="12.75" x14ac:dyDescent="0.2">
      <c r="A80" s="113">
        <v>27</v>
      </c>
      <c r="B80" s="113" t="s">
        <v>105</v>
      </c>
      <c r="C80" s="114">
        <v>0</v>
      </c>
      <c r="D80" s="114">
        <v>7681950</v>
      </c>
      <c r="E80" s="114">
        <v>0</v>
      </c>
      <c r="F80" s="114">
        <f t="shared" si="5"/>
        <v>7681950</v>
      </c>
      <c r="G80" s="114">
        <v>3033179</v>
      </c>
      <c r="H80" s="114">
        <v>0</v>
      </c>
      <c r="I80" s="114">
        <v>2959000</v>
      </c>
      <c r="J80" s="114">
        <f t="shared" si="6"/>
        <v>5992179</v>
      </c>
      <c r="K80" s="114">
        <v>700244</v>
      </c>
      <c r="L80" s="114">
        <v>0</v>
      </c>
      <c r="M80" s="114">
        <v>822920</v>
      </c>
      <c r="N80" s="114">
        <f t="shared" si="7"/>
        <v>1523164</v>
      </c>
      <c r="O80" s="114">
        <v>0</v>
      </c>
      <c r="P80" s="114">
        <v>0</v>
      </c>
      <c r="Q80" s="114">
        <v>1700</v>
      </c>
      <c r="R80" s="114">
        <f t="shared" si="8"/>
        <v>7517043</v>
      </c>
    </row>
    <row r="81" spans="1:18" s="66" customFormat="1" ht="12.75" x14ac:dyDescent="0.2">
      <c r="A81" s="110">
        <v>28</v>
      </c>
      <c r="B81" s="110" t="s">
        <v>106</v>
      </c>
      <c r="C81" s="111">
        <v>400775</v>
      </c>
      <c r="D81" s="111">
        <v>0</v>
      </c>
      <c r="E81" s="111">
        <v>0</v>
      </c>
      <c r="F81" s="111">
        <f t="shared" si="5"/>
        <v>400775</v>
      </c>
      <c r="G81" s="111">
        <v>1750567</v>
      </c>
      <c r="H81" s="111">
        <v>0</v>
      </c>
      <c r="I81" s="111">
        <v>515279</v>
      </c>
      <c r="J81" s="111">
        <f t="shared" si="6"/>
        <v>2265846</v>
      </c>
      <c r="K81" s="111">
        <v>681427</v>
      </c>
      <c r="L81" s="111">
        <v>0</v>
      </c>
      <c r="M81" s="111">
        <v>46900</v>
      </c>
      <c r="N81" s="111">
        <f t="shared" si="7"/>
        <v>728327</v>
      </c>
      <c r="O81" s="111">
        <v>51638</v>
      </c>
      <c r="P81" s="111">
        <v>0</v>
      </c>
      <c r="Q81" s="111">
        <v>0</v>
      </c>
      <c r="R81" s="111">
        <f t="shared" si="8"/>
        <v>3045811</v>
      </c>
    </row>
    <row r="82" spans="1:18" s="66" customFormat="1" ht="12.75" x14ac:dyDescent="0.2">
      <c r="A82" s="113">
        <v>29</v>
      </c>
      <c r="B82" s="113" t="s">
        <v>22</v>
      </c>
      <c r="C82" s="114">
        <v>45985100</v>
      </c>
      <c r="D82" s="114">
        <v>540145303</v>
      </c>
      <c r="E82" s="114">
        <v>9295</v>
      </c>
      <c r="F82" s="114">
        <f t="shared" si="5"/>
        <v>586139698</v>
      </c>
      <c r="G82" s="114">
        <v>195897337</v>
      </c>
      <c r="H82" s="114">
        <v>37334000</v>
      </c>
      <c r="I82" s="114">
        <v>195723944</v>
      </c>
      <c r="J82" s="114">
        <f t="shared" si="6"/>
        <v>428955281</v>
      </c>
      <c r="K82" s="114">
        <v>66378546</v>
      </c>
      <c r="L82" s="114">
        <v>16613341</v>
      </c>
      <c r="M82" s="114">
        <v>69074125</v>
      </c>
      <c r="N82" s="114">
        <f t="shared" si="7"/>
        <v>152066012</v>
      </c>
      <c r="O82" s="114">
        <v>0</v>
      </c>
      <c r="P82" s="114">
        <v>3000000</v>
      </c>
      <c r="Q82" s="114">
        <v>3559749</v>
      </c>
      <c r="R82" s="114">
        <f t="shared" si="8"/>
        <v>587581042</v>
      </c>
    </row>
    <row r="83" spans="1:18" s="66" customFormat="1" ht="12.75" x14ac:dyDescent="0.2">
      <c r="A83" s="110">
        <v>30</v>
      </c>
      <c r="B83" s="110" t="s">
        <v>107</v>
      </c>
      <c r="C83" s="111">
        <v>681740</v>
      </c>
      <c r="D83" s="111">
        <v>0</v>
      </c>
      <c r="E83" s="111">
        <v>0</v>
      </c>
      <c r="F83" s="111">
        <f t="shared" si="5"/>
        <v>681740</v>
      </c>
      <c r="G83" s="111">
        <v>7450130</v>
      </c>
      <c r="H83" s="111">
        <v>0</v>
      </c>
      <c r="I83" s="111">
        <v>1860638</v>
      </c>
      <c r="J83" s="111">
        <f t="shared" si="6"/>
        <v>9310768</v>
      </c>
      <c r="K83" s="111">
        <v>2647046</v>
      </c>
      <c r="L83" s="111">
        <v>0</v>
      </c>
      <c r="M83" s="111">
        <v>916073</v>
      </c>
      <c r="N83" s="111">
        <f t="shared" si="7"/>
        <v>3563119</v>
      </c>
      <c r="O83" s="111">
        <v>0</v>
      </c>
      <c r="P83" s="111">
        <v>0</v>
      </c>
      <c r="Q83" s="111">
        <v>492619</v>
      </c>
      <c r="R83" s="111">
        <f t="shared" si="8"/>
        <v>13366506</v>
      </c>
    </row>
    <row r="84" spans="1:18" s="66" customFormat="1" ht="12.75" x14ac:dyDescent="0.2">
      <c r="A84" s="113">
        <v>31</v>
      </c>
      <c r="B84" s="113" t="s">
        <v>108</v>
      </c>
      <c r="C84" s="114">
        <v>0</v>
      </c>
      <c r="D84" s="114">
        <v>0</v>
      </c>
      <c r="E84" s="114">
        <v>0</v>
      </c>
      <c r="F84" s="114">
        <f t="shared" si="5"/>
        <v>0</v>
      </c>
      <c r="G84" s="114">
        <v>0</v>
      </c>
      <c r="H84" s="114">
        <v>0</v>
      </c>
      <c r="I84" s="114">
        <v>0</v>
      </c>
      <c r="J84" s="114">
        <f t="shared" si="6"/>
        <v>0</v>
      </c>
      <c r="K84" s="114">
        <v>0</v>
      </c>
      <c r="L84" s="114">
        <v>0</v>
      </c>
      <c r="M84" s="114">
        <v>0</v>
      </c>
      <c r="N84" s="114">
        <f t="shared" si="7"/>
        <v>0</v>
      </c>
      <c r="O84" s="114">
        <v>0</v>
      </c>
      <c r="P84" s="114">
        <v>0</v>
      </c>
      <c r="Q84" s="114">
        <v>0</v>
      </c>
      <c r="R84" s="114">
        <f t="shared" si="8"/>
        <v>0</v>
      </c>
    </row>
    <row r="85" spans="1:18" s="66" customFormat="1" ht="12.75" x14ac:dyDescent="0.2">
      <c r="A85" s="110">
        <v>32</v>
      </c>
      <c r="B85" s="110" t="s">
        <v>109</v>
      </c>
      <c r="C85" s="111">
        <v>120478</v>
      </c>
      <c r="D85" s="111">
        <v>0</v>
      </c>
      <c r="E85" s="111">
        <v>0</v>
      </c>
      <c r="F85" s="111">
        <f t="shared" si="5"/>
        <v>120478</v>
      </c>
      <c r="G85" s="111">
        <v>4633030</v>
      </c>
      <c r="H85" s="111">
        <v>0</v>
      </c>
      <c r="I85" s="111">
        <v>1294302</v>
      </c>
      <c r="J85" s="111">
        <f t="shared" si="6"/>
        <v>5927332</v>
      </c>
      <c r="K85" s="111">
        <v>1926250</v>
      </c>
      <c r="L85" s="111">
        <v>0</v>
      </c>
      <c r="M85" s="111">
        <v>249553</v>
      </c>
      <c r="N85" s="111">
        <f t="shared" si="7"/>
        <v>2175803</v>
      </c>
      <c r="O85" s="111">
        <v>0</v>
      </c>
      <c r="P85" s="111">
        <v>0</v>
      </c>
      <c r="Q85" s="111">
        <v>0</v>
      </c>
      <c r="R85" s="111">
        <f t="shared" si="8"/>
        <v>8103135</v>
      </c>
    </row>
    <row r="86" spans="1:18" s="66" customFormat="1" ht="12.75" x14ac:dyDescent="0.2">
      <c r="A86" s="113">
        <v>33</v>
      </c>
      <c r="B86" s="113" t="s">
        <v>26</v>
      </c>
      <c r="C86" s="114">
        <v>0</v>
      </c>
      <c r="D86" s="114">
        <v>0</v>
      </c>
      <c r="E86" s="114">
        <v>0</v>
      </c>
      <c r="F86" s="114">
        <f t="shared" ref="F86:F117" si="9">SUM(C86:E86)</f>
        <v>0</v>
      </c>
      <c r="G86" s="114">
        <v>486079</v>
      </c>
      <c r="H86" s="114">
        <v>0</v>
      </c>
      <c r="I86" s="114">
        <v>4402583</v>
      </c>
      <c r="J86" s="114">
        <f t="shared" ref="J86:J117" si="10">SUM(G86:I86)</f>
        <v>4888662</v>
      </c>
      <c r="K86" s="114">
        <v>44921</v>
      </c>
      <c r="L86" s="114">
        <v>0</v>
      </c>
      <c r="M86" s="114">
        <v>1841432</v>
      </c>
      <c r="N86" s="114">
        <f t="shared" ref="N86:N117" si="11">SUM(K86:M86)</f>
        <v>1886353</v>
      </c>
      <c r="O86" s="114">
        <v>0</v>
      </c>
      <c r="P86" s="114">
        <v>0</v>
      </c>
      <c r="Q86" s="114">
        <v>120068</v>
      </c>
      <c r="R86" s="114">
        <f t="shared" ref="R86:R117" si="12">(J86+N86+O86+P86+Q86)</f>
        <v>6895083</v>
      </c>
    </row>
    <row r="87" spans="1:18" s="66" customFormat="1" ht="12.75" x14ac:dyDescent="0.2">
      <c r="A87" s="110">
        <v>34</v>
      </c>
      <c r="B87" s="110" t="s">
        <v>110</v>
      </c>
      <c r="C87" s="111">
        <v>593887</v>
      </c>
      <c r="D87" s="111">
        <v>20426918</v>
      </c>
      <c r="E87" s="111">
        <v>0</v>
      </c>
      <c r="F87" s="111">
        <f t="shared" si="9"/>
        <v>21020805</v>
      </c>
      <c r="G87" s="111">
        <v>13565000</v>
      </c>
      <c r="H87" s="111">
        <v>0</v>
      </c>
      <c r="I87" s="111">
        <v>3081975</v>
      </c>
      <c r="J87" s="111">
        <f t="shared" si="10"/>
        <v>16646975</v>
      </c>
      <c r="K87" s="111">
        <v>7402925</v>
      </c>
      <c r="L87" s="111">
        <v>0</v>
      </c>
      <c r="M87" s="111">
        <v>989206</v>
      </c>
      <c r="N87" s="111">
        <f t="shared" si="11"/>
        <v>8392131</v>
      </c>
      <c r="O87" s="111">
        <v>0</v>
      </c>
      <c r="P87" s="111">
        <v>0</v>
      </c>
      <c r="Q87" s="111">
        <v>0</v>
      </c>
      <c r="R87" s="111">
        <f t="shared" si="12"/>
        <v>25039106</v>
      </c>
    </row>
    <row r="88" spans="1:18" s="66" customFormat="1" ht="12.75" x14ac:dyDescent="0.2">
      <c r="A88" s="113">
        <v>35</v>
      </c>
      <c r="B88" s="113" t="s">
        <v>111</v>
      </c>
      <c r="C88" s="114">
        <v>0</v>
      </c>
      <c r="D88" s="114">
        <v>0</v>
      </c>
      <c r="E88" s="114">
        <v>0</v>
      </c>
      <c r="F88" s="114">
        <f t="shared" si="9"/>
        <v>0</v>
      </c>
      <c r="G88" s="114">
        <v>610896</v>
      </c>
      <c r="H88" s="114">
        <v>0</v>
      </c>
      <c r="I88" s="114">
        <v>775638</v>
      </c>
      <c r="J88" s="114">
        <f t="shared" si="10"/>
        <v>1386534</v>
      </c>
      <c r="K88" s="114">
        <v>263055</v>
      </c>
      <c r="L88" s="114">
        <v>0</v>
      </c>
      <c r="M88" s="114">
        <v>428071</v>
      </c>
      <c r="N88" s="114">
        <f t="shared" si="11"/>
        <v>691126</v>
      </c>
      <c r="O88" s="114">
        <v>0</v>
      </c>
      <c r="P88" s="114">
        <v>0</v>
      </c>
      <c r="Q88" s="114">
        <v>189231</v>
      </c>
      <c r="R88" s="114">
        <f t="shared" si="12"/>
        <v>2266891</v>
      </c>
    </row>
    <row r="89" spans="1:18" s="66" customFormat="1" ht="12.75" x14ac:dyDescent="0.2">
      <c r="A89" s="110">
        <v>36</v>
      </c>
      <c r="B89" s="110" t="s">
        <v>112</v>
      </c>
      <c r="C89" s="111">
        <v>293003</v>
      </c>
      <c r="D89" s="111">
        <v>8909338</v>
      </c>
      <c r="E89" s="111">
        <v>0</v>
      </c>
      <c r="F89" s="111">
        <f t="shared" si="9"/>
        <v>9202341</v>
      </c>
      <c r="G89" s="111">
        <v>3850284</v>
      </c>
      <c r="H89" s="111">
        <v>0</v>
      </c>
      <c r="I89" s="111">
        <v>502279</v>
      </c>
      <c r="J89" s="111">
        <f t="shared" si="10"/>
        <v>4352563</v>
      </c>
      <c r="K89" s="111">
        <v>4135915</v>
      </c>
      <c r="L89" s="111">
        <v>0</v>
      </c>
      <c r="M89" s="111">
        <v>41215</v>
      </c>
      <c r="N89" s="111">
        <f t="shared" si="11"/>
        <v>4177130</v>
      </c>
      <c r="O89" s="111">
        <v>0</v>
      </c>
      <c r="P89" s="111">
        <v>0</v>
      </c>
      <c r="Q89" s="111">
        <v>4875</v>
      </c>
      <c r="R89" s="111">
        <f t="shared" si="12"/>
        <v>8534568</v>
      </c>
    </row>
    <row r="90" spans="1:18" s="66" customFormat="1" ht="12.75" x14ac:dyDescent="0.2">
      <c r="A90" s="113">
        <v>37</v>
      </c>
      <c r="B90" s="113" t="s">
        <v>113</v>
      </c>
      <c r="C90" s="114">
        <v>0</v>
      </c>
      <c r="D90" s="114">
        <v>0</v>
      </c>
      <c r="E90" s="114">
        <v>0</v>
      </c>
      <c r="F90" s="114">
        <f t="shared" si="9"/>
        <v>0</v>
      </c>
      <c r="G90" s="114">
        <v>625608</v>
      </c>
      <c r="H90" s="114">
        <v>0</v>
      </c>
      <c r="I90" s="114">
        <v>2155989</v>
      </c>
      <c r="J90" s="114">
        <f t="shared" si="10"/>
        <v>2781597</v>
      </c>
      <c r="K90" s="114">
        <v>76262</v>
      </c>
      <c r="L90" s="114">
        <v>0</v>
      </c>
      <c r="M90" s="114">
        <v>2070675</v>
      </c>
      <c r="N90" s="114">
        <f t="shared" si="11"/>
        <v>2146937</v>
      </c>
      <c r="O90" s="114">
        <v>0</v>
      </c>
      <c r="P90" s="114">
        <v>0</v>
      </c>
      <c r="Q90" s="114">
        <v>0</v>
      </c>
      <c r="R90" s="114">
        <f t="shared" si="12"/>
        <v>4928534</v>
      </c>
    </row>
    <row r="91" spans="1:18" s="66" customFormat="1" ht="12.75" x14ac:dyDescent="0.2">
      <c r="A91" s="110">
        <v>38</v>
      </c>
      <c r="B91" s="110" t="s">
        <v>114</v>
      </c>
      <c r="C91" s="111">
        <v>0</v>
      </c>
      <c r="D91" s="111">
        <v>1768230</v>
      </c>
      <c r="E91" s="111">
        <v>0</v>
      </c>
      <c r="F91" s="111">
        <f t="shared" si="9"/>
        <v>1768230</v>
      </c>
      <c r="G91" s="111">
        <v>1220203</v>
      </c>
      <c r="H91" s="111">
        <v>0</v>
      </c>
      <c r="I91" s="111">
        <v>51863</v>
      </c>
      <c r="J91" s="111">
        <f t="shared" si="10"/>
        <v>1272066</v>
      </c>
      <c r="K91" s="111">
        <v>380400</v>
      </c>
      <c r="L91" s="111">
        <v>0</v>
      </c>
      <c r="M91" s="111">
        <v>115764</v>
      </c>
      <c r="N91" s="111">
        <f t="shared" si="11"/>
        <v>496164</v>
      </c>
      <c r="O91" s="111">
        <v>0</v>
      </c>
      <c r="P91" s="111">
        <v>0</v>
      </c>
      <c r="Q91" s="111">
        <v>0</v>
      </c>
      <c r="R91" s="111">
        <f t="shared" si="12"/>
        <v>1768230</v>
      </c>
    </row>
    <row r="92" spans="1:18" s="66" customFormat="1" ht="12.75" x14ac:dyDescent="0.2">
      <c r="A92" s="113">
        <v>39</v>
      </c>
      <c r="B92" s="113" t="s">
        <v>116</v>
      </c>
      <c r="C92" s="114">
        <v>0</v>
      </c>
      <c r="D92" s="114">
        <v>0</v>
      </c>
      <c r="E92" s="114">
        <v>0</v>
      </c>
      <c r="F92" s="114">
        <f t="shared" si="9"/>
        <v>0</v>
      </c>
      <c r="G92" s="114">
        <v>1841742</v>
      </c>
      <c r="H92" s="114">
        <v>0</v>
      </c>
      <c r="I92" s="114">
        <v>1497275</v>
      </c>
      <c r="J92" s="114">
        <f t="shared" si="10"/>
        <v>3339017</v>
      </c>
      <c r="K92" s="114">
        <v>1109704</v>
      </c>
      <c r="L92" s="114">
        <v>0</v>
      </c>
      <c r="M92" s="114">
        <v>428268</v>
      </c>
      <c r="N92" s="114">
        <f t="shared" si="11"/>
        <v>1537972</v>
      </c>
      <c r="O92" s="114">
        <v>0</v>
      </c>
      <c r="P92" s="114">
        <v>0</v>
      </c>
      <c r="Q92" s="114">
        <v>0</v>
      </c>
      <c r="R92" s="114">
        <f t="shared" si="12"/>
        <v>4876989</v>
      </c>
    </row>
    <row r="93" spans="1:18" s="66" customFormat="1" ht="12.75" x14ac:dyDescent="0.2">
      <c r="A93" s="110">
        <v>40</v>
      </c>
      <c r="B93" s="110" t="s">
        <v>118</v>
      </c>
      <c r="C93" s="116">
        <v>0</v>
      </c>
      <c r="D93" s="116">
        <v>0</v>
      </c>
      <c r="E93" s="116">
        <v>0</v>
      </c>
      <c r="F93" s="116">
        <f t="shared" si="9"/>
        <v>0</v>
      </c>
      <c r="G93" s="116">
        <v>45000</v>
      </c>
      <c r="H93" s="116">
        <v>0</v>
      </c>
      <c r="I93" s="116">
        <v>1925556</v>
      </c>
      <c r="J93" s="116">
        <f t="shared" si="10"/>
        <v>1970556</v>
      </c>
      <c r="K93" s="116">
        <v>40356</v>
      </c>
      <c r="L93" s="116">
        <v>0</v>
      </c>
      <c r="M93" s="116">
        <v>586202</v>
      </c>
      <c r="N93" s="116">
        <f t="shared" si="11"/>
        <v>626558</v>
      </c>
      <c r="O93" s="116">
        <v>0</v>
      </c>
      <c r="P93" s="116">
        <v>0</v>
      </c>
      <c r="Q93" s="116">
        <v>0</v>
      </c>
      <c r="R93" s="116">
        <f t="shared" si="12"/>
        <v>2597114</v>
      </c>
    </row>
    <row r="94" spans="1:18" s="66" customFormat="1" ht="12.75" x14ac:dyDescent="0.2">
      <c r="A94" s="113">
        <v>41</v>
      </c>
      <c r="B94" s="113" t="s">
        <v>248</v>
      </c>
      <c r="C94" s="114">
        <v>0</v>
      </c>
      <c r="D94" s="114">
        <v>0</v>
      </c>
      <c r="E94" s="114">
        <v>0</v>
      </c>
      <c r="F94" s="114">
        <f t="shared" si="9"/>
        <v>0</v>
      </c>
      <c r="G94" s="114">
        <v>0</v>
      </c>
      <c r="H94" s="114">
        <v>0</v>
      </c>
      <c r="I94" s="114">
        <v>0</v>
      </c>
      <c r="J94" s="114">
        <f t="shared" si="10"/>
        <v>0</v>
      </c>
      <c r="K94" s="114">
        <v>0</v>
      </c>
      <c r="L94" s="114">
        <v>0</v>
      </c>
      <c r="M94" s="114">
        <v>0</v>
      </c>
      <c r="N94" s="114">
        <f t="shared" si="11"/>
        <v>0</v>
      </c>
      <c r="O94" s="114">
        <v>0</v>
      </c>
      <c r="P94" s="114">
        <v>0</v>
      </c>
      <c r="Q94" s="114">
        <v>0</v>
      </c>
      <c r="R94" s="114">
        <f t="shared" si="12"/>
        <v>0</v>
      </c>
    </row>
    <row r="95" spans="1:18" s="66" customFormat="1" ht="12.75" x14ac:dyDescent="0.2">
      <c r="A95" s="110">
        <v>42</v>
      </c>
      <c r="B95" s="110" t="s">
        <v>122</v>
      </c>
      <c r="C95" s="111">
        <v>3537823</v>
      </c>
      <c r="D95" s="111">
        <v>25615710</v>
      </c>
      <c r="E95" s="111">
        <v>0</v>
      </c>
      <c r="F95" s="111">
        <f t="shared" si="9"/>
        <v>29153533</v>
      </c>
      <c r="G95" s="111">
        <v>8173441</v>
      </c>
      <c r="H95" s="111">
        <v>0</v>
      </c>
      <c r="I95" s="111">
        <v>5825908</v>
      </c>
      <c r="J95" s="111">
        <f t="shared" si="10"/>
        <v>13999349</v>
      </c>
      <c r="K95" s="111">
        <v>4663339</v>
      </c>
      <c r="L95" s="111">
        <v>0</v>
      </c>
      <c r="M95" s="111">
        <v>2815564</v>
      </c>
      <c r="N95" s="111">
        <f t="shared" si="11"/>
        <v>7478903</v>
      </c>
      <c r="O95" s="111">
        <v>0</v>
      </c>
      <c r="P95" s="111">
        <v>0</v>
      </c>
      <c r="Q95" s="111">
        <v>798418</v>
      </c>
      <c r="R95" s="111">
        <f t="shared" si="12"/>
        <v>22276670</v>
      </c>
    </row>
    <row r="96" spans="1:18" s="66" customFormat="1" ht="12.75" x14ac:dyDescent="0.2">
      <c r="A96" s="113">
        <v>43</v>
      </c>
      <c r="B96" s="113" t="s">
        <v>124</v>
      </c>
      <c r="C96" s="114">
        <v>0</v>
      </c>
      <c r="D96" s="114">
        <v>116820963</v>
      </c>
      <c r="E96" s="114">
        <v>0</v>
      </c>
      <c r="F96" s="114">
        <f t="shared" si="9"/>
        <v>116820963</v>
      </c>
      <c r="G96" s="114">
        <v>16351280</v>
      </c>
      <c r="H96" s="114">
        <v>2365246</v>
      </c>
      <c r="I96" s="114">
        <v>72581151</v>
      </c>
      <c r="J96" s="114">
        <f t="shared" si="10"/>
        <v>91297677</v>
      </c>
      <c r="K96" s="114">
        <v>414896</v>
      </c>
      <c r="L96" s="114">
        <v>766398</v>
      </c>
      <c r="M96" s="114">
        <v>25054660</v>
      </c>
      <c r="N96" s="114">
        <f t="shared" si="11"/>
        <v>26235954</v>
      </c>
      <c r="O96" s="114">
        <v>0</v>
      </c>
      <c r="P96" s="114">
        <v>0</v>
      </c>
      <c r="Q96" s="114">
        <v>18619</v>
      </c>
      <c r="R96" s="114">
        <f t="shared" si="12"/>
        <v>117552250</v>
      </c>
    </row>
    <row r="97" spans="1:18" s="66" customFormat="1" ht="12.75" x14ac:dyDescent="0.2">
      <c r="A97" s="110">
        <v>44</v>
      </c>
      <c r="B97" s="110" t="s">
        <v>126</v>
      </c>
      <c r="C97" s="111">
        <v>79325</v>
      </c>
      <c r="D97" s="111">
        <v>0</v>
      </c>
      <c r="E97" s="111">
        <v>0</v>
      </c>
      <c r="F97" s="111">
        <f t="shared" si="9"/>
        <v>79325</v>
      </c>
      <c r="G97" s="111">
        <v>1878960</v>
      </c>
      <c r="H97" s="111">
        <v>0</v>
      </c>
      <c r="I97" s="111">
        <v>140226</v>
      </c>
      <c r="J97" s="111">
        <f t="shared" si="10"/>
        <v>2019186</v>
      </c>
      <c r="K97" s="111">
        <v>754312</v>
      </c>
      <c r="L97" s="111">
        <v>0</v>
      </c>
      <c r="M97" s="111">
        <v>2672749</v>
      </c>
      <c r="N97" s="111">
        <f t="shared" si="11"/>
        <v>3427061</v>
      </c>
      <c r="O97" s="111">
        <v>0</v>
      </c>
      <c r="P97" s="111">
        <v>0</v>
      </c>
      <c r="Q97" s="111">
        <v>0</v>
      </c>
      <c r="R97" s="111">
        <f t="shared" si="12"/>
        <v>5446247</v>
      </c>
    </row>
    <row r="98" spans="1:18" s="66" customFormat="1" ht="12.75" x14ac:dyDescent="0.2">
      <c r="A98" s="113">
        <v>45</v>
      </c>
      <c r="B98" s="113" t="s">
        <v>128</v>
      </c>
      <c r="C98" s="114">
        <v>0</v>
      </c>
      <c r="D98" s="114">
        <v>0</v>
      </c>
      <c r="E98" s="114">
        <v>0</v>
      </c>
      <c r="F98" s="114">
        <f t="shared" si="9"/>
        <v>0</v>
      </c>
      <c r="G98" s="114">
        <v>0</v>
      </c>
      <c r="H98" s="114">
        <v>0</v>
      </c>
      <c r="I98" s="114">
        <v>0</v>
      </c>
      <c r="J98" s="114">
        <f t="shared" si="10"/>
        <v>0</v>
      </c>
      <c r="K98" s="114">
        <v>0</v>
      </c>
      <c r="L98" s="114">
        <v>0</v>
      </c>
      <c r="M98" s="114">
        <v>0</v>
      </c>
      <c r="N98" s="114">
        <f t="shared" si="11"/>
        <v>0</v>
      </c>
      <c r="O98" s="114">
        <v>0</v>
      </c>
      <c r="P98" s="114">
        <v>0</v>
      </c>
      <c r="Q98" s="114">
        <v>0</v>
      </c>
      <c r="R98" s="114">
        <f t="shared" si="12"/>
        <v>0</v>
      </c>
    </row>
    <row r="99" spans="1:18" s="66" customFormat="1" ht="12.75" x14ac:dyDescent="0.2">
      <c r="A99" s="110">
        <v>46</v>
      </c>
      <c r="B99" s="110" t="s">
        <v>130</v>
      </c>
      <c r="C99" s="111">
        <v>0</v>
      </c>
      <c r="D99" s="111">
        <v>0</v>
      </c>
      <c r="E99" s="111">
        <v>0</v>
      </c>
      <c r="F99" s="111">
        <f t="shared" si="9"/>
        <v>0</v>
      </c>
      <c r="G99" s="111">
        <v>0</v>
      </c>
      <c r="H99" s="111">
        <v>0</v>
      </c>
      <c r="I99" s="111">
        <v>0</v>
      </c>
      <c r="J99" s="111">
        <f t="shared" si="10"/>
        <v>0</v>
      </c>
      <c r="K99" s="111">
        <v>0</v>
      </c>
      <c r="L99" s="111">
        <v>0</v>
      </c>
      <c r="M99" s="111">
        <v>0</v>
      </c>
      <c r="N99" s="111">
        <f t="shared" si="11"/>
        <v>0</v>
      </c>
      <c r="O99" s="111">
        <v>0</v>
      </c>
      <c r="P99" s="111">
        <v>0</v>
      </c>
      <c r="Q99" s="111">
        <v>0</v>
      </c>
      <c r="R99" s="111">
        <f t="shared" si="12"/>
        <v>0</v>
      </c>
    </row>
    <row r="100" spans="1:18" s="66" customFormat="1" ht="12.75" x14ac:dyDescent="0.2">
      <c r="A100" s="113">
        <v>47</v>
      </c>
      <c r="B100" s="113" t="s">
        <v>132</v>
      </c>
      <c r="C100" s="114">
        <v>1762407</v>
      </c>
      <c r="D100" s="114">
        <v>19975485</v>
      </c>
      <c r="E100" s="114">
        <v>0</v>
      </c>
      <c r="F100" s="114">
        <f t="shared" si="9"/>
        <v>21737892</v>
      </c>
      <c r="G100" s="114">
        <v>10237341</v>
      </c>
      <c r="H100" s="114">
        <v>0</v>
      </c>
      <c r="I100" s="114">
        <v>5269681</v>
      </c>
      <c r="J100" s="114">
        <f t="shared" si="10"/>
        <v>15507022</v>
      </c>
      <c r="K100" s="114">
        <v>2895272</v>
      </c>
      <c r="L100" s="114">
        <v>0</v>
      </c>
      <c r="M100" s="114">
        <v>1613681</v>
      </c>
      <c r="N100" s="114">
        <f t="shared" si="11"/>
        <v>4508953</v>
      </c>
      <c r="O100" s="114">
        <v>0</v>
      </c>
      <c r="P100" s="114">
        <v>1669037</v>
      </c>
      <c r="Q100" s="114">
        <v>52880</v>
      </c>
      <c r="R100" s="114">
        <f t="shared" si="12"/>
        <v>21737892</v>
      </c>
    </row>
    <row r="101" spans="1:18" s="66" customFormat="1" ht="12.75" x14ac:dyDescent="0.2">
      <c r="A101" s="110">
        <v>48</v>
      </c>
      <c r="B101" s="110" t="s">
        <v>134</v>
      </c>
      <c r="C101" s="111">
        <v>0</v>
      </c>
      <c r="D101" s="111">
        <v>0</v>
      </c>
      <c r="E101" s="111">
        <v>0</v>
      </c>
      <c r="F101" s="111">
        <f t="shared" si="9"/>
        <v>0</v>
      </c>
      <c r="G101" s="111">
        <v>0</v>
      </c>
      <c r="H101" s="111">
        <v>0</v>
      </c>
      <c r="I101" s="111">
        <v>0</v>
      </c>
      <c r="J101" s="111">
        <f t="shared" si="10"/>
        <v>0</v>
      </c>
      <c r="K101" s="111">
        <v>0</v>
      </c>
      <c r="L101" s="111">
        <v>0</v>
      </c>
      <c r="M101" s="111">
        <v>0</v>
      </c>
      <c r="N101" s="111">
        <f t="shared" si="11"/>
        <v>0</v>
      </c>
      <c r="O101" s="111">
        <v>0</v>
      </c>
      <c r="P101" s="111">
        <v>0</v>
      </c>
      <c r="Q101" s="111">
        <v>0</v>
      </c>
      <c r="R101" s="111">
        <f t="shared" si="12"/>
        <v>0</v>
      </c>
    </row>
    <row r="102" spans="1:18" s="66" customFormat="1" ht="12.75" x14ac:dyDescent="0.2">
      <c r="A102" s="113">
        <v>49</v>
      </c>
      <c r="B102" s="113" t="s">
        <v>136</v>
      </c>
      <c r="C102" s="114">
        <v>0</v>
      </c>
      <c r="D102" s="114">
        <v>0</v>
      </c>
      <c r="E102" s="114">
        <v>0</v>
      </c>
      <c r="F102" s="114">
        <f t="shared" si="9"/>
        <v>0</v>
      </c>
      <c r="G102" s="114">
        <v>4014143</v>
      </c>
      <c r="H102" s="114">
        <v>0</v>
      </c>
      <c r="I102" s="114">
        <v>2991163</v>
      </c>
      <c r="J102" s="114">
        <f t="shared" si="10"/>
        <v>7005306</v>
      </c>
      <c r="K102" s="114">
        <v>1467648</v>
      </c>
      <c r="L102" s="114">
        <v>0</v>
      </c>
      <c r="M102" s="114">
        <v>2856465</v>
      </c>
      <c r="N102" s="114">
        <f t="shared" si="11"/>
        <v>4324113</v>
      </c>
      <c r="O102" s="114">
        <v>0</v>
      </c>
      <c r="P102" s="114">
        <v>0</v>
      </c>
      <c r="Q102" s="114">
        <v>0</v>
      </c>
      <c r="R102" s="114">
        <f t="shared" si="12"/>
        <v>11329419</v>
      </c>
    </row>
    <row r="103" spans="1:18" s="66" customFormat="1" ht="12.75" x14ac:dyDescent="0.2">
      <c r="A103" s="110">
        <v>50</v>
      </c>
      <c r="B103" s="110" t="s">
        <v>138</v>
      </c>
      <c r="C103" s="116">
        <v>0</v>
      </c>
      <c r="D103" s="116">
        <v>0</v>
      </c>
      <c r="E103" s="116">
        <v>0</v>
      </c>
      <c r="F103" s="116">
        <f t="shared" si="9"/>
        <v>0</v>
      </c>
      <c r="G103" s="116">
        <v>0</v>
      </c>
      <c r="H103" s="116">
        <v>0</v>
      </c>
      <c r="I103" s="116">
        <v>0</v>
      </c>
      <c r="J103" s="116">
        <f t="shared" si="10"/>
        <v>0</v>
      </c>
      <c r="K103" s="116">
        <v>0</v>
      </c>
      <c r="L103" s="116">
        <v>0</v>
      </c>
      <c r="M103" s="116">
        <v>0</v>
      </c>
      <c r="N103" s="116">
        <f t="shared" si="11"/>
        <v>0</v>
      </c>
      <c r="O103" s="116">
        <v>0</v>
      </c>
      <c r="P103" s="116">
        <v>0</v>
      </c>
      <c r="Q103" s="116">
        <v>0</v>
      </c>
      <c r="R103" s="116">
        <f t="shared" si="12"/>
        <v>0</v>
      </c>
    </row>
    <row r="104" spans="1:18" s="66" customFormat="1" ht="12.75" x14ac:dyDescent="0.2">
      <c r="A104" s="113">
        <v>51</v>
      </c>
      <c r="B104" s="113" t="s">
        <v>140</v>
      </c>
      <c r="C104" s="117">
        <v>5064</v>
      </c>
      <c r="D104" s="117">
        <v>0</v>
      </c>
      <c r="E104" s="117">
        <v>0</v>
      </c>
      <c r="F104" s="117">
        <f t="shared" si="9"/>
        <v>5064</v>
      </c>
      <c r="G104" s="117">
        <v>626000</v>
      </c>
      <c r="H104" s="117">
        <v>0</v>
      </c>
      <c r="I104" s="117">
        <v>1000656</v>
      </c>
      <c r="J104" s="117">
        <f t="shared" si="10"/>
        <v>1626656</v>
      </c>
      <c r="K104" s="117">
        <v>3510944</v>
      </c>
      <c r="L104" s="117">
        <v>0</v>
      </c>
      <c r="M104" s="117">
        <v>85792</v>
      </c>
      <c r="N104" s="117">
        <f t="shared" si="11"/>
        <v>3596736</v>
      </c>
      <c r="O104" s="117">
        <v>0</v>
      </c>
      <c r="P104" s="117">
        <v>0</v>
      </c>
      <c r="Q104" s="117">
        <v>0</v>
      </c>
      <c r="R104" s="117">
        <f t="shared" si="12"/>
        <v>5223392</v>
      </c>
    </row>
    <row r="105" spans="1:18" s="66" customFormat="1" ht="12.75" x14ac:dyDescent="0.2">
      <c r="A105" s="110">
        <v>52</v>
      </c>
      <c r="B105" s="110" t="s">
        <v>142</v>
      </c>
      <c r="C105" s="111">
        <v>0</v>
      </c>
      <c r="D105" s="111">
        <v>0</v>
      </c>
      <c r="E105" s="111">
        <v>0</v>
      </c>
      <c r="F105" s="111">
        <f t="shared" si="9"/>
        <v>0</v>
      </c>
      <c r="G105" s="111">
        <v>0</v>
      </c>
      <c r="H105" s="111">
        <v>0</v>
      </c>
      <c r="I105" s="111">
        <v>0</v>
      </c>
      <c r="J105" s="111">
        <f t="shared" si="10"/>
        <v>0</v>
      </c>
      <c r="K105" s="111">
        <v>0</v>
      </c>
      <c r="L105" s="111">
        <v>0</v>
      </c>
      <c r="M105" s="111">
        <v>0</v>
      </c>
      <c r="N105" s="111">
        <f t="shared" si="11"/>
        <v>0</v>
      </c>
      <c r="O105" s="111">
        <v>0</v>
      </c>
      <c r="P105" s="111">
        <v>0</v>
      </c>
      <c r="Q105" s="111">
        <v>0</v>
      </c>
      <c r="R105" s="111">
        <f t="shared" si="12"/>
        <v>0</v>
      </c>
    </row>
    <row r="106" spans="1:18" s="66" customFormat="1" ht="12.75" x14ac:dyDescent="0.2">
      <c r="A106" s="113">
        <v>53</v>
      </c>
      <c r="B106" s="113" t="s">
        <v>144</v>
      </c>
      <c r="C106" s="114">
        <v>76064765</v>
      </c>
      <c r="D106" s="114">
        <v>237813269</v>
      </c>
      <c r="E106" s="114">
        <v>0</v>
      </c>
      <c r="F106" s="114">
        <f t="shared" si="9"/>
        <v>313878034</v>
      </c>
      <c r="G106" s="114">
        <v>149767858</v>
      </c>
      <c r="H106" s="114">
        <v>11888240</v>
      </c>
      <c r="I106" s="114">
        <v>65090827</v>
      </c>
      <c r="J106" s="114">
        <f t="shared" si="10"/>
        <v>226746925</v>
      </c>
      <c r="K106" s="114">
        <v>43264962</v>
      </c>
      <c r="L106" s="114">
        <v>6298123</v>
      </c>
      <c r="M106" s="114">
        <v>20040473</v>
      </c>
      <c r="N106" s="114">
        <f t="shared" si="11"/>
        <v>69603558</v>
      </c>
      <c r="O106" s="114">
        <v>0</v>
      </c>
      <c r="P106" s="114">
        <v>0</v>
      </c>
      <c r="Q106" s="114">
        <v>3156315</v>
      </c>
      <c r="R106" s="114">
        <f t="shared" si="12"/>
        <v>299506798</v>
      </c>
    </row>
    <row r="107" spans="1:18" s="66" customFormat="1" ht="12.75" x14ac:dyDescent="0.2">
      <c r="A107" s="110">
        <v>54</v>
      </c>
      <c r="B107" s="110" t="s">
        <v>146</v>
      </c>
      <c r="C107" s="111">
        <v>0</v>
      </c>
      <c r="D107" s="111">
        <v>0</v>
      </c>
      <c r="E107" s="111">
        <v>0</v>
      </c>
      <c r="F107" s="111">
        <f t="shared" si="9"/>
        <v>0</v>
      </c>
      <c r="G107" s="111">
        <v>1920442</v>
      </c>
      <c r="H107" s="111">
        <v>0</v>
      </c>
      <c r="I107" s="111">
        <v>900000</v>
      </c>
      <c r="J107" s="111">
        <f t="shared" si="10"/>
        <v>2820442</v>
      </c>
      <c r="K107" s="111">
        <v>870908</v>
      </c>
      <c r="L107" s="111">
        <v>0</v>
      </c>
      <c r="M107" s="111">
        <v>2539908</v>
      </c>
      <c r="N107" s="111">
        <f t="shared" si="11"/>
        <v>3410816</v>
      </c>
      <c r="O107" s="111">
        <v>0</v>
      </c>
      <c r="P107" s="111">
        <v>0</v>
      </c>
      <c r="Q107" s="111">
        <v>822413</v>
      </c>
      <c r="R107" s="111">
        <f t="shared" si="12"/>
        <v>7053671</v>
      </c>
    </row>
    <row r="108" spans="1:18" s="66" customFormat="1" ht="12.75" x14ac:dyDescent="0.2">
      <c r="A108" s="113">
        <v>55</v>
      </c>
      <c r="B108" s="113" t="s">
        <v>148</v>
      </c>
      <c r="C108" s="114">
        <v>142999</v>
      </c>
      <c r="D108" s="114">
        <v>982699</v>
      </c>
      <c r="E108" s="114">
        <v>0</v>
      </c>
      <c r="F108" s="114">
        <f t="shared" si="9"/>
        <v>1125698</v>
      </c>
      <c r="G108" s="114">
        <v>750478</v>
      </c>
      <c r="H108" s="114">
        <v>0</v>
      </c>
      <c r="I108" s="114">
        <v>20000</v>
      </c>
      <c r="J108" s="114">
        <f t="shared" si="10"/>
        <v>770478</v>
      </c>
      <c r="K108" s="114">
        <v>225895</v>
      </c>
      <c r="L108" s="114">
        <v>0</v>
      </c>
      <c r="M108" s="114">
        <v>127850</v>
      </c>
      <c r="N108" s="114">
        <f t="shared" si="11"/>
        <v>353745</v>
      </c>
      <c r="O108" s="114">
        <v>0</v>
      </c>
      <c r="P108" s="114">
        <v>0</v>
      </c>
      <c r="Q108" s="114">
        <v>1475</v>
      </c>
      <c r="R108" s="114">
        <f t="shared" si="12"/>
        <v>1125698</v>
      </c>
    </row>
    <row r="109" spans="1:18" s="66" customFormat="1" ht="12.75" x14ac:dyDescent="0.2">
      <c r="A109" s="110">
        <v>56</v>
      </c>
      <c r="B109" s="110" t="s">
        <v>150</v>
      </c>
      <c r="C109" s="111">
        <v>0</v>
      </c>
      <c r="D109" s="111">
        <v>0</v>
      </c>
      <c r="E109" s="111">
        <v>0</v>
      </c>
      <c r="F109" s="111">
        <f t="shared" si="9"/>
        <v>0</v>
      </c>
      <c r="G109" s="111">
        <v>0</v>
      </c>
      <c r="H109" s="111">
        <v>0</v>
      </c>
      <c r="I109" s="111">
        <v>1209042</v>
      </c>
      <c r="J109" s="111">
        <f t="shared" si="10"/>
        <v>1209042</v>
      </c>
      <c r="K109" s="111">
        <v>0</v>
      </c>
      <c r="L109" s="111">
        <v>0</v>
      </c>
      <c r="M109" s="111">
        <v>634734</v>
      </c>
      <c r="N109" s="111">
        <f t="shared" si="11"/>
        <v>634734</v>
      </c>
      <c r="O109" s="111">
        <v>0</v>
      </c>
      <c r="P109" s="111">
        <v>0</v>
      </c>
      <c r="Q109" s="111">
        <v>0</v>
      </c>
      <c r="R109" s="111">
        <f t="shared" si="12"/>
        <v>1843776</v>
      </c>
    </row>
    <row r="110" spans="1:18" s="66" customFormat="1" ht="12.75" x14ac:dyDescent="0.2">
      <c r="A110" s="113">
        <v>57</v>
      </c>
      <c r="B110" s="113" t="s">
        <v>152</v>
      </c>
      <c r="C110" s="114">
        <v>0</v>
      </c>
      <c r="D110" s="114">
        <v>0</v>
      </c>
      <c r="E110" s="114">
        <v>0</v>
      </c>
      <c r="F110" s="114">
        <f t="shared" si="9"/>
        <v>0</v>
      </c>
      <c r="G110" s="114">
        <v>0</v>
      </c>
      <c r="H110" s="114">
        <v>0</v>
      </c>
      <c r="I110" s="114">
        <v>283635</v>
      </c>
      <c r="J110" s="114">
        <f t="shared" si="10"/>
        <v>283635</v>
      </c>
      <c r="K110" s="114">
        <v>0</v>
      </c>
      <c r="L110" s="114">
        <v>0</v>
      </c>
      <c r="M110" s="114">
        <v>88128</v>
      </c>
      <c r="N110" s="114">
        <f t="shared" si="11"/>
        <v>88128</v>
      </c>
      <c r="O110" s="114">
        <v>0</v>
      </c>
      <c r="P110" s="114">
        <v>0</v>
      </c>
      <c r="Q110" s="114">
        <v>125131</v>
      </c>
      <c r="R110" s="114">
        <f t="shared" si="12"/>
        <v>496894</v>
      </c>
    </row>
    <row r="111" spans="1:18" s="66" customFormat="1" ht="12.75" x14ac:dyDescent="0.2">
      <c r="A111" s="110">
        <v>58</v>
      </c>
      <c r="B111" s="110" t="s">
        <v>154</v>
      </c>
      <c r="C111" s="111">
        <v>0</v>
      </c>
      <c r="D111" s="111">
        <v>9888497</v>
      </c>
      <c r="E111" s="111">
        <v>0</v>
      </c>
      <c r="F111" s="111">
        <f t="shared" si="9"/>
        <v>9888497</v>
      </c>
      <c r="G111" s="111">
        <v>5333079</v>
      </c>
      <c r="H111" s="111">
        <v>0</v>
      </c>
      <c r="I111" s="111">
        <v>0</v>
      </c>
      <c r="J111" s="111">
        <f t="shared" si="10"/>
        <v>5333079</v>
      </c>
      <c r="K111" s="111">
        <v>4555418</v>
      </c>
      <c r="L111" s="111">
        <v>0</v>
      </c>
      <c r="M111" s="111">
        <v>0</v>
      </c>
      <c r="N111" s="111">
        <f t="shared" si="11"/>
        <v>4555418</v>
      </c>
      <c r="O111" s="111">
        <v>0</v>
      </c>
      <c r="P111" s="111">
        <v>0</v>
      </c>
      <c r="Q111" s="111">
        <v>0</v>
      </c>
      <c r="R111" s="111">
        <f t="shared" si="12"/>
        <v>9888497</v>
      </c>
    </row>
    <row r="112" spans="1:18" s="66" customFormat="1" ht="12.75" x14ac:dyDescent="0.2">
      <c r="A112" s="113">
        <v>59</v>
      </c>
      <c r="B112" s="113" t="s">
        <v>156</v>
      </c>
      <c r="C112" s="114">
        <v>0</v>
      </c>
      <c r="D112" s="114">
        <v>0</v>
      </c>
      <c r="E112" s="114">
        <v>0</v>
      </c>
      <c r="F112" s="114">
        <f t="shared" si="9"/>
        <v>0</v>
      </c>
      <c r="G112" s="114">
        <v>1217300</v>
      </c>
      <c r="H112" s="114">
        <v>0</v>
      </c>
      <c r="I112" s="114">
        <v>949794</v>
      </c>
      <c r="J112" s="114">
        <f t="shared" si="10"/>
        <v>2167094</v>
      </c>
      <c r="K112" s="114">
        <v>263052</v>
      </c>
      <c r="L112" s="114">
        <v>0</v>
      </c>
      <c r="M112" s="114">
        <v>415903</v>
      </c>
      <c r="N112" s="114">
        <f t="shared" si="11"/>
        <v>678955</v>
      </c>
      <c r="O112" s="114">
        <v>0</v>
      </c>
      <c r="P112" s="114">
        <v>0</v>
      </c>
      <c r="Q112" s="114">
        <v>0</v>
      </c>
      <c r="R112" s="114">
        <f t="shared" si="12"/>
        <v>2846049</v>
      </c>
    </row>
    <row r="113" spans="1:18" s="66" customFormat="1" ht="12.75" x14ac:dyDescent="0.2">
      <c r="A113" s="110">
        <v>60</v>
      </c>
      <c r="B113" s="110" t="s">
        <v>158</v>
      </c>
      <c r="C113" s="111">
        <v>0</v>
      </c>
      <c r="D113" s="111">
        <v>0</v>
      </c>
      <c r="E113" s="111">
        <v>0</v>
      </c>
      <c r="F113" s="111">
        <f t="shared" si="9"/>
        <v>0</v>
      </c>
      <c r="G113" s="111">
        <v>12360619</v>
      </c>
      <c r="H113" s="111">
        <v>0</v>
      </c>
      <c r="I113" s="111">
        <v>2698019</v>
      </c>
      <c r="J113" s="111">
        <f t="shared" si="10"/>
        <v>15058638</v>
      </c>
      <c r="K113" s="111">
        <v>7920067</v>
      </c>
      <c r="L113" s="111">
        <v>0</v>
      </c>
      <c r="M113" s="111">
        <v>653037</v>
      </c>
      <c r="N113" s="111">
        <f t="shared" si="11"/>
        <v>8573104</v>
      </c>
      <c r="O113" s="111">
        <v>0</v>
      </c>
      <c r="P113" s="111">
        <v>0</v>
      </c>
      <c r="Q113" s="111">
        <v>14990</v>
      </c>
      <c r="R113" s="111">
        <f t="shared" si="12"/>
        <v>23646732</v>
      </c>
    </row>
    <row r="114" spans="1:18" s="66" customFormat="1" ht="12.75" x14ac:dyDescent="0.2">
      <c r="A114" s="113">
        <v>61</v>
      </c>
      <c r="B114" s="113" t="s">
        <v>160</v>
      </c>
      <c r="C114" s="114">
        <v>1515536</v>
      </c>
      <c r="D114" s="114">
        <v>0</v>
      </c>
      <c r="E114" s="114">
        <v>0</v>
      </c>
      <c r="F114" s="114">
        <f t="shared" si="9"/>
        <v>1515536</v>
      </c>
      <c r="G114" s="114">
        <v>2405124</v>
      </c>
      <c r="H114" s="114">
        <v>0</v>
      </c>
      <c r="I114" s="114">
        <v>905000</v>
      </c>
      <c r="J114" s="114">
        <f t="shared" si="10"/>
        <v>3310124</v>
      </c>
      <c r="K114" s="114">
        <v>556975</v>
      </c>
      <c r="L114" s="114">
        <v>0</v>
      </c>
      <c r="M114" s="114">
        <v>304400</v>
      </c>
      <c r="N114" s="114">
        <f t="shared" si="11"/>
        <v>861375</v>
      </c>
      <c r="O114" s="114">
        <v>0</v>
      </c>
      <c r="P114" s="114">
        <v>0</v>
      </c>
      <c r="Q114" s="114">
        <v>0</v>
      </c>
      <c r="R114" s="114">
        <f t="shared" si="12"/>
        <v>4171499</v>
      </c>
    </row>
    <row r="115" spans="1:18" s="66" customFormat="1" ht="12.75" x14ac:dyDescent="0.2">
      <c r="A115" s="110">
        <v>62</v>
      </c>
      <c r="B115" s="110" t="s">
        <v>249</v>
      </c>
      <c r="C115" s="111">
        <v>0</v>
      </c>
      <c r="D115" s="111">
        <v>0</v>
      </c>
      <c r="E115" s="111">
        <v>0</v>
      </c>
      <c r="F115" s="111">
        <f t="shared" si="9"/>
        <v>0</v>
      </c>
      <c r="G115" s="111">
        <v>5653330</v>
      </c>
      <c r="H115" s="111">
        <v>0</v>
      </c>
      <c r="I115" s="111">
        <v>13461678</v>
      </c>
      <c r="J115" s="111">
        <f t="shared" si="10"/>
        <v>19115008</v>
      </c>
      <c r="K115" s="111">
        <v>1403156</v>
      </c>
      <c r="L115" s="111">
        <v>0</v>
      </c>
      <c r="M115" s="111">
        <v>3441330</v>
      </c>
      <c r="N115" s="111">
        <f t="shared" si="11"/>
        <v>4844486</v>
      </c>
      <c r="O115" s="111">
        <v>0</v>
      </c>
      <c r="P115" s="111">
        <v>0</v>
      </c>
      <c r="Q115" s="111">
        <v>1031435</v>
      </c>
      <c r="R115" s="111">
        <f t="shared" si="12"/>
        <v>24990929</v>
      </c>
    </row>
    <row r="116" spans="1:18" s="66" customFormat="1" ht="12.75" x14ac:dyDescent="0.2">
      <c r="A116" s="113">
        <v>63</v>
      </c>
      <c r="B116" s="113" t="s">
        <v>164</v>
      </c>
      <c r="C116" s="114">
        <v>165205</v>
      </c>
      <c r="D116" s="114">
        <v>5184852</v>
      </c>
      <c r="E116" s="114">
        <v>0</v>
      </c>
      <c r="F116" s="114">
        <f t="shared" si="9"/>
        <v>5350057</v>
      </c>
      <c r="G116" s="114">
        <v>810000</v>
      </c>
      <c r="H116" s="114">
        <v>0</v>
      </c>
      <c r="I116" s="114">
        <v>2203388</v>
      </c>
      <c r="J116" s="114">
        <f t="shared" si="10"/>
        <v>3013388</v>
      </c>
      <c r="K116" s="114">
        <v>2185698</v>
      </c>
      <c r="L116" s="114">
        <v>0</v>
      </c>
      <c r="M116" s="114">
        <v>148871</v>
      </c>
      <c r="N116" s="114">
        <f t="shared" si="11"/>
        <v>2334569</v>
      </c>
      <c r="O116" s="114">
        <v>0</v>
      </c>
      <c r="P116" s="114">
        <v>0</v>
      </c>
      <c r="Q116" s="114">
        <v>2100</v>
      </c>
      <c r="R116" s="114">
        <f t="shared" si="12"/>
        <v>5350057</v>
      </c>
    </row>
    <row r="117" spans="1:18" s="66" customFormat="1" ht="12.75" x14ac:dyDescent="0.2">
      <c r="A117" s="110">
        <v>64</v>
      </c>
      <c r="B117" s="110" t="s">
        <v>166</v>
      </c>
      <c r="C117" s="111">
        <v>0</v>
      </c>
      <c r="D117" s="111">
        <v>0</v>
      </c>
      <c r="E117" s="111">
        <v>0</v>
      </c>
      <c r="F117" s="111">
        <f t="shared" si="9"/>
        <v>0</v>
      </c>
      <c r="G117" s="111">
        <v>0</v>
      </c>
      <c r="H117" s="111">
        <v>0</v>
      </c>
      <c r="I117" s="111">
        <v>0</v>
      </c>
      <c r="J117" s="111">
        <f t="shared" si="10"/>
        <v>0</v>
      </c>
      <c r="K117" s="111">
        <v>0</v>
      </c>
      <c r="L117" s="111">
        <v>0</v>
      </c>
      <c r="M117" s="111">
        <v>0</v>
      </c>
      <c r="N117" s="111">
        <f t="shared" si="11"/>
        <v>0</v>
      </c>
      <c r="O117" s="111">
        <v>0</v>
      </c>
      <c r="P117" s="111">
        <v>0</v>
      </c>
      <c r="Q117" s="111">
        <v>0</v>
      </c>
      <c r="R117" s="111">
        <f t="shared" si="12"/>
        <v>0</v>
      </c>
    </row>
    <row r="118" spans="1:18" s="66" customFormat="1" ht="12.75" x14ac:dyDescent="0.2">
      <c r="A118" s="113">
        <v>65</v>
      </c>
      <c r="B118" s="113" t="s">
        <v>168</v>
      </c>
      <c r="C118" s="114">
        <v>6920000</v>
      </c>
      <c r="D118" s="114">
        <v>0</v>
      </c>
      <c r="E118" s="114">
        <v>0</v>
      </c>
      <c r="F118" s="114">
        <f t="shared" ref="F118:F148" si="13">SUM(C118:E118)</f>
        <v>6920000</v>
      </c>
      <c r="G118" s="114">
        <v>210683</v>
      </c>
      <c r="H118" s="114">
        <v>0</v>
      </c>
      <c r="I118" s="114">
        <v>32023</v>
      </c>
      <c r="J118" s="114">
        <f t="shared" ref="J118:J148" si="14">SUM(G118:I118)</f>
        <v>242706</v>
      </c>
      <c r="K118" s="114">
        <v>27121</v>
      </c>
      <c r="L118" s="114">
        <v>0</v>
      </c>
      <c r="M118" s="114">
        <v>132811</v>
      </c>
      <c r="N118" s="114">
        <f t="shared" ref="N118:N148" si="15">SUM(K118:M118)</f>
        <v>159932</v>
      </c>
      <c r="O118" s="114">
        <v>0</v>
      </c>
      <c r="P118" s="114">
        <v>0</v>
      </c>
      <c r="Q118" s="114">
        <v>0</v>
      </c>
      <c r="R118" s="114">
        <f t="shared" ref="R118:R148" si="16">(J118+N118+O118+P118+Q118)</f>
        <v>402638</v>
      </c>
    </row>
    <row r="119" spans="1:18" s="66" customFormat="1" ht="12.75" x14ac:dyDescent="0.2">
      <c r="A119" s="110">
        <v>66</v>
      </c>
      <c r="B119" s="110" t="s">
        <v>170</v>
      </c>
      <c r="C119" s="111">
        <v>0</v>
      </c>
      <c r="D119" s="111">
        <v>9430221</v>
      </c>
      <c r="E119" s="111">
        <v>0</v>
      </c>
      <c r="F119" s="111">
        <f t="shared" si="13"/>
        <v>9430221</v>
      </c>
      <c r="G119" s="111">
        <v>3906623</v>
      </c>
      <c r="H119" s="111">
        <v>0</v>
      </c>
      <c r="I119" s="111">
        <v>5056735</v>
      </c>
      <c r="J119" s="111">
        <f t="shared" si="14"/>
        <v>8963358</v>
      </c>
      <c r="K119" s="111">
        <v>1035451</v>
      </c>
      <c r="L119" s="111">
        <v>0</v>
      </c>
      <c r="M119" s="111">
        <v>2070555</v>
      </c>
      <c r="N119" s="111">
        <f t="shared" si="15"/>
        <v>3106006</v>
      </c>
      <c r="O119" s="111">
        <v>0</v>
      </c>
      <c r="P119" s="111">
        <v>0</v>
      </c>
      <c r="Q119" s="111">
        <v>0</v>
      </c>
      <c r="R119" s="111">
        <f t="shared" si="16"/>
        <v>12069364</v>
      </c>
    </row>
    <row r="120" spans="1:18" s="66" customFormat="1" ht="12.75" x14ac:dyDescent="0.2">
      <c r="A120" s="113">
        <v>67</v>
      </c>
      <c r="B120" s="113" t="s">
        <v>250</v>
      </c>
      <c r="C120" s="114">
        <v>0</v>
      </c>
      <c r="D120" s="114">
        <v>7206561</v>
      </c>
      <c r="E120" s="114">
        <v>0</v>
      </c>
      <c r="F120" s="114">
        <f t="shared" si="13"/>
        <v>7206561</v>
      </c>
      <c r="G120" s="114">
        <v>2688735</v>
      </c>
      <c r="H120" s="114">
        <v>0</v>
      </c>
      <c r="I120" s="114">
        <v>2704452</v>
      </c>
      <c r="J120" s="114">
        <f t="shared" si="14"/>
        <v>5393187</v>
      </c>
      <c r="K120" s="114">
        <v>1168869</v>
      </c>
      <c r="L120" s="114">
        <v>0</v>
      </c>
      <c r="M120" s="114">
        <v>644505</v>
      </c>
      <c r="N120" s="114">
        <f t="shared" si="15"/>
        <v>1813374</v>
      </c>
      <c r="O120" s="114">
        <v>0</v>
      </c>
      <c r="P120" s="114">
        <v>0</v>
      </c>
      <c r="Q120" s="114">
        <v>0</v>
      </c>
      <c r="R120" s="114">
        <f t="shared" si="16"/>
        <v>7206561</v>
      </c>
    </row>
    <row r="121" spans="1:18" s="66" customFormat="1" ht="12.75" x14ac:dyDescent="0.2">
      <c r="A121" s="110">
        <v>68</v>
      </c>
      <c r="B121" s="110" t="s">
        <v>174</v>
      </c>
      <c r="C121" s="111">
        <v>78281</v>
      </c>
      <c r="D121" s="111">
        <v>0</v>
      </c>
      <c r="E121" s="111">
        <v>0</v>
      </c>
      <c r="F121" s="111">
        <f t="shared" si="13"/>
        <v>78281</v>
      </c>
      <c r="G121" s="111">
        <v>1388788</v>
      </c>
      <c r="H121" s="111">
        <v>0</v>
      </c>
      <c r="I121" s="111">
        <v>497814</v>
      </c>
      <c r="J121" s="111">
        <f t="shared" si="14"/>
        <v>1886602</v>
      </c>
      <c r="K121" s="111">
        <v>739365</v>
      </c>
      <c r="L121" s="111">
        <v>0</v>
      </c>
      <c r="M121" s="111">
        <v>472388</v>
      </c>
      <c r="N121" s="111">
        <f t="shared" si="15"/>
        <v>1211753</v>
      </c>
      <c r="O121" s="111">
        <v>0</v>
      </c>
      <c r="P121" s="111">
        <v>0</v>
      </c>
      <c r="Q121" s="111">
        <v>0</v>
      </c>
      <c r="R121" s="111">
        <f t="shared" si="16"/>
        <v>3098355</v>
      </c>
    </row>
    <row r="122" spans="1:18" s="66" customFormat="1" ht="12.75" x14ac:dyDescent="0.2">
      <c r="A122" s="113">
        <v>69</v>
      </c>
      <c r="B122" s="113" t="s">
        <v>176</v>
      </c>
      <c r="C122" s="114">
        <v>49451</v>
      </c>
      <c r="D122" s="114">
        <v>10132299</v>
      </c>
      <c r="E122" s="114">
        <v>0</v>
      </c>
      <c r="F122" s="114">
        <f t="shared" si="13"/>
        <v>10181750</v>
      </c>
      <c r="G122" s="114">
        <v>7115358</v>
      </c>
      <c r="H122" s="114">
        <v>0</v>
      </c>
      <c r="I122" s="114">
        <v>2567990</v>
      </c>
      <c r="J122" s="114">
        <f t="shared" si="14"/>
        <v>9683348</v>
      </c>
      <c r="K122" s="114">
        <v>1077661</v>
      </c>
      <c r="L122" s="114">
        <v>0</v>
      </c>
      <c r="M122" s="114">
        <v>383919</v>
      </c>
      <c r="N122" s="114">
        <f t="shared" si="15"/>
        <v>1461580</v>
      </c>
      <c r="O122" s="114">
        <v>0</v>
      </c>
      <c r="P122" s="114">
        <v>0</v>
      </c>
      <c r="Q122" s="114">
        <v>0</v>
      </c>
      <c r="R122" s="114">
        <f t="shared" si="16"/>
        <v>11144928</v>
      </c>
    </row>
    <row r="123" spans="1:18" s="66" customFormat="1" ht="12.75" x14ac:dyDescent="0.2">
      <c r="A123" s="110">
        <v>70</v>
      </c>
      <c r="B123" s="110" t="s">
        <v>178</v>
      </c>
      <c r="C123" s="111">
        <v>8745054</v>
      </c>
      <c r="D123" s="111">
        <v>0</v>
      </c>
      <c r="E123" s="111">
        <v>0</v>
      </c>
      <c r="F123" s="111">
        <f t="shared" si="13"/>
        <v>8745054</v>
      </c>
      <c r="G123" s="111">
        <v>8216399</v>
      </c>
      <c r="H123" s="111">
        <v>0</v>
      </c>
      <c r="I123" s="111">
        <v>7163910</v>
      </c>
      <c r="J123" s="111">
        <f t="shared" si="14"/>
        <v>15380309</v>
      </c>
      <c r="K123" s="111">
        <v>1808667</v>
      </c>
      <c r="L123" s="111">
        <v>0</v>
      </c>
      <c r="M123" s="111">
        <v>1076476</v>
      </c>
      <c r="N123" s="111">
        <f t="shared" si="15"/>
        <v>2885143</v>
      </c>
      <c r="O123" s="111">
        <v>0</v>
      </c>
      <c r="P123" s="111">
        <v>0</v>
      </c>
      <c r="Q123" s="111">
        <v>153726</v>
      </c>
      <c r="R123" s="111">
        <f t="shared" si="16"/>
        <v>18419178</v>
      </c>
    </row>
    <row r="124" spans="1:18" s="66" customFormat="1" ht="12.75" x14ac:dyDescent="0.2">
      <c r="A124" s="113">
        <v>71</v>
      </c>
      <c r="B124" s="113" t="s">
        <v>180</v>
      </c>
      <c r="C124" s="114">
        <v>15876324</v>
      </c>
      <c r="D124" s="114">
        <v>0</v>
      </c>
      <c r="E124" s="114">
        <v>0</v>
      </c>
      <c r="F124" s="114">
        <f t="shared" si="13"/>
        <v>15876324</v>
      </c>
      <c r="G124" s="114">
        <v>502449</v>
      </c>
      <c r="H124" s="114">
        <v>0</v>
      </c>
      <c r="I124" s="114">
        <v>1156493</v>
      </c>
      <c r="J124" s="114">
        <f t="shared" si="14"/>
        <v>1658942</v>
      </c>
      <c r="K124" s="114">
        <v>76841</v>
      </c>
      <c r="L124" s="114">
        <v>0</v>
      </c>
      <c r="M124" s="114">
        <v>400055</v>
      </c>
      <c r="N124" s="114">
        <f t="shared" si="15"/>
        <v>476896</v>
      </c>
      <c r="O124" s="114">
        <v>0</v>
      </c>
      <c r="P124" s="114">
        <v>0</v>
      </c>
      <c r="Q124" s="114">
        <v>0</v>
      </c>
      <c r="R124" s="114">
        <f t="shared" si="16"/>
        <v>2135838</v>
      </c>
    </row>
    <row r="125" spans="1:18" s="66" customFormat="1" ht="12.75" x14ac:dyDescent="0.2">
      <c r="A125" s="110">
        <v>72</v>
      </c>
      <c r="B125" s="110" t="s">
        <v>182</v>
      </c>
      <c r="C125" s="111">
        <v>0</v>
      </c>
      <c r="D125" s="111">
        <v>0</v>
      </c>
      <c r="E125" s="111">
        <v>0</v>
      </c>
      <c r="F125" s="111">
        <f t="shared" si="13"/>
        <v>0</v>
      </c>
      <c r="G125" s="111">
        <v>1701666</v>
      </c>
      <c r="H125" s="111">
        <v>0</v>
      </c>
      <c r="I125" s="111">
        <v>3797000</v>
      </c>
      <c r="J125" s="111">
        <f t="shared" si="14"/>
        <v>5498666</v>
      </c>
      <c r="K125" s="111">
        <v>1056593</v>
      </c>
      <c r="L125" s="111">
        <v>0</v>
      </c>
      <c r="M125" s="111">
        <v>1035509</v>
      </c>
      <c r="N125" s="111">
        <f t="shared" si="15"/>
        <v>2092102</v>
      </c>
      <c r="O125" s="111">
        <v>0</v>
      </c>
      <c r="P125" s="111">
        <v>0</v>
      </c>
      <c r="Q125" s="111">
        <v>0</v>
      </c>
      <c r="R125" s="111">
        <f t="shared" si="16"/>
        <v>7590768</v>
      </c>
    </row>
    <row r="126" spans="1:18" s="66" customFormat="1" ht="12.75" x14ac:dyDescent="0.2">
      <c r="A126" s="113">
        <v>73</v>
      </c>
      <c r="B126" s="113" t="s">
        <v>184</v>
      </c>
      <c r="C126" s="114">
        <v>0</v>
      </c>
      <c r="D126" s="114">
        <v>159665000</v>
      </c>
      <c r="E126" s="114">
        <v>0</v>
      </c>
      <c r="F126" s="114">
        <f t="shared" si="13"/>
        <v>159665000</v>
      </c>
      <c r="G126" s="114">
        <v>77704000</v>
      </c>
      <c r="H126" s="114">
        <v>14126000</v>
      </c>
      <c r="I126" s="114">
        <v>22075000</v>
      </c>
      <c r="J126" s="114">
        <f t="shared" si="14"/>
        <v>113905000</v>
      </c>
      <c r="K126" s="114">
        <v>37265000</v>
      </c>
      <c r="L126" s="114">
        <v>2420000</v>
      </c>
      <c r="M126" s="114">
        <v>6075000</v>
      </c>
      <c r="N126" s="114">
        <f t="shared" si="15"/>
        <v>45760000</v>
      </c>
      <c r="O126" s="114">
        <v>0</v>
      </c>
      <c r="P126" s="114">
        <v>0</v>
      </c>
      <c r="Q126" s="114">
        <v>0</v>
      </c>
      <c r="R126" s="114">
        <f t="shared" si="16"/>
        <v>159665000</v>
      </c>
    </row>
    <row r="127" spans="1:18" s="66" customFormat="1" ht="12.75" x14ac:dyDescent="0.2">
      <c r="A127" s="110">
        <v>74</v>
      </c>
      <c r="B127" s="110" t="s">
        <v>186</v>
      </c>
      <c r="C127" s="111">
        <v>0</v>
      </c>
      <c r="D127" s="111">
        <v>0</v>
      </c>
      <c r="E127" s="111">
        <v>0</v>
      </c>
      <c r="F127" s="111">
        <f t="shared" si="13"/>
        <v>0</v>
      </c>
      <c r="G127" s="111">
        <v>0</v>
      </c>
      <c r="H127" s="111">
        <v>0</v>
      </c>
      <c r="I127" s="111">
        <v>0</v>
      </c>
      <c r="J127" s="111">
        <f t="shared" si="14"/>
        <v>0</v>
      </c>
      <c r="K127" s="111">
        <v>0</v>
      </c>
      <c r="L127" s="111">
        <v>0</v>
      </c>
      <c r="M127" s="111">
        <v>0</v>
      </c>
      <c r="N127" s="111">
        <f t="shared" si="15"/>
        <v>0</v>
      </c>
      <c r="O127" s="111">
        <v>0</v>
      </c>
      <c r="P127" s="111">
        <v>0</v>
      </c>
      <c r="Q127" s="111">
        <v>0</v>
      </c>
      <c r="R127" s="111">
        <f t="shared" si="16"/>
        <v>0</v>
      </c>
    </row>
    <row r="128" spans="1:18" s="66" customFormat="1" ht="12.75" x14ac:dyDescent="0.2">
      <c r="A128" s="113">
        <v>75</v>
      </c>
      <c r="B128" s="113" t="s">
        <v>188</v>
      </c>
      <c r="C128" s="114">
        <v>0</v>
      </c>
      <c r="D128" s="114">
        <v>189255</v>
      </c>
      <c r="E128" s="114">
        <v>0</v>
      </c>
      <c r="F128" s="114">
        <f t="shared" si="13"/>
        <v>189255</v>
      </c>
      <c r="G128" s="114">
        <v>201310</v>
      </c>
      <c r="H128" s="114">
        <v>0</v>
      </c>
      <c r="I128" s="114">
        <v>0</v>
      </c>
      <c r="J128" s="114">
        <f t="shared" si="14"/>
        <v>201310</v>
      </c>
      <c r="K128" s="114">
        <v>6806</v>
      </c>
      <c r="L128" s="114">
        <v>0</v>
      </c>
      <c r="M128" s="114">
        <v>0</v>
      </c>
      <c r="N128" s="114">
        <f t="shared" si="15"/>
        <v>6806</v>
      </c>
      <c r="O128" s="114">
        <v>0</v>
      </c>
      <c r="P128" s="114">
        <v>0</v>
      </c>
      <c r="Q128" s="114">
        <v>0</v>
      </c>
      <c r="R128" s="114">
        <f t="shared" si="16"/>
        <v>208116</v>
      </c>
    </row>
    <row r="129" spans="1:18" s="66" customFormat="1" ht="12.75" x14ac:dyDescent="0.2">
      <c r="A129" s="110">
        <v>76</v>
      </c>
      <c r="B129" s="110" t="s">
        <v>62</v>
      </c>
      <c r="C129" s="111">
        <v>0</v>
      </c>
      <c r="D129" s="111">
        <v>0</v>
      </c>
      <c r="E129" s="111">
        <v>0</v>
      </c>
      <c r="F129" s="111">
        <f t="shared" si="13"/>
        <v>0</v>
      </c>
      <c r="G129" s="111">
        <v>0</v>
      </c>
      <c r="H129" s="111">
        <v>0</v>
      </c>
      <c r="I129" s="111">
        <v>0</v>
      </c>
      <c r="J129" s="111">
        <f t="shared" si="14"/>
        <v>0</v>
      </c>
      <c r="K129" s="111">
        <v>0</v>
      </c>
      <c r="L129" s="111">
        <v>0</v>
      </c>
      <c r="M129" s="111">
        <v>0</v>
      </c>
      <c r="N129" s="111">
        <f t="shared" si="15"/>
        <v>0</v>
      </c>
      <c r="O129" s="111">
        <v>0</v>
      </c>
      <c r="P129" s="111">
        <v>0</v>
      </c>
      <c r="Q129" s="111">
        <v>0</v>
      </c>
      <c r="R129" s="111">
        <f t="shared" si="16"/>
        <v>0</v>
      </c>
    </row>
    <row r="130" spans="1:18" s="66" customFormat="1" ht="12.75" x14ac:dyDescent="0.2">
      <c r="A130" s="113">
        <v>77</v>
      </c>
      <c r="B130" s="113" t="s">
        <v>64</v>
      </c>
      <c r="C130" s="114">
        <v>15823931</v>
      </c>
      <c r="D130" s="114">
        <v>17616613</v>
      </c>
      <c r="E130" s="114">
        <v>124663</v>
      </c>
      <c r="F130" s="114">
        <f t="shared" si="13"/>
        <v>33565207</v>
      </c>
      <c r="G130" s="114">
        <v>13138625</v>
      </c>
      <c r="H130" s="114">
        <v>0</v>
      </c>
      <c r="I130" s="114">
        <v>21621441</v>
      </c>
      <c r="J130" s="114">
        <f t="shared" si="14"/>
        <v>34760066</v>
      </c>
      <c r="K130" s="114">
        <v>2791269</v>
      </c>
      <c r="L130" s="114">
        <v>0</v>
      </c>
      <c r="M130" s="114">
        <v>3213032</v>
      </c>
      <c r="N130" s="114">
        <f t="shared" si="15"/>
        <v>6004301</v>
      </c>
      <c r="O130" s="114">
        <v>0</v>
      </c>
      <c r="P130" s="114">
        <v>124750</v>
      </c>
      <c r="Q130" s="114">
        <v>303800</v>
      </c>
      <c r="R130" s="114">
        <f t="shared" si="16"/>
        <v>41192917</v>
      </c>
    </row>
    <row r="131" spans="1:18" s="66" customFormat="1" ht="12.75" x14ac:dyDescent="0.2">
      <c r="A131" s="110">
        <v>78</v>
      </c>
      <c r="B131" s="110" t="s">
        <v>192</v>
      </c>
      <c r="C131" s="111">
        <v>0</v>
      </c>
      <c r="D131" s="111">
        <v>5660672</v>
      </c>
      <c r="E131" s="111">
        <v>0</v>
      </c>
      <c r="F131" s="111">
        <f t="shared" si="13"/>
        <v>5660672</v>
      </c>
      <c r="G131" s="111">
        <v>2501089</v>
      </c>
      <c r="H131" s="111">
        <v>0</v>
      </c>
      <c r="I131" s="111">
        <v>1101452</v>
      </c>
      <c r="J131" s="111">
        <f t="shared" si="14"/>
        <v>3602541</v>
      </c>
      <c r="K131" s="111">
        <v>1574231</v>
      </c>
      <c r="L131" s="111">
        <v>0</v>
      </c>
      <c r="M131" s="111">
        <v>483900</v>
      </c>
      <c r="N131" s="111">
        <f t="shared" si="15"/>
        <v>2058131</v>
      </c>
      <c r="O131" s="111">
        <v>0</v>
      </c>
      <c r="P131" s="111">
        <v>0</v>
      </c>
      <c r="Q131" s="111">
        <v>0</v>
      </c>
      <c r="R131" s="111">
        <f t="shared" si="16"/>
        <v>5660672</v>
      </c>
    </row>
    <row r="132" spans="1:18" s="66" customFormat="1" ht="12.75" x14ac:dyDescent="0.2">
      <c r="A132" s="113">
        <v>79</v>
      </c>
      <c r="B132" s="113" t="s">
        <v>194</v>
      </c>
      <c r="C132" s="114">
        <v>0</v>
      </c>
      <c r="D132" s="114">
        <v>10713448</v>
      </c>
      <c r="E132" s="114">
        <v>0</v>
      </c>
      <c r="F132" s="114">
        <f t="shared" si="13"/>
        <v>10713448</v>
      </c>
      <c r="G132" s="114">
        <v>8131248</v>
      </c>
      <c r="H132" s="114">
        <v>0</v>
      </c>
      <c r="I132" s="114">
        <v>646803</v>
      </c>
      <c r="J132" s="114">
        <f t="shared" si="14"/>
        <v>8778051</v>
      </c>
      <c r="K132" s="114">
        <v>3269106</v>
      </c>
      <c r="L132" s="114">
        <v>0</v>
      </c>
      <c r="M132" s="114">
        <v>370228</v>
      </c>
      <c r="N132" s="114">
        <f t="shared" si="15"/>
        <v>3639334</v>
      </c>
      <c r="O132" s="114">
        <v>0</v>
      </c>
      <c r="P132" s="114">
        <v>0</v>
      </c>
      <c r="Q132" s="114">
        <v>6875</v>
      </c>
      <c r="R132" s="114">
        <f t="shared" si="16"/>
        <v>12424260</v>
      </c>
    </row>
    <row r="133" spans="1:18" s="66" customFormat="1" ht="12.75" x14ac:dyDescent="0.2">
      <c r="A133" s="110">
        <v>80</v>
      </c>
      <c r="B133" s="110" t="s">
        <v>196</v>
      </c>
      <c r="C133" s="111">
        <v>0</v>
      </c>
      <c r="D133" s="111">
        <v>0</v>
      </c>
      <c r="E133" s="111">
        <v>0</v>
      </c>
      <c r="F133" s="111">
        <f t="shared" si="13"/>
        <v>0</v>
      </c>
      <c r="G133" s="111">
        <v>0</v>
      </c>
      <c r="H133" s="111">
        <v>0</v>
      </c>
      <c r="I133" s="111">
        <v>0</v>
      </c>
      <c r="J133" s="111">
        <f t="shared" si="14"/>
        <v>0</v>
      </c>
      <c r="K133" s="111">
        <v>0</v>
      </c>
      <c r="L133" s="111">
        <v>0</v>
      </c>
      <c r="M133" s="111">
        <v>0</v>
      </c>
      <c r="N133" s="111">
        <f t="shared" si="15"/>
        <v>0</v>
      </c>
      <c r="O133" s="111">
        <v>0</v>
      </c>
      <c r="P133" s="111">
        <v>0</v>
      </c>
      <c r="Q133" s="111">
        <v>0</v>
      </c>
      <c r="R133" s="111">
        <f t="shared" si="16"/>
        <v>0</v>
      </c>
    </row>
    <row r="134" spans="1:18" s="66" customFormat="1" ht="12.75" x14ac:dyDescent="0.2">
      <c r="A134" s="113">
        <v>81</v>
      </c>
      <c r="B134" s="113" t="s">
        <v>198</v>
      </c>
      <c r="C134" s="114">
        <v>0</v>
      </c>
      <c r="D134" s="114">
        <v>0</v>
      </c>
      <c r="E134" s="114">
        <v>0</v>
      </c>
      <c r="F134" s="114">
        <f t="shared" si="13"/>
        <v>0</v>
      </c>
      <c r="G134" s="114">
        <v>28929</v>
      </c>
      <c r="H134" s="114">
        <v>0</v>
      </c>
      <c r="I134" s="114">
        <v>681929</v>
      </c>
      <c r="J134" s="114">
        <f t="shared" si="14"/>
        <v>710858</v>
      </c>
      <c r="K134" s="114">
        <v>3636</v>
      </c>
      <c r="L134" s="114">
        <v>0</v>
      </c>
      <c r="M134" s="114">
        <v>79268</v>
      </c>
      <c r="N134" s="114">
        <f t="shared" si="15"/>
        <v>82904</v>
      </c>
      <c r="O134" s="114">
        <v>0</v>
      </c>
      <c r="P134" s="114">
        <v>0</v>
      </c>
      <c r="Q134" s="114">
        <v>0</v>
      </c>
      <c r="R134" s="114">
        <f t="shared" si="16"/>
        <v>793762</v>
      </c>
    </row>
    <row r="135" spans="1:18" s="66" customFormat="1" ht="12.75" x14ac:dyDescent="0.2">
      <c r="A135" s="110">
        <v>82</v>
      </c>
      <c r="B135" s="110" t="s">
        <v>200</v>
      </c>
      <c r="C135" s="111">
        <v>433556</v>
      </c>
      <c r="D135" s="111">
        <v>6884710</v>
      </c>
      <c r="E135" s="111">
        <v>0</v>
      </c>
      <c r="F135" s="111">
        <f t="shared" si="13"/>
        <v>7318266</v>
      </c>
      <c r="G135" s="111">
        <v>1454473</v>
      </c>
      <c r="H135" s="111">
        <v>0</v>
      </c>
      <c r="I135" s="111">
        <v>3421702</v>
      </c>
      <c r="J135" s="111">
        <f t="shared" si="14"/>
        <v>4876175</v>
      </c>
      <c r="K135" s="111">
        <v>558431</v>
      </c>
      <c r="L135" s="111">
        <v>0</v>
      </c>
      <c r="M135" s="111">
        <v>1697433</v>
      </c>
      <c r="N135" s="111">
        <f t="shared" si="15"/>
        <v>2255864</v>
      </c>
      <c r="O135" s="111">
        <v>0</v>
      </c>
      <c r="P135" s="111">
        <v>0</v>
      </c>
      <c r="Q135" s="111">
        <v>0</v>
      </c>
      <c r="R135" s="111">
        <f t="shared" si="16"/>
        <v>7132039</v>
      </c>
    </row>
    <row r="136" spans="1:18" s="66" customFormat="1" ht="12.75" x14ac:dyDescent="0.2">
      <c r="A136" s="113">
        <v>83</v>
      </c>
      <c r="B136" s="113" t="s">
        <v>202</v>
      </c>
      <c r="C136" s="114">
        <v>772488</v>
      </c>
      <c r="D136" s="114">
        <v>4722765</v>
      </c>
      <c r="E136" s="114">
        <v>0</v>
      </c>
      <c r="F136" s="114">
        <f t="shared" si="13"/>
        <v>5495253</v>
      </c>
      <c r="G136" s="114">
        <v>667156</v>
      </c>
      <c r="H136" s="114">
        <v>0</v>
      </c>
      <c r="I136" s="114">
        <v>2411097</v>
      </c>
      <c r="J136" s="114">
        <f t="shared" si="14"/>
        <v>3078253</v>
      </c>
      <c r="K136" s="114">
        <v>487907</v>
      </c>
      <c r="L136" s="114">
        <v>0</v>
      </c>
      <c r="M136" s="114">
        <v>1929093</v>
      </c>
      <c r="N136" s="114">
        <f t="shared" si="15"/>
        <v>2417000</v>
      </c>
      <c r="O136" s="114">
        <v>0</v>
      </c>
      <c r="P136" s="114">
        <v>0</v>
      </c>
      <c r="Q136" s="114">
        <v>0</v>
      </c>
      <c r="R136" s="114">
        <f t="shared" si="16"/>
        <v>5495253</v>
      </c>
    </row>
    <row r="137" spans="1:18" s="66" customFormat="1" ht="12.75" x14ac:dyDescent="0.2">
      <c r="A137" s="110">
        <v>84</v>
      </c>
      <c r="B137" s="110" t="s">
        <v>204</v>
      </c>
      <c r="C137" s="111">
        <v>3548037</v>
      </c>
      <c r="D137" s="111">
        <v>2745811</v>
      </c>
      <c r="E137" s="111">
        <v>0</v>
      </c>
      <c r="F137" s="111">
        <f t="shared" si="13"/>
        <v>6293848</v>
      </c>
      <c r="G137" s="111">
        <v>1218410</v>
      </c>
      <c r="H137" s="111">
        <v>0</v>
      </c>
      <c r="I137" s="111">
        <v>2070527</v>
      </c>
      <c r="J137" s="111">
        <f t="shared" si="14"/>
        <v>3288937</v>
      </c>
      <c r="K137" s="111">
        <v>1225773</v>
      </c>
      <c r="L137" s="111">
        <v>0</v>
      </c>
      <c r="M137" s="111">
        <v>830851</v>
      </c>
      <c r="N137" s="111">
        <f t="shared" si="15"/>
        <v>2056624</v>
      </c>
      <c r="O137" s="111">
        <v>0</v>
      </c>
      <c r="P137" s="111">
        <v>0</v>
      </c>
      <c r="Q137" s="111">
        <v>0</v>
      </c>
      <c r="R137" s="111">
        <f t="shared" si="16"/>
        <v>5345561</v>
      </c>
    </row>
    <row r="138" spans="1:18" s="66" customFormat="1" ht="12.75" x14ac:dyDescent="0.2">
      <c r="A138" s="113">
        <v>85</v>
      </c>
      <c r="B138" s="113" t="s">
        <v>206</v>
      </c>
      <c r="C138" s="114">
        <v>0</v>
      </c>
      <c r="D138" s="114">
        <v>717100</v>
      </c>
      <c r="E138" s="114">
        <v>0</v>
      </c>
      <c r="F138" s="114">
        <f t="shared" si="13"/>
        <v>717100</v>
      </c>
      <c r="G138" s="114">
        <v>25898399</v>
      </c>
      <c r="H138" s="114">
        <v>3978683</v>
      </c>
      <c r="I138" s="114">
        <v>9386706</v>
      </c>
      <c r="J138" s="114">
        <f t="shared" si="14"/>
        <v>39263788</v>
      </c>
      <c r="K138" s="114">
        <v>8320209</v>
      </c>
      <c r="L138" s="114">
        <v>2872055</v>
      </c>
      <c r="M138" s="114">
        <v>2216731</v>
      </c>
      <c r="N138" s="114">
        <f t="shared" si="15"/>
        <v>13408995</v>
      </c>
      <c r="O138" s="114">
        <v>0</v>
      </c>
      <c r="P138" s="114">
        <v>0</v>
      </c>
      <c r="Q138" s="114">
        <v>717100</v>
      </c>
      <c r="R138" s="114">
        <f t="shared" si="16"/>
        <v>53389883</v>
      </c>
    </row>
    <row r="139" spans="1:18" s="66" customFormat="1" ht="12.75" x14ac:dyDescent="0.2">
      <c r="A139" s="110">
        <v>86</v>
      </c>
      <c r="B139" s="110" t="s">
        <v>208</v>
      </c>
      <c r="C139" s="111">
        <v>38071854</v>
      </c>
      <c r="D139" s="111">
        <v>0</v>
      </c>
      <c r="E139" s="111">
        <v>0</v>
      </c>
      <c r="F139" s="111">
        <f t="shared" si="13"/>
        <v>38071854</v>
      </c>
      <c r="G139" s="111">
        <v>30420826</v>
      </c>
      <c r="H139" s="111">
        <v>0</v>
      </c>
      <c r="I139" s="111">
        <v>40154751</v>
      </c>
      <c r="J139" s="111">
        <f t="shared" si="14"/>
        <v>70575577</v>
      </c>
      <c r="K139" s="111">
        <v>14104999</v>
      </c>
      <c r="L139" s="111">
        <v>0</v>
      </c>
      <c r="M139" s="111">
        <v>2144876</v>
      </c>
      <c r="N139" s="111">
        <f t="shared" si="15"/>
        <v>16249875</v>
      </c>
      <c r="O139" s="111">
        <v>0</v>
      </c>
      <c r="P139" s="111">
        <v>0</v>
      </c>
      <c r="Q139" s="111">
        <v>908958</v>
      </c>
      <c r="R139" s="111">
        <f t="shared" si="16"/>
        <v>87734410</v>
      </c>
    </row>
    <row r="140" spans="1:18" s="66" customFormat="1" ht="12.75" x14ac:dyDescent="0.2">
      <c r="A140" s="113">
        <v>87</v>
      </c>
      <c r="B140" s="113" t="s">
        <v>210</v>
      </c>
      <c r="C140" s="114">
        <v>0</v>
      </c>
      <c r="D140" s="114">
        <v>0</v>
      </c>
      <c r="E140" s="114">
        <v>0</v>
      </c>
      <c r="F140" s="114">
        <f t="shared" si="13"/>
        <v>0</v>
      </c>
      <c r="G140" s="114">
        <v>185000</v>
      </c>
      <c r="H140" s="114">
        <v>0</v>
      </c>
      <c r="I140" s="114">
        <v>1646227</v>
      </c>
      <c r="J140" s="114">
        <f t="shared" si="14"/>
        <v>1831227</v>
      </c>
      <c r="K140" s="114">
        <v>49309</v>
      </c>
      <c r="L140" s="114">
        <v>0</v>
      </c>
      <c r="M140" s="114">
        <v>566488</v>
      </c>
      <c r="N140" s="114">
        <f t="shared" si="15"/>
        <v>615797</v>
      </c>
      <c r="O140" s="114">
        <v>0</v>
      </c>
      <c r="P140" s="114">
        <v>0</v>
      </c>
      <c r="Q140" s="114">
        <v>0</v>
      </c>
      <c r="R140" s="114">
        <f t="shared" si="16"/>
        <v>2447024</v>
      </c>
    </row>
    <row r="141" spans="1:18" s="66" customFormat="1" ht="12.75" x14ac:dyDescent="0.2">
      <c r="A141" s="110">
        <v>88</v>
      </c>
      <c r="B141" s="110" t="s">
        <v>212</v>
      </c>
      <c r="C141" s="111">
        <v>0</v>
      </c>
      <c r="D141" s="111">
        <v>0</v>
      </c>
      <c r="E141" s="111">
        <v>0</v>
      </c>
      <c r="F141" s="111">
        <f t="shared" si="13"/>
        <v>0</v>
      </c>
      <c r="G141" s="111">
        <v>0</v>
      </c>
      <c r="H141" s="111">
        <v>0</v>
      </c>
      <c r="I141" s="111">
        <v>0</v>
      </c>
      <c r="J141" s="111">
        <f t="shared" si="14"/>
        <v>0</v>
      </c>
      <c r="K141" s="111">
        <v>0</v>
      </c>
      <c r="L141" s="111">
        <v>0</v>
      </c>
      <c r="M141" s="111">
        <v>0</v>
      </c>
      <c r="N141" s="111">
        <f t="shared" si="15"/>
        <v>0</v>
      </c>
      <c r="O141" s="111">
        <v>0</v>
      </c>
      <c r="P141" s="111">
        <v>0</v>
      </c>
      <c r="Q141" s="111">
        <v>0</v>
      </c>
      <c r="R141" s="111">
        <f t="shared" si="16"/>
        <v>0</v>
      </c>
    </row>
    <row r="142" spans="1:18" s="66" customFormat="1" ht="12.75" x14ac:dyDescent="0.2">
      <c r="A142" s="113">
        <v>89</v>
      </c>
      <c r="B142" s="113" t="s">
        <v>214</v>
      </c>
      <c r="C142" s="114">
        <v>0</v>
      </c>
      <c r="D142" s="114">
        <v>0</v>
      </c>
      <c r="E142" s="114">
        <v>0</v>
      </c>
      <c r="F142" s="114">
        <f t="shared" si="13"/>
        <v>0</v>
      </c>
      <c r="G142" s="114">
        <v>0</v>
      </c>
      <c r="H142" s="114">
        <v>0</v>
      </c>
      <c r="I142" s="114">
        <v>2014783</v>
      </c>
      <c r="J142" s="114">
        <f t="shared" si="14"/>
        <v>2014783</v>
      </c>
      <c r="K142" s="114">
        <v>0</v>
      </c>
      <c r="L142" s="114">
        <v>0</v>
      </c>
      <c r="M142" s="114">
        <v>364351</v>
      </c>
      <c r="N142" s="114">
        <f t="shared" si="15"/>
        <v>364351</v>
      </c>
      <c r="O142" s="114">
        <v>0</v>
      </c>
      <c r="P142" s="114">
        <v>0</v>
      </c>
      <c r="Q142" s="114">
        <v>0</v>
      </c>
      <c r="R142" s="114">
        <f t="shared" si="16"/>
        <v>2379134</v>
      </c>
    </row>
    <row r="143" spans="1:18" s="66" customFormat="1" ht="12.75" x14ac:dyDescent="0.2">
      <c r="A143" s="110">
        <v>90</v>
      </c>
      <c r="B143" s="110" t="s">
        <v>216</v>
      </c>
      <c r="C143" s="116">
        <v>0</v>
      </c>
      <c r="D143" s="116">
        <v>0</v>
      </c>
      <c r="E143" s="116">
        <v>0</v>
      </c>
      <c r="F143" s="116">
        <f t="shared" si="13"/>
        <v>0</v>
      </c>
      <c r="G143" s="116">
        <v>0</v>
      </c>
      <c r="H143" s="116">
        <v>0</v>
      </c>
      <c r="I143" s="116">
        <v>0</v>
      </c>
      <c r="J143" s="116">
        <f t="shared" si="14"/>
        <v>0</v>
      </c>
      <c r="K143" s="116">
        <v>0</v>
      </c>
      <c r="L143" s="116">
        <v>0</v>
      </c>
      <c r="M143" s="116">
        <v>0</v>
      </c>
      <c r="N143" s="116">
        <f t="shared" si="15"/>
        <v>0</v>
      </c>
      <c r="O143" s="116">
        <v>0</v>
      </c>
      <c r="P143" s="116">
        <v>0</v>
      </c>
      <c r="Q143" s="116">
        <v>0</v>
      </c>
      <c r="R143" s="116">
        <f t="shared" si="16"/>
        <v>0</v>
      </c>
    </row>
    <row r="144" spans="1:18" s="66" customFormat="1" ht="12.75" x14ac:dyDescent="0.2">
      <c r="A144" s="113">
        <v>91</v>
      </c>
      <c r="B144" s="113" t="s">
        <v>218</v>
      </c>
      <c r="C144" s="114">
        <v>407847</v>
      </c>
      <c r="D144" s="114">
        <v>0</v>
      </c>
      <c r="E144" s="114">
        <v>0</v>
      </c>
      <c r="F144" s="114">
        <f t="shared" si="13"/>
        <v>407847</v>
      </c>
      <c r="G144" s="114">
        <v>883505</v>
      </c>
      <c r="H144" s="114">
        <v>0</v>
      </c>
      <c r="I144" s="114">
        <v>1340547</v>
      </c>
      <c r="J144" s="114">
        <f t="shared" si="14"/>
        <v>2224052</v>
      </c>
      <c r="K144" s="114">
        <v>484128</v>
      </c>
      <c r="L144" s="114">
        <v>0</v>
      </c>
      <c r="M144" s="114">
        <v>1768173</v>
      </c>
      <c r="N144" s="114">
        <f t="shared" si="15"/>
        <v>2252301</v>
      </c>
      <c r="O144" s="114">
        <v>0</v>
      </c>
      <c r="P144" s="114">
        <v>0</v>
      </c>
      <c r="Q144" s="114">
        <v>0</v>
      </c>
      <c r="R144" s="114">
        <f t="shared" si="16"/>
        <v>4476353</v>
      </c>
    </row>
    <row r="145" spans="1:18" s="66" customFormat="1" ht="12.75" x14ac:dyDescent="0.2">
      <c r="A145" s="110">
        <v>92</v>
      </c>
      <c r="B145" s="110" t="s">
        <v>220</v>
      </c>
      <c r="C145" s="111">
        <v>0</v>
      </c>
      <c r="D145" s="111">
        <v>0</v>
      </c>
      <c r="E145" s="111">
        <v>0</v>
      </c>
      <c r="F145" s="111">
        <f t="shared" si="13"/>
        <v>0</v>
      </c>
      <c r="G145" s="111">
        <v>960994</v>
      </c>
      <c r="H145" s="111">
        <v>0</v>
      </c>
      <c r="I145" s="111">
        <v>893823</v>
      </c>
      <c r="J145" s="111">
        <f t="shared" si="14"/>
        <v>1854817</v>
      </c>
      <c r="K145" s="111">
        <v>1077085</v>
      </c>
      <c r="L145" s="111">
        <v>0</v>
      </c>
      <c r="M145" s="111">
        <v>331497</v>
      </c>
      <c r="N145" s="111">
        <f t="shared" si="15"/>
        <v>1408582</v>
      </c>
      <c r="O145" s="111">
        <v>0</v>
      </c>
      <c r="P145" s="111">
        <v>0</v>
      </c>
      <c r="Q145" s="111">
        <v>0</v>
      </c>
      <c r="R145" s="111">
        <f t="shared" si="16"/>
        <v>3263399</v>
      </c>
    </row>
    <row r="146" spans="1:18" s="66" customFormat="1" ht="12.75" x14ac:dyDescent="0.2">
      <c r="A146" s="113">
        <v>93</v>
      </c>
      <c r="B146" s="113" t="s">
        <v>222</v>
      </c>
      <c r="C146" s="114">
        <v>670119</v>
      </c>
      <c r="D146" s="114">
        <v>6203754</v>
      </c>
      <c r="E146" s="114">
        <v>0</v>
      </c>
      <c r="F146" s="114">
        <f t="shared" si="13"/>
        <v>6873873</v>
      </c>
      <c r="G146" s="114">
        <v>3274994</v>
      </c>
      <c r="H146" s="114">
        <v>0</v>
      </c>
      <c r="I146" s="114">
        <v>970086</v>
      </c>
      <c r="J146" s="114">
        <f t="shared" si="14"/>
        <v>4245080</v>
      </c>
      <c r="K146" s="114">
        <v>2320588</v>
      </c>
      <c r="L146" s="114">
        <v>0</v>
      </c>
      <c r="M146" s="114">
        <v>160409</v>
      </c>
      <c r="N146" s="114">
        <f t="shared" si="15"/>
        <v>2480997</v>
      </c>
      <c r="O146" s="114">
        <v>0</v>
      </c>
      <c r="P146" s="114">
        <v>0</v>
      </c>
      <c r="Q146" s="114">
        <v>147796</v>
      </c>
      <c r="R146" s="114">
        <f t="shared" si="16"/>
        <v>6873873</v>
      </c>
    </row>
    <row r="147" spans="1:18" s="66" customFormat="1" ht="12.75" x14ac:dyDescent="0.2">
      <c r="A147" s="110">
        <v>94</v>
      </c>
      <c r="B147" s="110" t="s">
        <v>224</v>
      </c>
      <c r="C147" s="111">
        <v>0</v>
      </c>
      <c r="D147" s="111">
        <v>4848639</v>
      </c>
      <c r="E147" s="111">
        <v>0</v>
      </c>
      <c r="F147" s="111">
        <f t="shared" si="13"/>
        <v>4848639</v>
      </c>
      <c r="G147" s="111">
        <v>1637068</v>
      </c>
      <c r="H147" s="111">
        <v>0</v>
      </c>
      <c r="I147" s="111">
        <v>1914282</v>
      </c>
      <c r="J147" s="111">
        <f t="shared" si="14"/>
        <v>3551350</v>
      </c>
      <c r="K147" s="111">
        <v>704840</v>
      </c>
      <c r="L147" s="111">
        <v>0</v>
      </c>
      <c r="M147" s="111">
        <v>592449</v>
      </c>
      <c r="N147" s="111">
        <f t="shared" si="15"/>
        <v>1297289</v>
      </c>
      <c r="O147" s="111">
        <v>0</v>
      </c>
      <c r="P147" s="111">
        <v>0</v>
      </c>
      <c r="Q147" s="111">
        <v>0</v>
      </c>
      <c r="R147" s="111">
        <f t="shared" si="16"/>
        <v>4848639</v>
      </c>
    </row>
    <row r="148" spans="1:18" s="66" customFormat="1" ht="12.75" x14ac:dyDescent="0.2">
      <c r="A148" s="113">
        <v>95</v>
      </c>
      <c r="B148" s="113" t="s">
        <v>226</v>
      </c>
      <c r="C148" s="117">
        <v>2006156</v>
      </c>
      <c r="D148" s="117">
        <v>13433481</v>
      </c>
      <c r="E148" s="117">
        <v>0</v>
      </c>
      <c r="F148" s="117">
        <f t="shared" si="13"/>
        <v>15439637</v>
      </c>
      <c r="G148" s="117">
        <v>8083435</v>
      </c>
      <c r="H148" s="117">
        <v>0</v>
      </c>
      <c r="I148" s="117">
        <v>3512713</v>
      </c>
      <c r="J148" s="117">
        <f t="shared" si="14"/>
        <v>11596148</v>
      </c>
      <c r="K148" s="117">
        <v>2996781</v>
      </c>
      <c r="L148" s="117">
        <v>0</v>
      </c>
      <c r="M148" s="117">
        <v>4227655</v>
      </c>
      <c r="N148" s="117">
        <f t="shared" si="15"/>
        <v>7224436</v>
      </c>
      <c r="O148" s="117">
        <v>0</v>
      </c>
      <c r="P148" s="117">
        <v>0</v>
      </c>
      <c r="Q148" s="117">
        <v>334751</v>
      </c>
      <c r="R148" s="117">
        <f t="shared" si="16"/>
        <v>19155335</v>
      </c>
    </row>
    <row r="149" spans="1:18" s="66" customFormat="1" ht="13.5" thickBot="1" x14ac:dyDescent="0.25">
      <c r="A149" s="137">
        <f>A148</f>
        <v>95</v>
      </c>
      <c r="B149" s="130" t="s">
        <v>245</v>
      </c>
      <c r="C149" s="122">
        <f t="shared" ref="C149:R149" si="17">SUM(C54:C148)</f>
        <v>248694564</v>
      </c>
      <c r="D149" s="122">
        <f t="shared" si="17"/>
        <v>1585321708</v>
      </c>
      <c r="E149" s="122">
        <f t="shared" si="17"/>
        <v>133958</v>
      </c>
      <c r="F149" s="122">
        <f t="shared" si="17"/>
        <v>1834150230</v>
      </c>
      <c r="G149" s="122">
        <f t="shared" si="17"/>
        <v>814690040</v>
      </c>
      <c r="H149" s="122">
        <f t="shared" si="17"/>
        <v>86517516</v>
      </c>
      <c r="I149" s="122">
        <f t="shared" si="17"/>
        <v>624395591</v>
      </c>
      <c r="J149" s="122">
        <f t="shared" si="17"/>
        <v>1525603147</v>
      </c>
      <c r="K149" s="122">
        <f t="shared" si="17"/>
        <v>308227730</v>
      </c>
      <c r="L149" s="122">
        <f t="shared" si="17"/>
        <v>46402536</v>
      </c>
      <c r="M149" s="122">
        <f t="shared" si="17"/>
        <v>227763323</v>
      </c>
      <c r="N149" s="122">
        <f t="shared" si="17"/>
        <v>582393589</v>
      </c>
      <c r="O149" s="122">
        <f t="shared" si="17"/>
        <v>51638</v>
      </c>
      <c r="P149" s="122">
        <f t="shared" si="17"/>
        <v>4940952</v>
      </c>
      <c r="Q149" s="122">
        <f t="shared" si="17"/>
        <v>16117623</v>
      </c>
      <c r="R149" s="138">
        <f t="shared" si="17"/>
        <v>2129106949</v>
      </c>
    </row>
    <row r="150" spans="1:18" s="66" customFormat="1" ht="12" customHeight="1" x14ac:dyDescent="0.2"/>
    <row r="151" spans="1:18" s="66" customFormat="1" ht="12.75" x14ac:dyDescent="0.2"/>
    <row r="152" spans="1:18" s="296" customFormat="1" ht="15.75" x14ac:dyDescent="0.2">
      <c r="A152" s="325" t="str">
        <f>$A$1</f>
        <v>COMPARATIVE REPORT</v>
      </c>
      <c r="B152" s="271"/>
      <c r="C152" s="271"/>
      <c r="D152" s="271"/>
      <c r="E152" s="271"/>
      <c r="F152" s="271"/>
      <c r="G152" s="271"/>
      <c r="H152" s="271"/>
      <c r="I152" s="271"/>
      <c r="J152" s="271"/>
      <c r="K152" s="271"/>
      <c r="L152" s="271"/>
      <c r="M152" s="271"/>
      <c r="N152" s="271"/>
      <c r="O152" s="271"/>
      <c r="P152" s="271"/>
      <c r="Q152" s="271"/>
      <c r="R152" s="271"/>
    </row>
    <row r="153" spans="1:18" s="296" customFormat="1" ht="15.75" x14ac:dyDescent="0.2">
      <c r="A153" s="323" t="str">
        <f>$A$2</f>
        <v xml:space="preserve">EXHIBIT E: DEBT SERVICE FOR GENERAL GOVERNMENT </v>
      </c>
      <c r="B153" s="273"/>
      <c r="C153" s="273"/>
      <c r="D153" s="273"/>
      <c r="E153" s="273"/>
      <c r="F153" s="273"/>
      <c r="G153" s="273"/>
      <c r="H153" s="273"/>
      <c r="I153" s="273"/>
      <c r="J153" s="273"/>
      <c r="K153" s="273"/>
      <c r="L153" s="273"/>
      <c r="M153" s="273"/>
      <c r="N153" s="273"/>
      <c r="O153" s="273"/>
      <c r="P153" s="273"/>
      <c r="Q153" s="273"/>
      <c r="R153" s="273"/>
    </row>
    <row r="154" spans="1:18" s="296" customFormat="1" ht="15.75" x14ac:dyDescent="0.2">
      <c r="A154" s="323" t="str">
        <f>$A$3</f>
        <v>FOR THE YEAR ENDED JUNE 30, 2025</v>
      </c>
      <c r="B154" s="273"/>
      <c r="C154" s="273"/>
      <c r="D154" s="273"/>
      <c r="E154" s="273"/>
      <c r="F154" s="273"/>
      <c r="G154" s="273"/>
      <c r="H154" s="273"/>
      <c r="I154" s="273"/>
      <c r="J154" s="273"/>
      <c r="K154" s="273"/>
      <c r="L154" s="273"/>
      <c r="M154" s="273"/>
      <c r="N154" s="273"/>
      <c r="O154" s="273"/>
      <c r="P154" s="273"/>
      <c r="Q154" s="273"/>
      <c r="R154" s="273"/>
    </row>
    <row r="155" spans="1:18" s="66" customFormat="1" ht="13.5" thickBot="1" x14ac:dyDescent="0.25"/>
    <row r="156" spans="1:18" s="66" customFormat="1" ht="15" x14ac:dyDescent="0.25">
      <c r="A156" s="84"/>
      <c r="B156" s="84"/>
      <c r="C156" s="399" t="s">
        <v>303</v>
      </c>
      <c r="D156" s="400"/>
      <c r="E156" s="401"/>
      <c r="F156" s="84"/>
      <c r="G156" s="399" t="s">
        <v>319</v>
      </c>
      <c r="H156" s="400"/>
      <c r="I156" s="400"/>
      <c r="J156" s="400"/>
      <c r="K156" s="400"/>
      <c r="L156" s="400"/>
      <c r="M156" s="400"/>
      <c r="N156" s="400"/>
      <c r="O156" s="400"/>
      <c r="P156" s="400"/>
      <c r="Q156" s="401"/>
      <c r="R156" s="89"/>
    </row>
    <row r="157" spans="1:18" s="66" customFormat="1" ht="78" customHeight="1" x14ac:dyDescent="0.25">
      <c r="A157" s="332" t="s">
        <v>1</v>
      </c>
      <c r="B157" s="333" t="s">
        <v>251</v>
      </c>
      <c r="C157" s="332" t="s">
        <v>304</v>
      </c>
      <c r="D157" s="332" t="s">
        <v>305</v>
      </c>
      <c r="E157" s="332" t="s">
        <v>306</v>
      </c>
      <c r="F157" s="332" t="s">
        <v>307</v>
      </c>
      <c r="G157" s="332" t="s">
        <v>313</v>
      </c>
      <c r="H157" s="332" t="s">
        <v>312</v>
      </c>
      <c r="I157" s="332" t="s">
        <v>314</v>
      </c>
      <c r="J157" s="332" t="s">
        <v>315</v>
      </c>
      <c r="K157" s="332" t="s">
        <v>317</v>
      </c>
      <c r="L157" s="332" t="s">
        <v>316</v>
      </c>
      <c r="M157" s="332" t="s">
        <v>318</v>
      </c>
      <c r="N157" s="332" t="s">
        <v>320</v>
      </c>
      <c r="O157" s="332" t="s">
        <v>308</v>
      </c>
      <c r="P157" s="332" t="s">
        <v>309</v>
      </c>
      <c r="Q157" s="332" t="s">
        <v>310</v>
      </c>
      <c r="R157" s="332" t="s">
        <v>311</v>
      </c>
    </row>
    <row r="158" spans="1:18" s="66" customFormat="1" ht="12.75" x14ac:dyDescent="0.2">
      <c r="A158" s="113">
        <v>1</v>
      </c>
      <c r="B158" s="113" t="s">
        <v>252</v>
      </c>
      <c r="C158" s="132">
        <v>0</v>
      </c>
      <c r="D158" s="132">
        <v>0</v>
      </c>
      <c r="E158" s="132">
        <v>0</v>
      </c>
      <c r="F158" s="132">
        <f t="shared" ref="F158:F194" si="18">SUM(C158:E158)</f>
        <v>0</v>
      </c>
      <c r="G158" s="132">
        <v>0</v>
      </c>
      <c r="H158" s="132">
        <v>0</v>
      </c>
      <c r="I158" s="132">
        <v>1080193</v>
      </c>
      <c r="J158" s="132">
        <f t="shared" ref="J158:J183" si="19">SUM(G158:I158)</f>
        <v>1080193</v>
      </c>
      <c r="K158" s="132">
        <v>0</v>
      </c>
      <c r="L158" s="132">
        <v>0</v>
      </c>
      <c r="M158" s="132">
        <v>405515</v>
      </c>
      <c r="N158" s="132">
        <f t="shared" ref="N158:N194" si="20">SUM(K158:M158)</f>
        <v>405515</v>
      </c>
      <c r="O158" s="132">
        <v>0</v>
      </c>
      <c r="P158" s="132">
        <v>0</v>
      </c>
      <c r="Q158" s="132">
        <v>0</v>
      </c>
      <c r="R158" s="132">
        <f t="shared" ref="R158:R194" si="21">(J158+N158+O158+P158+Q158)</f>
        <v>1485708</v>
      </c>
    </row>
    <row r="159" spans="1:18" s="66" customFormat="1" ht="12.75" x14ac:dyDescent="0.2">
      <c r="A159" s="110">
        <v>2</v>
      </c>
      <c r="B159" s="110" t="s">
        <v>253</v>
      </c>
      <c r="C159" s="111">
        <v>0</v>
      </c>
      <c r="D159" s="111">
        <v>0</v>
      </c>
      <c r="E159" s="111">
        <v>0</v>
      </c>
      <c r="F159" s="111">
        <f t="shared" si="18"/>
        <v>0</v>
      </c>
      <c r="G159" s="111">
        <v>0</v>
      </c>
      <c r="H159" s="111">
        <v>0</v>
      </c>
      <c r="I159" s="111">
        <v>452233</v>
      </c>
      <c r="J159" s="111">
        <f t="shared" si="19"/>
        <v>452233</v>
      </c>
      <c r="K159" s="111">
        <v>0</v>
      </c>
      <c r="L159" s="111">
        <v>0</v>
      </c>
      <c r="M159" s="111">
        <v>133564</v>
      </c>
      <c r="N159" s="111">
        <f t="shared" si="20"/>
        <v>133564</v>
      </c>
      <c r="O159" s="111">
        <v>0</v>
      </c>
      <c r="P159" s="111">
        <v>0</v>
      </c>
      <c r="Q159" s="111">
        <v>0</v>
      </c>
      <c r="R159" s="111">
        <f t="shared" si="21"/>
        <v>585797</v>
      </c>
    </row>
    <row r="160" spans="1:18" s="66" customFormat="1" ht="12.75" x14ac:dyDescent="0.2">
      <c r="A160" s="113">
        <v>3</v>
      </c>
      <c r="B160" s="113" t="s">
        <v>88</v>
      </c>
      <c r="C160" s="114">
        <v>635902</v>
      </c>
      <c r="D160" s="114">
        <v>0</v>
      </c>
      <c r="E160" s="114">
        <v>0</v>
      </c>
      <c r="F160" s="114">
        <f t="shared" si="18"/>
        <v>635902</v>
      </c>
      <c r="G160" s="114">
        <v>0</v>
      </c>
      <c r="H160" s="114">
        <v>0</v>
      </c>
      <c r="I160" s="114">
        <v>1160619</v>
      </c>
      <c r="J160" s="114">
        <f t="shared" si="19"/>
        <v>1160619</v>
      </c>
      <c r="K160" s="114">
        <v>0</v>
      </c>
      <c r="L160" s="114">
        <v>0</v>
      </c>
      <c r="M160" s="114">
        <v>51118</v>
      </c>
      <c r="N160" s="114">
        <f t="shared" si="20"/>
        <v>51118</v>
      </c>
      <c r="O160" s="114">
        <v>0</v>
      </c>
      <c r="P160" s="114">
        <v>0</v>
      </c>
      <c r="Q160" s="114">
        <v>0</v>
      </c>
      <c r="R160" s="114">
        <f t="shared" si="21"/>
        <v>1211737</v>
      </c>
    </row>
    <row r="161" spans="1:18" s="66" customFormat="1" ht="12.75" x14ac:dyDescent="0.2">
      <c r="A161" s="110">
        <v>4</v>
      </c>
      <c r="B161" s="110" t="s">
        <v>254</v>
      </c>
      <c r="C161" s="111">
        <v>0</v>
      </c>
      <c r="D161" s="111">
        <v>0</v>
      </c>
      <c r="E161" s="111">
        <v>0</v>
      </c>
      <c r="F161" s="111">
        <f t="shared" si="18"/>
        <v>0</v>
      </c>
      <c r="G161" s="111">
        <v>0</v>
      </c>
      <c r="H161" s="111">
        <v>0</v>
      </c>
      <c r="I161" s="111">
        <v>48342</v>
      </c>
      <c r="J161" s="111">
        <f t="shared" si="19"/>
        <v>48342</v>
      </c>
      <c r="K161" s="111">
        <v>0</v>
      </c>
      <c r="L161" s="111">
        <v>0</v>
      </c>
      <c r="M161" s="111">
        <v>73134</v>
      </c>
      <c r="N161" s="111">
        <f t="shared" si="20"/>
        <v>73134</v>
      </c>
      <c r="O161" s="111">
        <v>0</v>
      </c>
      <c r="P161" s="111">
        <v>0</v>
      </c>
      <c r="Q161" s="111">
        <v>0</v>
      </c>
      <c r="R161" s="111">
        <f t="shared" si="21"/>
        <v>121476</v>
      </c>
    </row>
    <row r="162" spans="1:18" s="66" customFormat="1" ht="12.75" x14ac:dyDescent="0.2">
      <c r="A162" s="113">
        <v>5</v>
      </c>
      <c r="B162" s="113" t="s">
        <v>255</v>
      </c>
      <c r="C162" s="114">
        <v>0</v>
      </c>
      <c r="D162" s="114">
        <v>0</v>
      </c>
      <c r="E162" s="114">
        <v>0</v>
      </c>
      <c r="F162" s="114">
        <f t="shared" si="18"/>
        <v>0</v>
      </c>
      <c r="G162" s="114">
        <v>0</v>
      </c>
      <c r="H162" s="114">
        <v>0</v>
      </c>
      <c r="I162" s="114">
        <v>0</v>
      </c>
      <c r="J162" s="114">
        <f t="shared" si="19"/>
        <v>0</v>
      </c>
      <c r="K162" s="114">
        <v>0</v>
      </c>
      <c r="L162" s="114">
        <v>0</v>
      </c>
      <c r="M162" s="114">
        <v>0</v>
      </c>
      <c r="N162" s="114">
        <f t="shared" si="20"/>
        <v>0</v>
      </c>
      <c r="O162" s="114">
        <v>0</v>
      </c>
      <c r="P162" s="114">
        <v>0</v>
      </c>
      <c r="Q162" s="114">
        <v>0</v>
      </c>
      <c r="R162" s="114">
        <f t="shared" si="21"/>
        <v>0</v>
      </c>
    </row>
    <row r="163" spans="1:18" s="66" customFormat="1" ht="12.75" x14ac:dyDescent="0.2">
      <c r="A163" s="110">
        <v>6</v>
      </c>
      <c r="B163" s="110" t="s">
        <v>256</v>
      </c>
      <c r="C163" s="111">
        <v>0</v>
      </c>
      <c r="D163" s="111">
        <v>0</v>
      </c>
      <c r="E163" s="111">
        <v>0</v>
      </c>
      <c r="F163" s="111">
        <f t="shared" si="18"/>
        <v>0</v>
      </c>
      <c r="G163" s="111">
        <v>0</v>
      </c>
      <c r="H163" s="111">
        <v>0</v>
      </c>
      <c r="I163" s="111">
        <v>0</v>
      </c>
      <c r="J163" s="111">
        <f t="shared" si="19"/>
        <v>0</v>
      </c>
      <c r="K163" s="111">
        <v>0</v>
      </c>
      <c r="L163" s="111">
        <v>0</v>
      </c>
      <c r="M163" s="111">
        <v>0</v>
      </c>
      <c r="N163" s="111">
        <f t="shared" si="20"/>
        <v>0</v>
      </c>
      <c r="O163" s="111">
        <v>0</v>
      </c>
      <c r="P163" s="111">
        <v>0</v>
      </c>
      <c r="Q163" s="111">
        <v>0</v>
      </c>
      <c r="R163" s="111">
        <f t="shared" si="21"/>
        <v>0</v>
      </c>
    </row>
    <row r="164" spans="1:18" s="66" customFormat="1" ht="12.75" x14ac:dyDescent="0.2">
      <c r="A164" s="113">
        <v>7</v>
      </c>
      <c r="B164" s="113" t="s">
        <v>257</v>
      </c>
      <c r="C164" s="114">
        <v>0</v>
      </c>
      <c r="D164" s="114">
        <v>0</v>
      </c>
      <c r="E164" s="114">
        <v>0</v>
      </c>
      <c r="F164" s="114">
        <f t="shared" si="18"/>
        <v>0</v>
      </c>
      <c r="G164" s="114">
        <v>0</v>
      </c>
      <c r="H164" s="114">
        <v>28835</v>
      </c>
      <c r="I164" s="114">
        <v>799185</v>
      </c>
      <c r="J164" s="114">
        <f t="shared" si="19"/>
        <v>828020</v>
      </c>
      <c r="K164" s="114">
        <v>0</v>
      </c>
      <c r="L164" s="114">
        <v>7635</v>
      </c>
      <c r="M164" s="114">
        <v>219004</v>
      </c>
      <c r="N164" s="114">
        <f t="shared" si="20"/>
        <v>226639</v>
      </c>
      <c r="O164" s="114">
        <v>0</v>
      </c>
      <c r="P164" s="114">
        <v>0</v>
      </c>
      <c r="Q164" s="114">
        <v>0</v>
      </c>
      <c r="R164" s="114">
        <f t="shared" si="21"/>
        <v>1054659</v>
      </c>
    </row>
    <row r="165" spans="1:18" s="66" customFormat="1" ht="12.75" x14ac:dyDescent="0.2">
      <c r="A165" s="110">
        <v>8</v>
      </c>
      <c r="B165" s="110" t="s">
        <v>258</v>
      </c>
      <c r="C165" s="111">
        <v>0</v>
      </c>
      <c r="D165" s="111">
        <v>0</v>
      </c>
      <c r="E165" s="111">
        <v>0</v>
      </c>
      <c r="F165" s="111">
        <f t="shared" si="18"/>
        <v>0</v>
      </c>
      <c r="G165" s="111">
        <v>0</v>
      </c>
      <c r="H165" s="111">
        <v>0</v>
      </c>
      <c r="I165" s="111">
        <v>244152</v>
      </c>
      <c r="J165" s="111">
        <f t="shared" si="19"/>
        <v>244152</v>
      </c>
      <c r="K165" s="111">
        <v>0</v>
      </c>
      <c r="L165" s="111">
        <v>0</v>
      </c>
      <c r="M165" s="111">
        <v>85564</v>
      </c>
      <c r="N165" s="111">
        <f t="shared" si="20"/>
        <v>85564</v>
      </c>
      <c r="O165" s="111">
        <v>0</v>
      </c>
      <c r="P165" s="111">
        <v>0</v>
      </c>
      <c r="Q165" s="111">
        <v>0</v>
      </c>
      <c r="R165" s="111">
        <f t="shared" si="21"/>
        <v>329716</v>
      </c>
    </row>
    <row r="166" spans="1:18" s="66" customFormat="1" ht="12.75" x14ac:dyDescent="0.2">
      <c r="A166" s="113">
        <v>9</v>
      </c>
      <c r="B166" s="113" t="s">
        <v>259</v>
      </c>
      <c r="C166" s="114">
        <v>0</v>
      </c>
      <c r="D166" s="114">
        <v>0</v>
      </c>
      <c r="E166" s="114">
        <v>0</v>
      </c>
      <c r="F166" s="114">
        <f t="shared" si="18"/>
        <v>0</v>
      </c>
      <c r="G166" s="114">
        <v>0</v>
      </c>
      <c r="H166" s="114">
        <v>0</v>
      </c>
      <c r="I166" s="114">
        <v>0</v>
      </c>
      <c r="J166" s="114">
        <f t="shared" si="19"/>
        <v>0</v>
      </c>
      <c r="K166" s="114">
        <v>0</v>
      </c>
      <c r="L166" s="114">
        <v>0</v>
      </c>
      <c r="M166" s="114">
        <v>0</v>
      </c>
      <c r="N166" s="114">
        <f t="shared" si="20"/>
        <v>0</v>
      </c>
      <c r="O166" s="114">
        <v>0</v>
      </c>
      <c r="P166" s="114">
        <v>0</v>
      </c>
      <c r="Q166" s="114">
        <v>0</v>
      </c>
      <c r="R166" s="114">
        <f t="shared" si="21"/>
        <v>0</v>
      </c>
    </row>
    <row r="167" spans="1:18" s="66" customFormat="1" ht="12.75" x14ac:dyDescent="0.2">
      <c r="A167" s="110">
        <v>10</v>
      </c>
      <c r="B167" s="110" t="s">
        <v>260</v>
      </c>
      <c r="C167" s="111">
        <v>0</v>
      </c>
      <c r="D167" s="111">
        <v>1937203</v>
      </c>
      <c r="E167" s="111">
        <v>0</v>
      </c>
      <c r="F167" s="111">
        <f t="shared" si="18"/>
        <v>1937203</v>
      </c>
      <c r="G167" s="111">
        <v>0</v>
      </c>
      <c r="H167" s="111">
        <v>0</v>
      </c>
      <c r="I167" s="111">
        <v>1708009</v>
      </c>
      <c r="J167" s="111">
        <f t="shared" si="19"/>
        <v>1708009</v>
      </c>
      <c r="K167" s="111">
        <v>0</v>
      </c>
      <c r="L167" s="111">
        <v>0</v>
      </c>
      <c r="M167" s="111">
        <v>229194</v>
      </c>
      <c r="N167" s="111">
        <f t="shared" si="20"/>
        <v>229194</v>
      </c>
      <c r="O167" s="111">
        <v>0</v>
      </c>
      <c r="P167" s="111">
        <v>0</v>
      </c>
      <c r="Q167" s="111">
        <v>0</v>
      </c>
      <c r="R167" s="111">
        <f t="shared" si="21"/>
        <v>1937203</v>
      </c>
    </row>
    <row r="168" spans="1:18" s="66" customFormat="1" ht="12.75" x14ac:dyDescent="0.2">
      <c r="A168" s="113">
        <v>11</v>
      </c>
      <c r="B168" s="113" t="s">
        <v>261</v>
      </c>
      <c r="C168" s="114">
        <v>0</v>
      </c>
      <c r="D168" s="114">
        <v>0</v>
      </c>
      <c r="E168" s="114">
        <v>0</v>
      </c>
      <c r="F168" s="114">
        <f t="shared" si="18"/>
        <v>0</v>
      </c>
      <c r="G168" s="114">
        <v>0</v>
      </c>
      <c r="H168" s="114">
        <v>0</v>
      </c>
      <c r="I168" s="114">
        <v>0</v>
      </c>
      <c r="J168" s="114">
        <f t="shared" si="19"/>
        <v>0</v>
      </c>
      <c r="K168" s="114">
        <v>0</v>
      </c>
      <c r="L168" s="114">
        <v>0</v>
      </c>
      <c r="M168" s="114">
        <v>0</v>
      </c>
      <c r="N168" s="114">
        <f t="shared" si="20"/>
        <v>0</v>
      </c>
      <c r="O168" s="114">
        <v>0</v>
      </c>
      <c r="P168" s="114">
        <v>0</v>
      </c>
      <c r="Q168" s="114">
        <v>0</v>
      </c>
      <c r="R168" s="114">
        <f t="shared" si="21"/>
        <v>0</v>
      </c>
    </row>
    <row r="169" spans="1:18" s="66" customFormat="1" ht="12.75" x14ac:dyDescent="0.2">
      <c r="A169" s="110">
        <v>12</v>
      </c>
      <c r="B169" s="110" t="s">
        <v>262</v>
      </c>
      <c r="C169" s="111">
        <v>0</v>
      </c>
      <c r="D169" s="111">
        <v>0</v>
      </c>
      <c r="E169" s="111">
        <v>0</v>
      </c>
      <c r="F169" s="111">
        <f t="shared" si="18"/>
        <v>0</v>
      </c>
      <c r="G169" s="111">
        <v>225000</v>
      </c>
      <c r="H169" s="111">
        <v>0</v>
      </c>
      <c r="I169" s="111">
        <v>117310</v>
      </c>
      <c r="J169" s="111">
        <f t="shared" si="19"/>
        <v>342310</v>
      </c>
      <c r="K169" s="111">
        <v>261105</v>
      </c>
      <c r="L169" s="111">
        <v>0</v>
      </c>
      <c r="M169" s="111">
        <v>20480</v>
      </c>
      <c r="N169" s="111">
        <f t="shared" si="20"/>
        <v>281585</v>
      </c>
      <c r="O169" s="111">
        <v>0</v>
      </c>
      <c r="P169" s="111">
        <v>0</v>
      </c>
      <c r="Q169" s="111">
        <v>750</v>
      </c>
      <c r="R169" s="111">
        <f t="shared" si="21"/>
        <v>624645</v>
      </c>
    </row>
    <row r="170" spans="1:18" s="66" customFormat="1" ht="12.75" x14ac:dyDescent="0.2">
      <c r="A170" s="113">
        <v>13</v>
      </c>
      <c r="B170" s="113" t="s">
        <v>102</v>
      </c>
      <c r="C170" s="114">
        <v>0</v>
      </c>
      <c r="D170" s="114">
        <v>0</v>
      </c>
      <c r="E170" s="114">
        <v>0</v>
      </c>
      <c r="F170" s="114">
        <f t="shared" si="18"/>
        <v>0</v>
      </c>
      <c r="G170" s="114">
        <v>0</v>
      </c>
      <c r="H170" s="114">
        <v>231840</v>
      </c>
      <c r="I170" s="114">
        <v>1347130</v>
      </c>
      <c r="J170" s="114">
        <f t="shared" si="19"/>
        <v>1578970</v>
      </c>
      <c r="K170" s="114">
        <v>0</v>
      </c>
      <c r="L170" s="114">
        <v>31020</v>
      </c>
      <c r="M170" s="114">
        <v>105950</v>
      </c>
      <c r="N170" s="114">
        <f t="shared" si="20"/>
        <v>136970</v>
      </c>
      <c r="O170" s="114">
        <v>0</v>
      </c>
      <c r="P170" s="114">
        <v>0</v>
      </c>
      <c r="Q170" s="114">
        <v>0</v>
      </c>
      <c r="R170" s="114">
        <f t="shared" si="21"/>
        <v>1715940</v>
      </c>
    </row>
    <row r="171" spans="1:18" s="66" customFormat="1" ht="12.75" x14ac:dyDescent="0.2">
      <c r="A171" s="110">
        <v>14</v>
      </c>
      <c r="B171" s="110" t="s">
        <v>263</v>
      </c>
      <c r="C171" s="111">
        <v>0</v>
      </c>
      <c r="D171" s="111">
        <v>0</v>
      </c>
      <c r="E171" s="111">
        <v>0</v>
      </c>
      <c r="F171" s="111">
        <f t="shared" si="18"/>
        <v>0</v>
      </c>
      <c r="G171" s="111">
        <v>0</v>
      </c>
      <c r="H171" s="111">
        <v>0</v>
      </c>
      <c r="I171" s="111">
        <v>388320</v>
      </c>
      <c r="J171" s="111">
        <f t="shared" si="19"/>
        <v>388320</v>
      </c>
      <c r="K171" s="111">
        <v>0</v>
      </c>
      <c r="L171" s="111">
        <v>0</v>
      </c>
      <c r="M171" s="111">
        <v>621418</v>
      </c>
      <c r="N171" s="111">
        <f t="shared" si="20"/>
        <v>621418</v>
      </c>
      <c r="O171" s="111">
        <v>0</v>
      </c>
      <c r="P171" s="111">
        <v>0</v>
      </c>
      <c r="Q171" s="111">
        <v>0</v>
      </c>
      <c r="R171" s="111">
        <f t="shared" si="21"/>
        <v>1009738</v>
      </c>
    </row>
    <row r="172" spans="1:18" s="66" customFormat="1" ht="12.75" x14ac:dyDescent="0.2">
      <c r="A172" s="113">
        <v>15</v>
      </c>
      <c r="B172" s="113" t="s">
        <v>264</v>
      </c>
      <c r="C172" s="114">
        <v>0</v>
      </c>
      <c r="D172" s="114">
        <v>0</v>
      </c>
      <c r="E172" s="114">
        <v>0</v>
      </c>
      <c r="F172" s="114">
        <f t="shared" si="18"/>
        <v>0</v>
      </c>
      <c r="G172" s="114">
        <v>0</v>
      </c>
      <c r="H172" s="114">
        <v>0</v>
      </c>
      <c r="I172" s="114">
        <v>1332040</v>
      </c>
      <c r="J172" s="114">
        <f t="shared" si="19"/>
        <v>1332040</v>
      </c>
      <c r="K172" s="114">
        <v>0</v>
      </c>
      <c r="L172" s="114">
        <v>0</v>
      </c>
      <c r="M172" s="114">
        <v>193274</v>
      </c>
      <c r="N172" s="114">
        <f t="shared" si="20"/>
        <v>193274</v>
      </c>
      <c r="O172" s="114">
        <v>0</v>
      </c>
      <c r="P172" s="114">
        <v>0</v>
      </c>
      <c r="Q172" s="114">
        <v>0</v>
      </c>
      <c r="R172" s="114">
        <f t="shared" si="21"/>
        <v>1525314</v>
      </c>
    </row>
    <row r="173" spans="1:18" s="66" customFormat="1" ht="12.75" x14ac:dyDescent="0.2">
      <c r="A173" s="110">
        <v>16</v>
      </c>
      <c r="B173" s="110" t="s">
        <v>265</v>
      </c>
      <c r="C173" s="111">
        <v>0</v>
      </c>
      <c r="D173" s="111">
        <v>642677</v>
      </c>
      <c r="E173" s="111">
        <v>0</v>
      </c>
      <c r="F173" s="111">
        <f t="shared" si="18"/>
        <v>642677</v>
      </c>
      <c r="G173" s="111">
        <v>0</v>
      </c>
      <c r="H173" s="111">
        <v>0</v>
      </c>
      <c r="I173" s="111">
        <v>384644</v>
      </c>
      <c r="J173" s="111">
        <f t="shared" si="19"/>
        <v>384644</v>
      </c>
      <c r="K173" s="111">
        <v>0</v>
      </c>
      <c r="L173" s="111">
        <v>0</v>
      </c>
      <c r="M173" s="111">
        <v>258033</v>
      </c>
      <c r="N173" s="111">
        <f t="shared" si="20"/>
        <v>258033</v>
      </c>
      <c r="O173" s="111">
        <v>0</v>
      </c>
      <c r="P173" s="111">
        <v>0</v>
      </c>
      <c r="Q173" s="111">
        <v>0</v>
      </c>
      <c r="R173" s="111">
        <f t="shared" si="21"/>
        <v>642677</v>
      </c>
    </row>
    <row r="174" spans="1:18" s="66" customFormat="1" ht="12.75" x14ac:dyDescent="0.2">
      <c r="A174" s="113">
        <v>17</v>
      </c>
      <c r="B174" s="113" t="s">
        <v>266</v>
      </c>
      <c r="C174" s="114">
        <v>0</v>
      </c>
      <c r="D174" s="114">
        <v>0</v>
      </c>
      <c r="E174" s="114">
        <v>0</v>
      </c>
      <c r="F174" s="114">
        <f t="shared" si="18"/>
        <v>0</v>
      </c>
      <c r="G174" s="114">
        <v>0</v>
      </c>
      <c r="H174" s="114">
        <v>0</v>
      </c>
      <c r="I174" s="114">
        <v>1371720</v>
      </c>
      <c r="J174" s="114">
        <f t="shared" si="19"/>
        <v>1371720</v>
      </c>
      <c r="K174" s="114">
        <v>0</v>
      </c>
      <c r="L174" s="114">
        <v>0</v>
      </c>
      <c r="M174" s="114">
        <v>217542</v>
      </c>
      <c r="N174" s="114">
        <f t="shared" si="20"/>
        <v>217542</v>
      </c>
      <c r="O174" s="114">
        <v>161676</v>
      </c>
      <c r="P174" s="114">
        <v>0</v>
      </c>
      <c r="Q174" s="114">
        <v>0</v>
      </c>
      <c r="R174" s="114">
        <f t="shared" si="21"/>
        <v>1750938</v>
      </c>
    </row>
    <row r="175" spans="1:18" s="66" customFormat="1" ht="12.75" x14ac:dyDescent="0.2">
      <c r="A175" s="110">
        <v>18</v>
      </c>
      <c r="B175" s="110" t="s">
        <v>267</v>
      </c>
      <c r="C175" s="111">
        <v>8282051</v>
      </c>
      <c r="D175" s="111">
        <v>0</v>
      </c>
      <c r="E175" s="111">
        <v>0</v>
      </c>
      <c r="F175" s="111">
        <f t="shared" si="18"/>
        <v>8282051</v>
      </c>
      <c r="G175" s="111">
        <v>0</v>
      </c>
      <c r="H175" s="111">
        <v>0</v>
      </c>
      <c r="I175" s="111">
        <v>13980699</v>
      </c>
      <c r="J175" s="111">
        <f t="shared" si="19"/>
        <v>13980699</v>
      </c>
      <c r="K175" s="111">
        <v>0</v>
      </c>
      <c r="L175" s="111">
        <v>0</v>
      </c>
      <c r="M175" s="111">
        <v>2780591</v>
      </c>
      <c r="N175" s="111">
        <f t="shared" si="20"/>
        <v>2780591</v>
      </c>
      <c r="O175" s="111">
        <v>0</v>
      </c>
      <c r="P175" s="111">
        <v>0</v>
      </c>
      <c r="Q175" s="111">
        <v>164118</v>
      </c>
      <c r="R175" s="111">
        <f t="shared" si="21"/>
        <v>16925408</v>
      </c>
    </row>
    <row r="176" spans="1:18" s="66" customFormat="1" ht="12.75" x14ac:dyDescent="0.2">
      <c r="A176" s="113">
        <v>19</v>
      </c>
      <c r="B176" s="113" t="s">
        <v>268</v>
      </c>
      <c r="C176" s="114">
        <v>0</v>
      </c>
      <c r="D176" s="114">
        <v>152531</v>
      </c>
      <c r="E176" s="114">
        <v>0</v>
      </c>
      <c r="F176" s="114">
        <f t="shared" si="18"/>
        <v>152531</v>
      </c>
      <c r="G176" s="114">
        <v>0</v>
      </c>
      <c r="H176" s="114">
        <v>0</v>
      </c>
      <c r="I176" s="114">
        <v>133858</v>
      </c>
      <c r="J176" s="114">
        <f t="shared" si="19"/>
        <v>133858</v>
      </c>
      <c r="K176" s="114">
        <v>0</v>
      </c>
      <c r="L176" s="114">
        <v>0</v>
      </c>
      <c r="M176" s="114">
        <v>18673</v>
      </c>
      <c r="N176" s="114">
        <f t="shared" si="20"/>
        <v>18673</v>
      </c>
      <c r="O176" s="114">
        <v>0</v>
      </c>
      <c r="P176" s="114">
        <v>0</v>
      </c>
      <c r="Q176" s="114">
        <v>0</v>
      </c>
      <c r="R176" s="114">
        <f t="shared" si="21"/>
        <v>152531</v>
      </c>
    </row>
    <row r="177" spans="1:18" s="66" customFormat="1" ht="12.75" x14ac:dyDescent="0.2">
      <c r="A177" s="110">
        <v>20</v>
      </c>
      <c r="B177" s="110" t="s">
        <v>269</v>
      </c>
      <c r="C177" s="111">
        <v>9316450</v>
      </c>
      <c r="D177" s="111">
        <v>0</v>
      </c>
      <c r="E177" s="111">
        <v>0</v>
      </c>
      <c r="F177" s="111">
        <f t="shared" si="18"/>
        <v>9316450</v>
      </c>
      <c r="G177" s="111">
        <v>0</v>
      </c>
      <c r="H177" s="111">
        <v>0</v>
      </c>
      <c r="I177" s="111">
        <v>9525547</v>
      </c>
      <c r="J177" s="111">
        <f t="shared" si="19"/>
        <v>9525547</v>
      </c>
      <c r="K177" s="111">
        <v>0</v>
      </c>
      <c r="L177" s="111">
        <v>0</v>
      </c>
      <c r="M177" s="111">
        <v>93563</v>
      </c>
      <c r="N177" s="111">
        <f t="shared" si="20"/>
        <v>93563</v>
      </c>
      <c r="O177" s="111">
        <v>0</v>
      </c>
      <c r="P177" s="111">
        <v>0</v>
      </c>
      <c r="Q177" s="111">
        <v>0</v>
      </c>
      <c r="R177" s="111">
        <f t="shared" si="21"/>
        <v>9619110</v>
      </c>
    </row>
    <row r="178" spans="1:18" s="66" customFormat="1" ht="12.75" x14ac:dyDescent="0.2">
      <c r="A178" s="113">
        <v>21</v>
      </c>
      <c r="B178" s="113" t="s">
        <v>170</v>
      </c>
      <c r="C178" s="114">
        <v>0</v>
      </c>
      <c r="D178" s="114">
        <v>0</v>
      </c>
      <c r="E178" s="114">
        <v>0</v>
      </c>
      <c r="F178" s="114">
        <f t="shared" si="18"/>
        <v>0</v>
      </c>
      <c r="G178" s="114">
        <v>0</v>
      </c>
      <c r="H178" s="114">
        <v>0</v>
      </c>
      <c r="I178" s="114">
        <v>207091</v>
      </c>
      <c r="J178" s="114">
        <f t="shared" si="19"/>
        <v>207091</v>
      </c>
      <c r="K178" s="114">
        <v>0</v>
      </c>
      <c r="L178" s="114">
        <v>0</v>
      </c>
      <c r="M178" s="114">
        <v>1590</v>
      </c>
      <c r="N178" s="114">
        <f t="shared" si="20"/>
        <v>1590</v>
      </c>
      <c r="O178" s="114">
        <v>0</v>
      </c>
      <c r="P178" s="114">
        <v>0</v>
      </c>
      <c r="Q178" s="114">
        <v>0</v>
      </c>
      <c r="R178" s="114">
        <f t="shared" si="21"/>
        <v>208681</v>
      </c>
    </row>
    <row r="179" spans="1:18" s="66" customFormat="1" ht="12.75" x14ac:dyDescent="0.2">
      <c r="A179" s="110">
        <v>22</v>
      </c>
      <c r="B179" s="110" t="s">
        <v>186</v>
      </c>
      <c r="C179" s="111">
        <v>0</v>
      </c>
      <c r="D179" s="111">
        <v>65479</v>
      </c>
      <c r="E179" s="111">
        <v>0</v>
      </c>
      <c r="F179" s="111">
        <f t="shared" si="18"/>
        <v>65479</v>
      </c>
      <c r="G179" s="111">
        <v>0</v>
      </c>
      <c r="H179" s="111">
        <v>0</v>
      </c>
      <c r="I179" s="111">
        <v>94930</v>
      </c>
      <c r="J179" s="111">
        <f t="shared" si="19"/>
        <v>94930</v>
      </c>
      <c r="K179" s="111">
        <v>0</v>
      </c>
      <c r="L179" s="111">
        <v>0</v>
      </c>
      <c r="M179" s="111">
        <v>12231</v>
      </c>
      <c r="N179" s="111">
        <f t="shared" si="20"/>
        <v>12231</v>
      </c>
      <c r="O179" s="111">
        <v>0</v>
      </c>
      <c r="P179" s="111">
        <v>0</v>
      </c>
      <c r="Q179" s="111">
        <v>0</v>
      </c>
      <c r="R179" s="111">
        <f t="shared" si="21"/>
        <v>107161</v>
      </c>
    </row>
    <row r="180" spans="1:18" s="66" customFormat="1" ht="12.75" x14ac:dyDescent="0.2">
      <c r="A180" s="113">
        <v>23</v>
      </c>
      <c r="B180" s="129" t="s">
        <v>270</v>
      </c>
      <c r="C180" s="114">
        <v>0</v>
      </c>
      <c r="D180" s="114">
        <v>1919162</v>
      </c>
      <c r="E180" s="114">
        <v>0</v>
      </c>
      <c r="F180" s="114">
        <f t="shared" si="18"/>
        <v>1919162</v>
      </c>
      <c r="G180" s="114">
        <v>0</v>
      </c>
      <c r="H180" s="114">
        <v>0</v>
      </c>
      <c r="I180" s="114">
        <v>1688812</v>
      </c>
      <c r="J180" s="114">
        <f t="shared" si="19"/>
        <v>1688812</v>
      </c>
      <c r="K180" s="114">
        <v>0</v>
      </c>
      <c r="L180" s="114">
        <v>0</v>
      </c>
      <c r="M180" s="114">
        <v>230350</v>
      </c>
      <c r="N180" s="114">
        <f t="shared" si="20"/>
        <v>230350</v>
      </c>
      <c r="O180" s="114">
        <v>0</v>
      </c>
      <c r="P180" s="114">
        <v>0</v>
      </c>
      <c r="Q180" s="114">
        <v>0</v>
      </c>
      <c r="R180" s="114">
        <f t="shared" si="21"/>
        <v>1919162</v>
      </c>
    </row>
    <row r="181" spans="1:18" s="66" customFormat="1" ht="12.75" x14ac:dyDescent="0.2">
      <c r="A181" s="110">
        <v>24</v>
      </c>
      <c r="B181" s="110" t="s">
        <v>271</v>
      </c>
      <c r="C181" s="111">
        <v>0</v>
      </c>
      <c r="D181" s="111">
        <v>0</v>
      </c>
      <c r="E181" s="111">
        <v>0</v>
      </c>
      <c r="F181" s="111">
        <f t="shared" si="18"/>
        <v>0</v>
      </c>
      <c r="G181" s="111">
        <v>0</v>
      </c>
      <c r="H181" s="111">
        <v>0</v>
      </c>
      <c r="I181" s="111">
        <v>0</v>
      </c>
      <c r="J181" s="111">
        <f t="shared" si="19"/>
        <v>0</v>
      </c>
      <c r="K181" s="111">
        <v>0</v>
      </c>
      <c r="L181" s="111">
        <v>0</v>
      </c>
      <c r="M181" s="111">
        <v>0</v>
      </c>
      <c r="N181" s="111">
        <f t="shared" si="20"/>
        <v>0</v>
      </c>
      <c r="O181" s="111">
        <v>0</v>
      </c>
      <c r="P181" s="111">
        <v>0</v>
      </c>
      <c r="Q181" s="111">
        <v>0</v>
      </c>
      <c r="R181" s="111">
        <f t="shared" si="21"/>
        <v>0</v>
      </c>
    </row>
    <row r="182" spans="1:18" s="66" customFormat="1" ht="12.75" x14ac:dyDescent="0.2">
      <c r="A182" s="113">
        <v>25</v>
      </c>
      <c r="B182" s="113" t="s">
        <v>272</v>
      </c>
      <c r="C182" s="114">
        <v>0</v>
      </c>
      <c r="D182" s="114">
        <v>914122</v>
      </c>
      <c r="E182" s="114">
        <v>0</v>
      </c>
      <c r="F182" s="114">
        <f t="shared" si="18"/>
        <v>914122</v>
      </c>
      <c r="G182" s="114">
        <v>0</v>
      </c>
      <c r="H182" s="114">
        <v>0</v>
      </c>
      <c r="I182" s="114">
        <v>281195</v>
      </c>
      <c r="J182" s="114">
        <f t="shared" si="19"/>
        <v>281195</v>
      </c>
      <c r="K182" s="114">
        <v>0</v>
      </c>
      <c r="L182" s="114">
        <v>0</v>
      </c>
      <c r="M182" s="114">
        <v>530819</v>
      </c>
      <c r="N182" s="114">
        <f t="shared" si="20"/>
        <v>530819</v>
      </c>
      <c r="O182" s="114">
        <v>0</v>
      </c>
      <c r="P182" s="114">
        <v>0</v>
      </c>
      <c r="Q182" s="114">
        <v>102108</v>
      </c>
      <c r="R182" s="114">
        <f t="shared" si="21"/>
        <v>914122</v>
      </c>
    </row>
    <row r="183" spans="1:18" s="66" customFormat="1" ht="12.75" x14ac:dyDescent="0.2">
      <c r="A183" s="110">
        <v>26</v>
      </c>
      <c r="B183" s="110" t="s">
        <v>273</v>
      </c>
      <c r="C183" s="111">
        <v>0</v>
      </c>
      <c r="D183" s="111">
        <v>0</v>
      </c>
      <c r="E183" s="111">
        <v>0</v>
      </c>
      <c r="F183" s="111">
        <f t="shared" si="18"/>
        <v>0</v>
      </c>
      <c r="G183" s="111">
        <v>0</v>
      </c>
      <c r="H183" s="111">
        <v>0</v>
      </c>
      <c r="I183" s="111">
        <v>466005</v>
      </c>
      <c r="J183" s="111">
        <f t="shared" si="19"/>
        <v>466005</v>
      </c>
      <c r="K183" s="111">
        <v>0</v>
      </c>
      <c r="L183" s="111">
        <v>0</v>
      </c>
      <c r="M183" s="111">
        <v>44590</v>
      </c>
      <c r="N183" s="111">
        <f t="shared" si="20"/>
        <v>44590</v>
      </c>
      <c r="O183" s="111">
        <v>0</v>
      </c>
      <c r="P183" s="111">
        <v>0</v>
      </c>
      <c r="Q183" s="111">
        <v>0</v>
      </c>
      <c r="R183" s="111">
        <f t="shared" si="21"/>
        <v>510595</v>
      </c>
    </row>
    <row r="184" spans="1:18" s="66" customFormat="1" ht="12.75" x14ac:dyDescent="0.2">
      <c r="A184" s="113">
        <v>27</v>
      </c>
      <c r="B184" s="113" t="s">
        <v>274</v>
      </c>
      <c r="C184" s="114">
        <v>0</v>
      </c>
      <c r="D184" s="114">
        <v>0</v>
      </c>
      <c r="E184" s="114">
        <v>106182</v>
      </c>
      <c r="F184" s="114">
        <f t="shared" si="18"/>
        <v>106182</v>
      </c>
      <c r="G184" s="114">
        <v>0</v>
      </c>
      <c r="H184" s="114">
        <v>0</v>
      </c>
      <c r="I184" s="114">
        <v>779722</v>
      </c>
      <c r="J184" s="114">
        <f t="shared" ref="J184:J194" si="22">SUM(G184:I184)</f>
        <v>779722</v>
      </c>
      <c r="K184" s="114">
        <v>0</v>
      </c>
      <c r="L184" s="114">
        <v>0</v>
      </c>
      <c r="M184" s="114">
        <v>100797</v>
      </c>
      <c r="N184" s="114">
        <f t="shared" si="20"/>
        <v>100797</v>
      </c>
      <c r="O184" s="114">
        <v>0</v>
      </c>
      <c r="P184" s="114">
        <v>0</v>
      </c>
      <c r="Q184" s="114">
        <v>0</v>
      </c>
      <c r="R184" s="114">
        <f t="shared" si="21"/>
        <v>880519</v>
      </c>
    </row>
    <row r="185" spans="1:18" s="66" customFormat="1" ht="12.75" x14ac:dyDescent="0.2">
      <c r="A185" s="110">
        <v>28</v>
      </c>
      <c r="B185" s="110" t="s">
        <v>275</v>
      </c>
      <c r="C185" s="111">
        <v>0</v>
      </c>
      <c r="D185" s="111">
        <v>0</v>
      </c>
      <c r="E185" s="111">
        <v>0</v>
      </c>
      <c r="F185" s="111">
        <f t="shared" si="18"/>
        <v>0</v>
      </c>
      <c r="G185" s="111">
        <v>0</v>
      </c>
      <c r="H185" s="111">
        <v>0</v>
      </c>
      <c r="I185" s="111">
        <v>153520</v>
      </c>
      <c r="J185" s="111">
        <f t="shared" si="22"/>
        <v>153520</v>
      </c>
      <c r="K185" s="111">
        <v>0</v>
      </c>
      <c r="L185" s="111">
        <v>0</v>
      </c>
      <c r="M185" s="111">
        <v>25284</v>
      </c>
      <c r="N185" s="111">
        <f t="shared" si="20"/>
        <v>25284</v>
      </c>
      <c r="O185" s="111">
        <v>0</v>
      </c>
      <c r="P185" s="111">
        <v>0</v>
      </c>
      <c r="Q185" s="111">
        <v>0</v>
      </c>
      <c r="R185" s="111">
        <f t="shared" si="21"/>
        <v>178804</v>
      </c>
    </row>
    <row r="186" spans="1:18" s="66" customFormat="1" ht="12.75" x14ac:dyDescent="0.2">
      <c r="A186" s="113">
        <v>29</v>
      </c>
      <c r="B186" s="113" t="s">
        <v>276</v>
      </c>
      <c r="C186" s="114">
        <v>0</v>
      </c>
      <c r="D186" s="114">
        <v>239160</v>
      </c>
      <c r="E186" s="114">
        <v>0</v>
      </c>
      <c r="F186" s="114">
        <f t="shared" si="18"/>
        <v>239160</v>
      </c>
      <c r="G186" s="114">
        <v>0</v>
      </c>
      <c r="H186" s="114">
        <v>0</v>
      </c>
      <c r="I186" s="114">
        <v>144192</v>
      </c>
      <c r="J186" s="114">
        <f t="shared" si="22"/>
        <v>144192</v>
      </c>
      <c r="K186" s="114">
        <v>0</v>
      </c>
      <c r="L186" s="114">
        <v>0</v>
      </c>
      <c r="M186" s="114">
        <v>94968</v>
      </c>
      <c r="N186" s="114">
        <f t="shared" si="20"/>
        <v>94968</v>
      </c>
      <c r="O186" s="114">
        <v>0</v>
      </c>
      <c r="P186" s="114">
        <v>0</v>
      </c>
      <c r="Q186" s="114">
        <v>0</v>
      </c>
      <c r="R186" s="114">
        <f t="shared" si="21"/>
        <v>239160</v>
      </c>
    </row>
    <row r="187" spans="1:18" s="66" customFormat="1" ht="12.75" x14ac:dyDescent="0.2">
      <c r="A187" s="110">
        <v>30</v>
      </c>
      <c r="B187" s="110" t="s">
        <v>214</v>
      </c>
      <c r="C187" s="111">
        <v>244323</v>
      </c>
      <c r="D187" s="111">
        <v>0</v>
      </c>
      <c r="E187" s="111">
        <v>0</v>
      </c>
      <c r="F187" s="111">
        <f t="shared" si="18"/>
        <v>244323</v>
      </c>
      <c r="G187" s="111">
        <v>0</v>
      </c>
      <c r="H187" s="111">
        <v>0</v>
      </c>
      <c r="I187" s="111">
        <v>68180</v>
      </c>
      <c r="J187" s="111">
        <f t="shared" si="22"/>
        <v>68180</v>
      </c>
      <c r="K187" s="111">
        <v>0</v>
      </c>
      <c r="L187" s="111">
        <v>0</v>
      </c>
      <c r="M187" s="111">
        <v>14304</v>
      </c>
      <c r="N187" s="111">
        <f t="shared" si="20"/>
        <v>14304</v>
      </c>
      <c r="O187" s="111">
        <v>0</v>
      </c>
      <c r="P187" s="111">
        <v>161839</v>
      </c>
      <c r="Q187" s="111">
        <v>0</v>
      </c>
      <c r="R187" s="111">
        <f t="shared" si="21"/>
        <v>244323</v>
      </c>
    </row>
    <row r="188" spans="1:18" s="66" customFormat="1" ht="12.75" x14ac:dyDescent="0.2">
      <c r="A188" s="113">
        <v>31</v>
      </c>
      <c r="B188" s="113" t="s">
        <v>277</v>
      </c>
      <c r="C188" s="114">
        <v>224242</v>
      </c>
      <c r="D188" s="114">
        <v>2588548</v>
      </c>
      <c r="E188" s="114">
        <v>0</v>
      </c>
      <c r="F188" s="114">
        <f t="shared" si="18"/>
        <v>2812790</v>
      </c>
      <c r="G188" s="114">
        <v>0</v>
      </c>
      <c r="H188" s="114">
        <v>0</v>
      </c>
      <c r="I188" s="114">
        <v>5227648</v>
      </c>
      <c r="J188" s="114">
        <f t="shared" si="22"/>
        <v>5227648</v>
      </c>
      <c r="K188" s="114">
        <v>0</v>
      </c>
      <c r="L188" s="114">
        <v>0</v>
      </c>
      <c r="M188" s="114">
        <v>1970031</v>
      </c>
      <c r="N188" s="114">
        <f t="shared" si="20"/>
        <v>1970031</v>
      </c>
      <c r="O188" s="114">
        <v>0</v>
      </c>
      <c r="P188" s="114">
        <v>0</v>
      </c>
      <c r="Q188" s="114">
        <v>0</v>
      </c>
      <c r="R188" s="114">
        <f t="shared" si="21"/>
        <v>7197679</v>
      </c>
    </row>
    <row r="189" spans="1:18" s="66" customFormat="1" ht="12.75" x14ac:dyDescent="0.2">
      <c r="A189" s="110">
        <v>32</v>
      </c>
      <c r="B189" s="110" t="s">
        <v>278</v>
      </c>
      <c r="C189" s="111">
        <v>0</v>
      </c>
      <c r="D189" s="111">
        <v>0</v>
      </c>
      <c r="E189" s="111">
        <v>0</v>
      </c>
      <c r="F189" s="111">
        <f t="shared" si="18"/>
        <v>0</v>
      </c>
      <c r="G189" s="111">
        <v>0</v>
      </c>
      <c r="H189" s="111">
        <v>0</v>
      </c>
      <c r="I189" s="111">
        <v>0</v>
      </c>
      <c r="J189" s="111">
        <f t="shared" si="22"/>
        <v>0</v>
      </c>
      <c r="K189" s="111">
        <v>0</v>
      </c>
      <c r="L189" s="111">
        <v>0</v>
      </c>
      <c r="M189" s="111">
        <v>0</v>
      </c>
      <c r="N189" s="111">
        <f t="shared" si="20"/>
        <v>0</v>
      </c>
      <c r="O189" s="111">
        <v>0</v>
      </c>
      <c r="P189" s="111">
        <v>0</v>
      </c>
      <c r="Q189" s="111">
        <v>0</v>
      </c>
      <c r="R189" s="111">
        <f t="shared" si="21"/>
        <v>0</v>
      </c>
    </row>
    <row r="190" spans="1:18" s="66" customFormat="1" ht="12.75" x14ac:dyDescent="0.2">
      <c r="A190" s="113">
        <v>33</v>
      </c>
      <c r="B190" s="113" t="s">
        <v>279</v>
      </c>
      <c r="C190" s="114">
        <v>0</v>
      </c>
      <c r="D190" s="114">
        <v>0</v>
      </c>
      <c r="E190" s="114">
        <v>0</v>
      </c>
      <c r="F190" s="114">
        <f t="shared" si="18"/>
        <v>0</v>
      </c>
      <c r="G190" s="114">
        <v>0</v>
      </c>
      <c r="H190" s="114">
        <v>0</v>
      </c>
      <c r="I190" s="114">
        <v>611716</v>
      </c>
      <c r="J190" s="114">
        <f t="shared" si="22"/>
        <v>611716</v>
      </c>
      <c r="K190" s="114">
        <v>0</v>
      </c>
      <c r="L190" s="114">
        <v>0</v>
      </c>
      <c r="M190" s="114">
        <v>299687</v>
      </c>
      <c r="N190" s="114">
        <f t="shared" si="20"/>
        <v>299687</v>
      </c>
      <c r="O190" s="114">
        <v>0</v>
      </c>
      <c r="P190" s="114">
        <v>0</v>
      </c>
      <c r="Q190" s="114">
        <v>0</v>
      </c>
      <c r="R190" s="114">
        <f t="shared" si="21"/>
        <v>911403</v>
      </c>
    </row>
    <row r="191" spans="1:18" s="66" customFormat="1" ht="12.75" x14ac:dyDescent="0.2">
      <c r="A191" s="110">
        <v>34</v>
      </c>
      <c r="B191" s="110" t="s">
        <v>280</v>
      </c>
      <c r="C191" s="111">
        <v>0</v>
      </c>
      <c r="D191" s="111">
        <v>481048</v>
      </c>
      <c r="E191" s="111">
        <v>0</v>
      </c>
      <c r="F191" s="111">
        <f t="shared" si="18"/>
        <v>481048</v>
      </c>
      <c r="G191" s="111">
        <v>13490</v>
      </c>
      <c r="H191" s="111">
        <v>0</v>
      </c>
      <c r="I191" s="111">
        <v>344052</v>
      </c>
      <c r="J191" s="111">
        <f t="shared" si="22"/>
        <v>357542</v>
      </c>
      <c r="K191" s="111">
        <v>59151</v>
      </c>
      <c r="L191" s="111">
        <v>0</v>
      </c>
      <c r="M191" s="111">
        <v>64355</v>
      </c>
      <c r="N191" s="111">
        <f t="shared" si="20"/>
        <v>123506</v>
      </c>
      <c r="O191" s="111">
        <v>0</v>
      </c>
      <c r="P191" s="111">
        <v>0</v>
      </c>
      <c r="Q191" s="111">
        <v>0</v>
      </c>
      <c r="R191" s="111">
        <f t="shared" si="21"/>
        <v>481048</v>
      </c>
    </row>
    <row r="192" spans="1:18" s="66" customFormat="1" ht="12.75" x14ac:dyDescent="0.2">
      <c r="A192" s="113">
        <v>35</v>
      </c>
      <c r="B192" s="113" t="s">
        <v>222</v>
      </c>
      <c r="C192" s="114">
        <v>0</v>
      </c>
      <c r="D192" s="114">
        <v>0</v>
      </c>
      <c r="E192" s="114">
        <v>0</v>
      </c>
      <c r="F192" s="114">
        <f t="shared" si="18"/>
        <v>0</v>
      </c>
      <c r="G192" s="114">
        <v>0</v>
      </c>
      <c r="H192" s="114">
        <v>0</v>
      </c>
      <c r="I192" s="114">
        <v>0</v>
      </c>
      <c r="J192" s="114">
        <f t="shared" si="22"/>
        <v>0</v>
      </c>
      <c r="K192" s="114">
        <v>0</v>
      </c>
      <c r="L192" s="114">
        <v>0</v>
      </c>
      <c r="M192" s="114">
        <v>0</v>
      </c>
      <c r="N192" s="114">
        <f t="shared" si="20"/>
        <v>0</v>
      </c>
      <c r="O192" s="114">
        <v>0</v>
      </c>
      <c r="P192" s="114">
        <v>0</v>
      </c>
      <c r="Q192" s="114">
        <v>0</v>
      </c>
      <c r="R192" s="114">
        <f t="shared" si="21"/>
        <v>0</v>
      </c>
    </row>
    <row r="193" spans="1:18" s="66" customFormat="1" ht="12.75" x14ac:dyDescent="0.2">
      <c r="A193" s="110">
        <v>36</v>
      </c>
      <c r="B193" s="110" t="s">
        <v>281</v>
      </c>
      <c r="C193" s="111">
        <v>0</v>
      </c>
      <c r="D193" s="111">
        <v>246142</v>
      </c>
      <c r="E193" s="111">
        <v>0</v>
      </c>
      <c r="F193" s="111">
        <f t="shared" si="18"/>
        <v>246142</v>
      </c>
      <c r="G193" s="111">
        <v>0</v>
      </c>
      <c r="H193" s="111">
        <v>0</v>
      </c>
      <c r="I193" s="111">
        <v>205928</v>
      </c>
      <c r="J193" s="111">
        <f t="shared" si="22"/>
        <v>205928</v>
      </c>
      <c r="K193" s="111">
        <v>0</v>
      </c>
      <c r="L193" s="111">
        <v>0</v>
      </c>
      <c r="M193" s="111">
        <v>40214</v>
      </c>
      <c r="N193" s="111">
        <f t="shared" si="20"/>
        <v>40214</v>
      </c>
      <c r="O193" s="111">
        <v>0</v>
      </c>
      <c r="P193" s="111">
        <v>0</v>
      </c>
      <c r="Q193" s="111">
        <v>0</v>
      </c>
      <c r="R193" s="111">
        <f t="shared" si="21"/>
        <v>246142</v>
      </c>
    </row>
    <row r="194" spans="1:18" s="66" customFormat="1" ht="12.75" x14ac:dyDescent="0.2">
      <c r="A194" s="113">
        <v>37</v>
      </c>
      <c r="B194" s="113" t="s">
        <v>282</v>
      </c>
      <c r="C194" s="117">
        <v>0</v>
      </c>
      <c r="D194" s="117">
        <v>999579</v>
      </c>
      <c r="E194" s="117">
        <v>0</v>
      </c>
      <c r="F194" s="117">
        <f t="shared" si="18"/>
        <v>999579</v>
      </c>
      <c r="G194" s="117">
        <v>0</v>
      </c>
      <c r="H194" s="117">
        <v>0</v>
      </c>
      <c r="I194" s="117">
        <v>796402</v>
      </c>
      <c r="J194" s="117">
        <f t="shared" si="22"/>
        <v>796402</v>
      </c>
      <c r="K194" s="117">
        <v>0</v>
      </c>
      <c r="L194" s="117">
        <v>0</v>
      </c>
      <c r="M194" s="117">
        <v>203177</v>
      </c>
      <c r="N194" s="117">
        <f t="shared" si="20"/>
        <v>203177</v>
      </c>
      <c r="O194" s="117">
        <v>0</v>
      </c>
      <c r="P194" s="117">
        <v>0</v>
      </c>
      <c r="Q194" s="117">
        <v>0</v>
      </c>
      <c r="R194" s="117">
        <f t="shared" si="21"/>
        <v>999579</v>
      </c>
    </row>
    <row r="195" spans="1:18" s="66" customFormat="1" ht="13.5" thickBot="1" x14ac:dyDescent="0.25">
      <c r="A195" s="137">
        <f>A194</f>
        <v>37</v>
      </c>
      <c r="B195" s="130" t="s">
        <v>245</v>
      </c>
      <c r="C195" s="122">
        <f t="shared" ref="C195:R195" si="23">SUM(C158:C194)</f>
        <v>18702968</v>
      </c>
      <c r="D195" s="122">
        <f t="shared" si="23"/>
        <v>10185651</v>
      </c>
      <c r="E195" s="122">
        <f t="shared" si="23"/>
        <v>106182</v>
      </c>
      <c r="F195" s="122">
        <f t="shared" si="23"/>
        <v>28994801</v>
      </c>
      <c r="G195" s="122">
        <f t="shared" si="23"/>
        <v>238490</v>
      </c>
      <c r="H195" s="122">
        <f t="shared" si="23"/>
        <v>260675</v>
      </c>
      <c r="I195" s="122">
        <f t="shared" si="23"/>
        <v>45143394</v>
      </c>
      <c r="J195" s="122">
        <f t="shared" si="23"/>
        <v>45642559</v>
      </c>
      <c r="K195" s="122">
        <f t="shared" si="23"/>
        <v>320256</v>
      </c>
      <c r="L195" s="122">
        <f t="shared" si="23"/>
        <v>38655</v>
      </c>
      <c r="M195" s="122">
        <f t="shared" si="23"/>
        <v>9139014</v>
      </c>
      <c r="N195" s="122">
        <f t="shared" si="23"/>
        <v>9497925</v>
      </c>
      <c r="O195" s="122">
        <f t="shared" si="23"/>
        <v>161676</v>
      </c>
      <c r="P195" s="122">
        <f t="shared" si="23"/>
        <v>161839</v>
      </c>
      <c r="Q195" s="122">
        <f t="shared" si="23"/>
        <v>266976</v>
      </c>
      <c r="R195" s="138">
        <f t="shared" si="23"/>
        <v>55730975</v>
      </c>
    </row>
    <row r="196" spans="1:18" s="66" customFormat="1" ht="12.75" x14ac:dyDescent="0.2">
      <c r="A196" s="87"/>
    </row>
    <row r="197" spans="1:18" s="79" customFormat="1" ht="13.5" thickBot="1" x14ac:dyDescent="0.25">
      <c r="A197" s="190">
        <f>(A45+A149+A195)</f>
        <v>170</v>
      </c>
      <c r="B197" s="191" t="s">
        <v>283</v>
      </c>
      <c r="C197" s="229">
        <f t="shared" ref="C197:R197" si="24">(C45+C149+C195)</f>
        <v>428392342</v>
      </c>
      <c r="D197" s="229">
        <f t="shared" si="24"/>
        <v>2256965223</v>
      </c>
      <c r="E197" s="229">
        <f t="shared" si="24"/>
        <v>2843716</v>
      </c>
      <c r="F197" s="229">
        <f t="shared" si="24"/>
        <v>2688201281</v>
      </c>
      <c r="G197" s="229">
        <f t="shared" si="24"/>
        <v>1003059352</v>
      </c>
      <c r="H197" s="229">
        <f t="shared" si="24"/>
        <v>126469121</v>
      </c>
      <c r="I197" s="229">
        <f t="shared" si="24"/>
        <v>1055692963</v>
      </c>
      <c r="J197" s="229">
        <f t="shared" si="24"/>
        <v>2185221436</v>
      </c>
      <c r="K197" s="229">
        <f t="shared" si="24"/>
        <v>383501811</v>
      </c>
      <c r="L197" s="229">
        <f t="shared" si="24"/>
        <v>67876981</v>
      </c>
      <c r="M197" s="229">
        <f t="shared" si="24"/>
        <v>420371722</v>
      </c>
      <c r="N197" s="229">
        <f t="shared" si="24"/>
        <v>871750514</v>
      </c>
      <c r="O197" s="229">
        <f t="shared" si="24"/>
        <v>213314</v>
      </c>
      <c r="P197" s="229">
        <f t="shared" si="24"/>
        <v>12645919</v>
      </c>
      <c r="Q197" s="229">
        <f t="shared" si="24"/>
        <v>25142757</v>
      </c>
      <c r="R197" s="229">
        <f t="shared" si="24"/>
        <v>3094973940</v>
      </c>
    </row>
    <row r="198" spans="1:18" s="66" customFormat="1" ht="13.5" thickTop="1" x14ac:dyDescent="0.2"/>
    <row r="199" spans="1:18" s="66" customFormat="1" ht="12.75" x14ac:dyDescent="0.2"/>
    <row r="200" spans="1:18" customFormat="1" ht="12.75" x14ac:dyDescent="0.2">
      <c r="C200" s="449" t="s">
        <v>481</v>
      </c>
    </row>
    <row r="201" spans="1:18" customFormat="1" ht="12.75" x14ac:dyDescent="0.2">
      <c r="C201" s="468" t="s">
        <v>538</v>
      </c>
      <c r="D201" s="471"/>
      <c r="E201" s="471"/>
      <c r="F201" s="471"/>
      <c r="G201" s="471"/>
      <c r="H201" s="471"/>
      <c r="I201" s="471"/>
      <c r="J201" s="471"/>
      <c r="K201" s="471"/>
      <c r="L201" s="471"/>
      <c r="M201" s="471"/>
      <c r="N201" s="471"/>
      <c r="O201" s="471"/>
      <c r="P201" s="472"/>
    </row>
    <row r="202" spans="1:18" customFormat="1" ht="12.75" x14ac:dyDescent="0.2"/>
    <row r="203" spans="1:18" s="66" customFormat="1" ht="12.75" x14ac:dyDescent="0.2">
      <c r="A203" s="63"/>
      <c r="B203" s="64"/>
      <c r="D203" s="63"/>
      <c r="E203" s="63"/>
      <c r="F203" s="63"/>
      <c r="G203" s="63"/>
      <c r="H203" s="63"/>
      <c r="I203" s="63"/>
      <c r="J203" s="63"/>
      <c r="K203" s="63"/>
      <c r="L203" s="63"/>
      <c r="M203" s="63"/>
      <c r="N203" s="63"/>
      <c r="O203" s="63"/>
      <c r="P203" s="63"/>
      <c r="Q203" s="63"/>
      <c r="R203" s="63"/>
    </row>
    <row r="204" spans="1:18" s="66" customFormat="1" ht="12.75" x14ac:dyDescent="0.2">
      <c r="A204" s="63"/>
      <c r="B204" s="64"/>
      <c r="D204" s="63"/>
      <c r="E204" s="63"/>
      <c r="F204" s="63"/>
      <c r="G204" s="63"/>
      <c r="H204" s="63"/>
      <c r="I204" s="63"/>
      <c r="J204" s="63"/>
      <c r="K204" s="63"/>
      <c r="L204" s="63"/>
      <c r="M204" s="63"/>
      <c r="N204" s="63"/>
      <c r="O204" s="63"/>
      <c r="P204" s="63"/>
      <c r="Q204" s="63"/>
      <c r="R204" s="63"/>
    </row>
    <row r="205" spans="1:18" s="66" customFormat="1" ht="12.75" x14ac:dyDescent="0.2">
      <c r="A205" s="63"/>
      <c r="B205" s="64"/>
      <c r="C205" s="63"/>
      <c r="D205" s="63"/>
      <c r="E205" s="63"/>
      <c r="F205" s="63"/>
      <c r="G205" s="63"/>
      <c r="H205" s="63"/>
      <c r="I205" s="63"/>
      <c r="J205" s="63"/>
      <c r="K205" s="63"/>
      <c r="L205" s="63"/>
      <c r="M205" s="63"/>
      <c r="N205" s="63"/>
      <c r="O205" s="63"/>
      <c r="P205" s="63"/>
      <c r="Q205" s="63"/>
      <c r="R205" s="63"/>
    </row>
    <row r="206" spans="1:18" s="66" customFormat="1" ht="12.75" x14ac:dyDescent="0.2">
      <c r="A206" s="63"/>
      <c r="B206" s="64"/>
      <c r="C206" s="63"/>
      <c r="D206" s="63"/>
      <c r="E206" s="63"/>
      <c r="F206" s="63"/>
      <c r="G206" s="63"/>
      <c r="H206" s="63"/>
      <c r="I206" s="63"/>
      <c r="J206" s="63"/>
      <c r="K206" s="63"/>
      <c r="L206" s="63"/>
      <c r="M206" s="63"/>
      <c r="N206" s="63"/>
      <c r="O206" s="63"/>
      <c r="P206" s="63"/>
      <c r="Q206" s="63"/>
      <c r="R206" s="63"/>
    </row>
    <row r="207" spans="1:18" s="66" customFormat="1" ht="12.75" x14ac:dyDescent="0.2">
      <c r="A207" s="63"/>
      <c r="B207" s="64"/>
      <c r="C207" s="63"/>
      <c r="D207" s="63"/>
      <c r="E207" s="63"/>
      <c r="F207" s="63"/>
      <c r="G207" s="63"/>
      <c r="H207" s="63"/>
      <c r="I207" s="63"/>
      <c r="J207" s="63"/>
      <c r="K207" s="63"/>
      <c r="L207" s="63"/>
      <c r="M207" s="63"/>
      <c r="N207" s="63"/>
      <c r="O207" s="63"/>
      <c r="P207" s="63"/>
      <c r="Q207" s="63"/>
      <c r="R207" s="63"/>
    </row>
    <row r="208" spans="1:18" s="66" customFormat="1" ht="12.75" x14ac:dyDescent="0.2">
      <c r="A208" s="63"/>
      <c r="B208" s="64"/>
      <c r="C208" s="63"/>
      <c r="D208" s="63"/>
      <c r="E208" s="63"/>
      <c r="F208" s="63"/>
      <c r="G208" s="63"/>
      <c r="H208" s="63"/>
      <c r="I208" s="63"/>
      <c r="J208" s="63"/>
      <c r="K208" s="63"/>
      <c r="L208" s="63"/>
      <c r="M208" s="63"/>
      <c r="N208" s="63"/>
      <c r="O208" s="63"/>
      <c r="P208" s="63"/>
      <c r="Q208" s="63"/>
      <c r="R208" s="63"/>
    </row>
    <row r="209" spans="1:18" s="66" customFormat="1" ht="12.75" x14ac:dyDescent="0.2">
      <c r="A209" s="63"/>
      <c r="B209" s="64"/>
      <c r="C209" s="63"/>
      <c r="D209" s="63"/>
      <c r="E209" s="63"/>
      <c r="F209" s="63"/>
      <c r="G209" s="63"/>
      <c r="H209" s="63"/>
      <c r="I209" s="63"/>
      <c r="J209" s="63"/>
      <c r="K209" s="63"/>
      <c r="L209" s="63"/>
      <c r="M209" s="63"/>
      <c r="N209" s="63"/>
      <c r="O209" s="63"/>
      <c r="P209" s="63"/>
      <c r="Q209" s="63"/>
      <c r="R209" s="63"/>
    </row>
    <row r="210" spans="1:18" s="66" customFormat="1" ht="12.75" x14ac:dyDescent="0.2">
      <c r="A210" s="63"/>
      <c r="B210" s="64"/>
      <c r="C210" s="63"/>
      <c r="D210" s="63"/>
      <c r="E210" s="63"/>
      <c r="F210" s="63"/>
      <c r="G210" s="63"/>
      <c r="H210" s="63"/>
      <c r="I210" s="63"/>
      <c r="J210" s="63"/>
      <c r="K210" s="63"/>
      <c r="L210" s="63"/>
      <c r="M210" s="63"/>
      <c r="N210" s="63"/>
      <c r="O210" s="63"/>
      <c r="P210" s="63"/>
      <c r="Q210" s="63"/>
      <c r="R210" s="63"/>
    </row>
    <row r="211" spans="1:18" s="66" customFormat="1" ht="12.75" x14ac:dyDescent="0.2">
      <c r="A211" s="63"/>
      <c r="B211" s="64"/>
      <c r="C211" s="63"/>
      <c r="D211" s="63"/>
      <c r="E211" s="63"/>
      <c r="F211" s="63"/>
      <c r="G211" s="63"/>
      <c r="H211" s="63"/>
      <c r="I211" s="63"/>
      <c r="J211" s="63"/>
      <c r="K211" s="63"/>
      <c r="L211" s="63"/>
      <c r="M211" s="63"/>
      <c r="N211" s="63"/>
      <c r="O211" s="63"/>
      <c r="P211" s="63"/>
      <c r="Q211" s="63"/>
      <c r="R211" s="63"/>
    </row>
    <row r="212" spans="1:18" s="66" customFormat="1" ht="12.75" x14ac:dyDescent="0.2">
      <c r="A212" s="63"/>
      <c r="B212" s="64"/>
      <c r="C212" s="63"/>
      <c r="D212" s="63"/>
      <c r="E212" s="63"/>
      <c r="F212" s="63"/>
      <c r="G212" s="63"/>
      <c r="H212" s="63"/>
      <c r="I212" s="63"/>
      <c r="J212" s="63"/>
      <c r="K212" s="63"/>
      <c r="L212" s="63"/>
      <c r="M212" s="63"/>
      <c r="N212" s="63"/>
      <c r="O212" s="63"/>
      <c r="P212" s="63"/>
      <c r="Q212" s="63"/>
      <c r="R212" s="63"/>
    </row>
    <row r="213" spans="1:18" s="66" customFormat="1" ht="12.75" x14ac:dyDescent="0.2">
      <c r="A213" s="75"/>
      <c r="B213" s="64"/>
      <c r="C213" s="63"/>
      <c r="D213" s="63"/>
      <c r="E213" s="63"/>
      <c r="F213" s="63"/>
      <c r="G213" s="63"/>
      <c r="H213" s="63"/>
      <c r="I213" s="63"/>
      <c r="J213" s="63"/>
      <c r="K213" s="63"/>
      <c r="L213" s="63"/>
      <c r="M213" s="63"/>
      <c r="N213" s="63"/>
      <c r="O213" s="63"/>
      <c r="P213" s="63"/>
      <c r="Q213" s="63"/>
      <c r="R213" s="63"/>
    </row>
    <row r="214" spans="1:18" s="66" customFormat="1" ht="12.75" x14ac:dyDescent="0.2">
      <c r="A214" s="64"/>
      <c r="B214" s="64"/>
      <c r="C214" s="64"/>
      <c r="D214" s="64"/>
      <c r="E214" s="64"/>
      <c r="F214" s="64"/>
      <c r="G214" s="64"/>
      <c r="H214" s="64"/>
      <c r="I214" s="64"/>
      <c r="J214" s="64"/>
      <c r="K214" s="64"/>
      <c r="L214" s="64"/>
      <c r="M214" s="64"/>
      <c r="N214" s="64"/>
      <c r="O214" s="64"/>
      <c r="P214" s="64"/>
      <c r="Q214" s="64"/>
      <c r="R214" s="64"/>
    </row>
    <row r="215" spans="1:18" s="66" customFormat="1" ht="12.75" x14ac:dyDescent="0.2">
      <c r="A215" s="64"/>
      <c r="B215" s="64"/>
      <c r="C215" s="64"/>
      <c r="D215" s="64"/>
      <c r="E215" s="64"/>
      <c r="F215" s="64"/>
      <c r="G215" s="64"/>
      <c r="H215" s="64"/>
      <c r="I215" s="64"/>
      <c r="J215" s="64"/>
      <c r="K215" s="64"/>
      <c r="L215" s="64"/>
      <c r="M215" s="64"/>
      <c r="N215" s="64"/>
      <c r="O215" s="64"/>
      <c r="P215" s="64"/>
      <c r="Q215" s="64"/>
      <c r="R215" s="64"/>
    </row>
    <row r="216" spans="1:18" s="66" customFormat="1" ht="12.75" x14ac:dyDescent="0.2">
      <c r="A216" s="64"/>
      <c r="B216" s="64"/>
      <c r="C216" s="64"/>
      <c r="D216" s="64"/>
      <c r="E216" s="64"/>
      <c r="F216" s="64"/>
      <c r="G216" s="64"/>
      <c r="H216" s="64"/>
      <c r="I216" s="64"/>
      <c r="J216" s="64"/>
      <c r="K216" s="64"/>
      <c r="L216" s="64"/>
      <c r="M216" s="64"/>
      <c r="N216" s="64"/>
      <c r="O216" s="64"/>
      <c r="P216" s="64"/>
      <c r="Q216" s="64"/>
      <c r="R216" s="64"/>
    </row>
    <row r="217" spans="1:18" s="66" customFormat="1" ht="12.75" x14ac:dyDescent="0.2">
      <c r="A217" s="64"/>
      <c r="B217" s="64"/>
      <c r="C217" s="64"/>
      <c r="D217" s="64"/>
      <c r="E217" s="64"/>
      <c r="F217" s="64"/>
      <c r="G217" s="64"/>
      <c r="H217" s="64"/>
      <c r="I217" s="64"/>
      <c r="J217" s="64"/>
      <c r="K217" s="64"/>
      <c r="L217" s="64"/>
      <c r="M217" s="64"/>
      <c r="N217" s="64"/>
      <c r="O217" s="64"/>
      <c r="P217" s="64"/>
      <c r="Q217" s="64"/>
      <c r="R217" s="64"/>
    </row>
    <row r="218" spans="1:18" s="66" customFormat="1" ht="12.75" x14ac:dyDescent="0.2">
      <c r="A218" s="64"/>
      <c r="B218" s="64"/>
      <c r="C218" s="64"/>
      <c r="D218" s="64"/>
      <c r="E218" s="64"/>
      <c r="F218" s="64"/>
      <c r="G218" s="64"/>
      <c r="H218" s="64"/>
      <c r="I218" s="64"/>
      <c r="J218" s="64"/>
      <c r="K218" s="64"/>
      <c r="L218" s="64"/>
      <c r="M218" s="64"/>
      <c r="N218" s="64"/>
      <c r="O218" s="64"/>
      <c r="P218" s="64"/>
      <c r="Q218" s="64"/>
      <c r="R218" s="64"/>
    </row>
    <row r="219" spans="1:18" s="66" customFormat="1" ht="12.75" x14ac:dyDescent="0.2">
      <c r="A219" s="64"/>
      <c r="B219" s="64"/>
      <c r="C219" s="64"/>
      <c r="D219" s="64"/>
      <c r="E219" s="64"/>
      <c r="F219" s="64"/>
      <c r="G219" s="64"/>
      <c r="H219" s="64"/>
      <c r="I219" s="64"/>
      <c r="J219" s="64"/>
      <c r="K219" s="64"/>
      <c r="L219" s="64"/>
      <c r="M219" s="64"/>
      <c r="N219" s="64"/>
      <c r="O219" s="64"/>
      <c r="P219" s="64"/>
      <c r="Q219" s="64"/>
      <c r="R219" s="64"/>
    </row>
    <row r="220" spans="1:18" s="66" customFormat="1" ht="12.75" x14ac:dyDescent="0.2">
      <c r="A220" s="64"/>
      <c r="B220" s="64"/>
      <c r="C220" s="64"/>
      <c r="D220" s="64"/>
      <c r="E220" s="64"/>
      <c r="F220" s="64"/>
      <c r="G220" s="64"/>
      <c r="H220" s="64"/>
      <c r="I220" s="64"/>
      <c r="J220" s="64"/>
      <c r="K220" s="64"/>
      <c r="L220" s="64"/>
      <c r="M220" s="64"/>
      <c r="N220" s="64"/>
      <c r="O220" s="64"/>
      <c r="P220" s="64"/>
      <c r="Q220" s="64"/>
      <c r="R220" s="64"/>
    </row>
    <row r="221" spans="1:18" s="66" customFormat="1" ht="12.75" x14ac:dyDescent="0.2">
      <c r="A221" s="64"/>
      <c r="B221" s="64"/>
      <c r="C221" s="64"/>
      <c r="D221" s="64"/>
      <c r="E221" s="64"/>
      <c r="F221" s="64"/>
      <c r="G221" s="64"/>
      <c r="H221" s="64"/>
      <c r="I221" s="64"/>
      <c r="J221" s="64"/>
      <c r="K221" s="64"/>
      <c r="L221" s="64"/>
      <c r="M221" s="64"/>
      <c r="N221" s="64"/>
      <c r="O221" s="64"/>
      <c r="P221" s="64"/>
      <c r="Q221" s="64"/>
      <c r="R221" s="64"/>
    </row>
    <row r="222" spans="1:18" s="66" customFormat="1" ht="12.75" x14ac:dyDescent="0.2">
      <c r="A222" s="64"/>
      <c r="B222" s="64"/>
      <c r="C222" s="64"/>
      <c r="D222" s="64"/>
      <c r="E222" s="64"/>
      <c r="F222" s="64"/>
      <c r="G222" s="64"/>
      <c r="H222" s="64"/>
      <c r="I222" s="64"/>
      <c r="J222" s="64"/>
      <c r="K222" s="64"/>
      <c r="L222" s="64"/>
      <c r="M222" s="64"/>
      <c r="N222" s="64"/>
      <c r="O222" s="64"/>
      <c r="P222" s="64"/>
      <c r="Q222" s="64"/>
      <c r="R222" s="64"/>
    </row>
    <row r="223" spans="1:18" s="66" customFormat="1" ht="12.75" x14ac:dyDescent="0.2">
      <c r="A223" s="64"/>
      <c r="B223" s="64"/>
      <c r="C223" s="64"/>
      <c r="D223" s="64"/>
      <c r="E223" s="64"/>
      <c r="F223" s="64"/>
      <c r="G223" s="64"/>
      <c r="H223" s="64"/>
      <c r="I223" s="64"/>
      <c r="J223" s="64"/>
      <c r="K223" s="64"/>
      <c r="L223" s="64"/>
      <c r="M223" s="64"/>
      <c r="N223" s="64"/>
      <c r="O223" s="64"/>
      <c r="P223" s="64"/>
      <c r="Q223" s="64"/>
      <c r="R223" s="64"/>
    </row>
    <row r="224" spans="1:18" s="66" customFormat="1" ht="12.75" x14ac:dyDescent="0.2">
      <c r="A224" s="64"/>
      <c r="B224" s="64"/>
      <c r="C224" s="64"/>
      <c r="D224" s="64"/>
      <c r="E224" s="64"/>
      <c r="F224" s="64"/>
      <c r="G224" s="64"/>
      <c r="H224" s="64"/>
      <c r="I224" s="64"/>
      <c r="J224" s="64"/>
      <c r="K224" s="64"/>
      <c r="L224" s="64"/>
      <c r="M224" s="64"/>
      <c r="N224" s="64"/>
      <c r="O224" s="64"/>
      <c r="P224" s="64"/>
      <c r="Q224" s="64"/>
      <c r="R224" s="64"/>
    </row>
    <row r="225" spans="1:18" s="66" customFormat="1" ht="12.75" x14ac:dyDescent="0.2">
      <c r="A225" s="64"/>
      <c r="B225" s="64"/>
      <c r="C225" s="64"/>
      <c r="D225" s="64"/>
      <c r="E225" s="64"/>
      <c r="F225" s="64"/>
      <c r="G225" s="64"/>
      <c r="H225" s="64"/>
      <c r="I225" s="64"/>
      <c r="J225" s="64"/>
      <c r="K225" s="64"/>
      <c r="L225" s="64"/>
      <c r="M225" s="64"/>
      <c r="N225" s="64"/>
      <c r="O225" s="64"/>
      <c r="P225" s="64"/>
      <c r="Q225" s="64"/>
      <c r="R225" s="64"/>
    </row>
    <row r="226" spans="1:18" s="66" customFormat="1" ht="12.75" x14ac:dyDescent="0.2">
      <c r="A226" s="64"/>
      <c r="B226" s="64"/>
      <c r="C226" s="64"/>
      <c r="D226" s="64"/>
      <c r="E226" s="64"/>
      <c r="F226" s="64"/>
      <c r="G226" s="64"/>
      <c r="H226" s="64"/>
      <c r="I226" s="64"/>
      <c r="J226" s="64"/>
      <c r="K226" s="64"/>
      <c r="L226" s="64"/>
      <c r="M226" s="64"/>
      <c r="N226" s="64"/>
      <c r="O226" s="64"/>
      <c r="P226" s="64"/>
      <c r="Q226" s="64"/>
      <c r="R226" s="64"/>
    </row>
    <row r="227" spans="1:18" s="66" customFormat="1" ht="12.75" x14ac:dyDescent="0.2">
      <c r="A227" s="64"/>
      <c r="B227" s="64"/>
      <c r="C227" s="64"/>
      <c r="D227" s="64"/>
      <c r="E227" s="64"/>
      <c r="F227" s="64"/>
      <c r="G227" s="64"/>
      <c r="H227" s="64"/>
      <c r="I227" s="64"/>
      <c r="J227" s="64"/>
      <c r="K227" s="64"/>
      <c r="L227" s="64"/>
      <c r="M227" s="64"/>
      <c r="N227" s="64"/>
      <c r="O227" s="64"/>
      <c r="P227" s="64"/>
      <c r="Q227" s="64"/>
      <c r="R227" s="64"/>
    </row>
    <row r="228" spans="1:18" s="66" customFormat="1" ht="12.75" x14ac:dyDescent="0.2">
      <c r="A228" s="64"/>
      <c r="B228" s="64"/>
      <c r="C228" s="64"/>
      <c r="D228" s="64"/>
      <c r="E228" s="64"/>
      <c r="F228" s="64"/>
      <c r="G228" s="64"/>
      <c r="H228" s="64"/>
      <c r="I228" s="64"/>
      <c r="J228" s="64"/>
      <c r="K228" s="64"/>
      <c r="L228" s="64"/>
      <c r="M228" s="64"/>
      <c r="N228" s="64"/>
      <c r="O228" s="64"/>
      <c r="P228" s="64"/>
      <c r="Q228" s="64"/>
      <c r="R228" s="64"/>
    </row>
    <row r="229" spans="1:18" s="66" customFormat="1" ht="12.75" x14ac:dyDescent="0.2">
      <c r="A229" s="64"/>
      <c r="B229" s="64"/>
      <c r="C229" s="64"/>
      <c r="D229" s="64"/>
      <c r="E229" s="64"/>
      <c r="F229" s="64"/>
      <c r="G229" s="64"/>
      <c r="H229" s="64"/>
      <c r="I229" s="64"/>
      <c r="J229" s="64"/>
      <c r="K229" s="64"/>
      <c r="L229" s="64"/>
      <c r="M229" s="64"/>
      <c r="N229" s="64"/>
      <c r="O229" s="64"/>
      <c r="P229" s="64"/>
      <c r="Q229" s="64"/>
      <c r="R229" s="64"/>
    </row>
    <row r="230" spans="1:18" s="66" customFormat="1" ht="12.75" x14ac:dyDescent="0.2">
      <c r="A230" s="64"/>
      <c r="B230" s="64"/>
      <c r="C230" s="64"/>
      <c r="D230" s="64"/>
      <c r="E230" s="64"/>
      <c r="F230" s="64"/>
      <c r="G230" s="64"/>
      <c r="H230" s="64"/>
      <c r="I230" s="64"/>
      <c r="J230" s="64"/>
      <c r="K230" s="64"/>
      <c r="L230" s="64"/>
      <c r="M230" s="64"/>
      <c r="N230" s="64"/>
      <c r="O230" s="64"/>
      <c r="P230" s="64"/>
      <c r="Q230" s="64"/>
      <c r="R230" s="64"/>
    </row>
    <row r="231" spans="1:18" s="66" customFormat="1" ht="12.75" x14ac:dyDescent="0.2">
      <c r="A231" s="64"/>
      <c r="B231" s="64"/>
      <c r="C231" s="64"/>
      <c r="D231" s="64"/>
      <c r="E231" s="64"/>
      <c r="F231" s="64"/>
      <c r="G231" s="64"/>
      <c r="H231" s="64"/>
      <c r="I231" s="64"/>
      <c r="J231" s="64"/>
      <c r="K231" s="64"/>
      <c r="L231" s="64"/>
      <c r="M231" s="64"/>
      <c r="N231" s="64"/>
      <c r="O231" s="64"/>
      <c r="P231" s="64"/>
      <c r="Q231" s="64"/>
      <c r="R231" s="64"/>
    </row>
    <row r="232" spans="1:18" s="66" customFormat="1" ht="12.75" x14ac:dyDescent="0.2">
      <c r="A232" s="64"/>
      <c r="B232" s="64"/>
      <c r="C232" s="64"/>
      <c r="D232" s="64"/>
      <c r="E232" s="64"/>
      <c r="F232" s="64"/>
      <c r="G232" s="64"/>
      <c r="H232" s="64"/>
      <c r="I232" s="64"/>
      <c r="J232" s="64"/>
      <c r="K232" s="64"/>
      <c r="L232" s="64"/>
      <c r="M232" s="64"/>
      <c r="N232" s="64"/>
      <c r="O232" s="64"/>
      <c r="P232" s="64"/>
      <c r="Q232" s="64"/>
      <c r="R232" s="64"/>
    </row>
    <row r="233" spans="1:18" s="66" customFormat="1" ht="12.75" x14ac:dyDescent="0.2">
      <c r="A233" s="64"/>
      <c r="B233" s="64"/>
      <c r="C233" s="64"/>
      <c r="D233" s="64"/>
      <c r="E233" s="64"/>
      <c r="F233" s="64"/>
      <c r="G233" s="64"/>
      <c r="H233" s="64"/>
      <c r="I233" s="64"/>
      <c r="J233" s="64"/>
      <c r="K233" s="64"/>
      <c r="L233" s="64"/>
      <c r="M233" s="64"/>
      <c r="N233" s="64"/>
      <c r="O233" s="64"/>
      <c r="P233" s="64"/>
      <c r="Q233" s="64"/>
      <c r="R233" s="64"/>
    </row>
    <row r="234" spans="1:18" s="66" customFormat="1" ht="12.75" x14ac:dyDescent="0.2">
      <c r="A234" s="64"/>
      <c r="B234" s="64"/>
      <c r="C234" s="64"/>
      <c r="D234" s="64"/>
      <c r="E234" s="64"/>
      <c r="F234" s="64"/>
      <c r="G234" s="64"/>
      <c r="H234" s="64"/>
      <c r="I234" s="64"/>
      <c r="J234" s="64"/>
      <c r="K234" s="64"/>
      <c r="L234" s="64"/>
      <c r="M234" s="64"/>
      <c r="N234" s="64"/>
      <c r="O234" s="64"/>
      <c r="P234" s="64"/>
      <c r="Q234" s="64"/>
      <c r="R234" s="64"/>
    </row>
    <row r="235" spans="1:18" ht="6.6" customHeight="1" x14ac:dyDescent="0.2"/>
    <row r="236" spans="1:18" ht="9.6" customHeight="1" x14ac:dyDescent="0.2"/>
    <row r="237" spans="1:18" ht="9.6" customHeight="1" x14ac:dyDescent="0.2"/>
    <row r="238" spans="1:18" ht="9.6" customHeight="1" x14ac:dyDescent="0.2"/>
    <row r="239" spans="1:18" ht="9.6" customHeight="1" x14ac:dyDescent="0.2"/>
    <row r="240" spans="1:18" ht="9.6" customHeight="1" x14ac:dyDescent="0.2"/>
    <row r="241" spans="19:19" ht="1.7" customHeight="1" x14ac:dyDescent="0.2"/>
    <row r="242" spans="19:19" ht="9.4" hidden="1" customHeight="1" x14ac:dyDescent="0.2"/>
    <row r="243" spans="19:19" ht="9.4" hidden="1" customHeight="1" x14ac:dyDescent="0.2"/>
    <row r="244" spans="19:19" ht="9.4" hidden="1" customHeight="1" x14ac:dyDescent="0.2"/>
    <row r="245" spans="19:19" ht="9.6" customHeight="1" x14ac:dyDescent="0.2"/>
    <row r="246" spans="19:19" ht="6.75" customHeight="1" x14ac:dyDescent="0.2"/>
    <row r="247" spans="19:19" ht="12" customHeight="1" x14ac:dyDescent="0.2">
      <c r="S247" s="82"/>
    </row>
  </sheetData>
  <mergeCells count="6">
    <mergeCell ref="C156:E156"/>
    <mergeCell ref="G156:Q156"/>
    <mergeCell ref="C5:E5"/>
    <mergeCell ref="G5:Q5"/>
    <mergeCell ref="C52:E52"/>
    <mergeCell ref="G52:Q52"/>
  </mergeCells>
  <printOptions gridLinesSet="0"/>
  <pageMargins left="3.75" right="0.25" top="0.5" bottom="0.25" header="0" footer="0"/>
  <pageSetup paperSize="17" pageOrder="overThenDown"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9C284-4221-4E21-9CF3-959F5E802600}">
  <sheetPr transitionEvaluation="1" codeName="Sheet3">
    <tabColor theme="4" tint="-0.249977111117893"/>
  </sheetPr>
  <dimension ref="A1:V245"/>
  <sheetViews>
    <sheetView showGridLines="0" zoomScaleNormal="100" workbookViewId="0">
      <pane xSplit="2" ySplit="6" topLeftCell="C7" activePane="bottomRight" state="frozen"/>
      <selection activeCell="A2" sqref="A2"/>
      <selection pane="topRight" activeCell="A2" sqref="A2"/>
      <selection pane="bottomLeft" activeCell="A2" sqref="A2"/>
      <selection pane="bottomRight"/>
    </sheetView>
  </sheetViews>
  <sheetFormatPr defaultColWidth="12.7109375" defaultRowHeight="9.75" customHeight="1" x14ac:dyDescent="0.2"/>
  <cols>
    <col min="1" max="1" width="5.42578125" style="64" customWidth="1"/>
    <col min="2" max="2" width="12.85546875" style="64" customWidth="1"/>
    <col min="3" max="3" width="12.5703125" style="64" customWidth="1"/>
    <col min="4" max="4" width="10.42578125" style="64" customWidth="1"/>
    <col min="5" max="5" width="16.42578125" style="64" customWidth="1"/>
    <col min="6" max="6" width="13.42578125" style="64" customWidth="1"/>
    <col min="7" max="7" width="15" style="64" customWidth="1"/>
    <col min="8" max="8" width="21.42578125" style="64" customWidth="1"/>
    <col min="9" max="9" width="15.140625" style="64" customWidth="1"/>
    <col min="10" max="10" width="15" style="64" customWidth="1"/>
    <col min="11" max="11" width="15.42578125" style="64" customWidth="1"/>
    <col min="12" max="12" width="13.85546875" style="64" customWidth="1"/>
    <col min="13" max="13" width="16.28515625" style="64" customWidth="1"/>
    <col min="14" max="14" width="14.42578125" style="64" customWidth="1"/>
    <col min="15" max="15" width="13.5703125" style="64" customWidth="1"/>
    <col min="16" max="16" width="15.140625" style="64" customWidth="1"/>
    <col min="17" max="17" width="12.28515625" style="64" customWidth="1"/>
    <col min="18" max="18" width="14.28515625" style="64" customWidth="1"/>
    <col min="19" max="19" width="15.5703125" style="64" customWidth="1"/>
    <col min="20" max="20" width="3.28515625" style="64" customWidth="1"/>
    <col min="21" max="21" width="4.42578125" style="64" customWidth="1"/>
    <col min="22" max="22" width="14" style="64" customWidth="1"/>
    <col min="23" max="23" width="17.85546875" style="64" customWidth="1"/>
    <col min="24" max="16384" width="12.7109375" style="64"/>
  </cols>
  <sheetData>
    <row r="1" spans="1:21" s="296" customFormat="1" ht="15.75" x14ac:dyDescent="0.2">
      <c r="A1" s="325" t="s">
        <v>0</v>
      </c>
      <c r="B1" s="271"/>
      <c r="C1" s="271"/>
      <c r="D1" s="271"/>
      <c r="E1" s="271"/>
      <c r="F1" s="271"/>
      <c r="G1" s="271"/>
      <c r="H1" s="271"/>
      <c r="I1" s="271"/>
      <c r="J1" s="271"/>
      <c r="K1" s="271"/>
      <c r="L1" s="271"/>
      <c r="M1" s="271"/>
      <c r="N1" s="271"/>
      <c r="O1" s="271"/>
      <c r="P1" s="271"/>
      <c r="Q1" s="271"/>
      <c r="R1" s="271"/>
      <c r="S1" s="271"/>
    </row>
    <row r="2" spans="1:21" s="296" customFormat="1" ht="15.75" x14ac:dyDescent="0.2">
      <c r="A2" s="323" t="s">
        <v>356</v>
      </c>
      <c r="B2" s="273"/>
      <c r="C2" s="273"/>
      <c r="D2" s="273"/>
      <c r="E2" s="273"/>
      <c r="F2" s="273"/>
      <c r="G2" s="273"/>
      <c r="H2" s="273"/>
      <c r="I2" s="273"/>
      <c r="J2" s="273"/>
      <c r="K2" s="273"/>
      <c r="L2" s="273"/>
      <c r="M2" s="273"/>
      <c r="N2" s="273"/>
      <c r="O2" s="273"/>
      <c r="P2" s="273"/>
      <c r="Q2" s="273"/>
      <c r="R2" s="273"/>
      <c r="S2" s="273"/>
    </row>
    <row r="3" spans="1:21" s="296" customFormat="1" ht="15.75" x14ac:dyDescent="0.2">
      <c r="A3" s="323" t="s">
        <v>525</v>
      </c>
      <c r="B3" s="273"/>
      <c r="C3" s="273"/>
      <c r="D3" s="273"/>
      <c r="E3" s="273"/>
      <c r="F3" s="273"/>
      <c r="G3" s="273"/>
      <c r="H3" s="273"/>
      <c r="I3" s="273"/>
      <c r="J3" s="273"/>
      <c r="K3" s="273"/>
      <c r="L3" s="273"/>
      <c r="M3" s="273"/>
      <c r="N3" s="273"/>
      <c r="O3" s="273"/>
      <c r="P3" s="273"/>
      <c r="Q3" s="273"/>
      <c r="R3" s="273"/>
      <c r="S3" s="273"/>
    </row>
    <row r="4" spans="1:21" s="61" customFormat="1" ht="12.75" thickBot="1" x14ac:dyDescent="0.25">
      <c r="M4" s="76"/>
      <c r="N4" s="414"/>
      <c r="O4" s="414"/>
      <c r="P4" s="414"/>
      <c r="Q4" s="414"/>
      <c r="R4" s="414"/>
      <c r="U4" s="76"/>
    </row>
    <row r="5" spans="1:21" s="86" customFormat="1" ht="48" customHeight="1" thickBot="1" x14ac:dyDescent="0.3">
      <c r="A5" s="85"/>
      <c r="B5" s="85"/>
      <c r="C5" s="418" t="s">
        <v>302</v>
      </c>
      <c r="D5" s="419"/>
      <c r="E5" s="418" t="s">
        <v>300</v>
      </c>
      <c r="F5" s="419"/>
      <c r="G5" s="85"/>
      <c r="H5" s="418" t="s">
        <v>298</v>
      </c>
      <c r="I5" s="420"/>
      <c r="J5" s="420"/>
      <c r="K5" s="419"/>
      <c r="L5" s="85"/>
      <c r="M5" s="85"/>
      <c r="N5" s="415" t="s">
        <v>284</v>
      </c>
      <c r="O5" s="416"/>
      <c r="P5" s="416"/>
      <c r="Q5" s="416"/>
      <c r="R5" s="417"/>
      <c r="S5" s="85"/>
    </row>
    <row r="6" spans="1:21" s="86" customFormat="1" ht="60.75" customHeight="1" thickBot="1" x14ac:dyDescent="0.3">
      <c r="A6" s="334" t="s">
        <v>1</v>
      </c>
      <c r="B6" s="335" t="s">
        <v>2</v>
      </c>
      <c r="C6" s="336" t="s">
        <v>301</v>
      </c>
      <c r="D6" s="337" t="s">
        <v>285</v>
      </c>
      <c r="E6" s="336" t="s">
        <v>344</v>
      </c>
      <c r="F6" s="337" t="s">
        <v>285</v>
      </c>
      <c r="G6" s="334" t="s">
        <v>289</v>
      </c>
      <c r="H6" s="336" t="s">
        <v>299</v>
      </c>
      <c r="I6" s="338" t="s">
        <v>290</v>
      </c>
      <c r="J6" s="338" t="s">
        <v>291</v>
      </c>
      <c r="K6" s="337" t="s">
        <v>286</v>
      </c>
      <c r="L6" s="334" t="s">
        <v>292</v>
      </c>
      <c r="M6" s="334" t="s">
        <v>293</v>
      </c>
      <c r="N6" s="336" t="s">
        <v>287</v>
      </c>
      <c r="O6" s="338" t="s">
        <v>294</v>
      </c>
      <c r="P6" s="338" t="s">
        <v>288</v>
      </c>
      <c r="Q6" s="338" t="s">
        <v>295</v>
      </c>
      <c r="R6" s="337" t="s">
        <v>296</v>
      </c>
      <c r="S6" s="334" t="s">
        <v>297</v>
      </c>
    </row>
    <row r="7" spans="1:21" s="66" customFormat="1" ht="12.75" x14ac:dyDescent="0.2">
      <c r="A7" s="109">
        <v>1</v>
      </c>
      <c r="B7" s="109" t="s">
        <v>5</v>
      </c>
      <c r="C7" s="132">
        <v>0</v>
      </c>
      <c r="D7" s="132">
        <v>0</v>
      </c>
      <c r="E7" s="132">
        <v>33745519</v>
      </c>
      <c r="F7" s="132">
        <v>0</v>
      </c>
      <c r="G7" s="128">
        <v>29225767</v>
      </c>
      <c r="H7" s="132">
        <v>34433498</v>
      </c>
      <c r="I7" s="132">
        <v>0</v>
      </c>
      <c r="J7" s="132">
        <v>9098367</v>
      </c>
      <c r="K7" s="132">
        <v>0</v>
      </c>
      <c r="L7" s="128">
        <v>90563</v>
      </c>
      <c r="M7" s="128">
        <f t="shared" ref="M7:M44" si="0">SUM(G7:L7)</f>
        <v>72848195</v>
      </c>
      <c r="N7" s="132">
        <v>54277790</v>
      </c>
      <c r="O7" s="132">
        <v>5301457</v>
      </c>
      <c r="P7" s="132">
        <v>13170819</v>
      </c>
      <c r="Q7" s="132">
        <v>0</v>
      </c>
      <c r="R7" s="132">
        <f t="shared" ref="R7:R44" si="1">SUM(N7:Q7)</f>
        <v>72750066</v>
      </c>
      <c r="S7" s="128">
        <f t="shared" ref="S7:S44" si="2">(M7-R7)</f>
        <v>98129</v>
      </c>
    </row>
    <row r="8" spans="1:21" s="66" customFormat="1" ht="12.75" x14ac:dyDescent="0.2">
      <c r="A8" s="110">
        <v>2</v>
      </c>
      <c r="B8" s="110" t="s">
        <v>7</v>
      </c>
      <c r="C8" s="111">
        <v>0</v>
      </c>
      <c r="D8" s="111">
        <v>0</v>
      </c>
      <c r="E8" s="111">
        <v>0</v>
      </c>
      <c r="F8" s="111">
        <v>0</v>
      </c>
      <c r="G8" s="111">
        <v>31033</v>
      </c>
      <c r="H8" s="111">
        <v>277</v>
      </c>
      <c r="I8" s="111">
        <v>0</v>
      </c>
      <c r="J8" s="111">
        <v>201046</v>
      </c>
      <c r="K8" s="111">
        <v>612403</v>
      </c>
      <c r="L8" s="111">
        <v>32661</v>
      </c>
      <c r="M8" s="111">
        <f t="shared" si="0"/>
        <v>877420</v>
      </c>
      <c r="N8" s="111">
        <v>398732</v>
      </c>
      <c r="O8" s="111">
        <v>65136</v>
      </c>
      <c r="P8" s="111">
        <v>0</v>
      </c>
      <c r="Q8" s="111">
        <v>7070</v>
      </c>
      <c r="R8" s="111">
        <f t="shared" si="1"/>
        <v>470938</v>
      </c>
      <c r="S8" s="111">
        <f t="shared" si="2"/>
        <v>406482</v>
      </c>
    </row>
    <row r="9" spans="1:21" s="66" customFormat="1" ht="12.75" x14ac:dyDescent="0.2">
      <c r="A9" s="113">
        <v>3</v>
      </c>
      <c r="B9" s="113" t="s">
        <v>9</v>
      </c>
      <c r="C9" s="114">
        <v>0</v>
      </c>
      <c r="D9" s="114">
        <v>0</v>
      </c>
      <c r="E9" s="114">
        <v>0</v>
      </c>
      <c r="F9" s="114">
        <v>0</v>
      </c>
      <c r="G9" s="114">
        <v>2517909</v>
      </c>
      <c r="H9" s="114">
        <v>179778</v>
      </c>
      <c r="I9" s="114">
        <v>0</v>
      </c>
      <c r="J9" s="114">
        <v>0</v>
      </c>
      <c r="K9" s="114">
        <v>0</v>
      </c>
      <c r="L9" s="114">
        <v>0</v>
      </c>
      <c r="M9" s="114">
        <f t="shared" si="0"/>
        <v>2697687</v>
      </c>
      <c r="N9" s="114">
        <v>1464401</v>
      </c>
      <c r="O9" s="114">
        <v>395312</v>
      </c>
      <c r="P9" s="114">
        <v>162310</v>
      </c>
      <c r="Q9" s="114">
        <v>30282</v>
      </c>
      <c r="R9" s="114">
        <f t="shared" si="1"/>
        <v>2052305</v>
      </c>
      <c r="S9" s="114">
        <f t="shared" si="2"/>
        <v>645382</v>
      </c>
    </row>
    <row r="10" spans="1:21" s="66" customFormat="1" ht="12.75" x14ac:dyDescent="0.2">
      <c r="A10" s="110">
        <v>4</v>
      </c>
      <c r="B10" s="110" t="s">
        <v>11</v>
      </c>
      <c r="C10" s="111">
        <v>0</v>
      </c>
      <c r="D10" s="111">
        <v>0</v>
      </c>
      <c r="E10" s="111">
        <v>1933090</v>
      </c>
      <c r="F10" s="111">
        <v>0</v>
      </c>
      <c r="G10" s="111">
        <v>68565268</v>
      </c>
      <c r="H10" s="111">
        <v>-2185901</v>
      </c>
      <c r="I10" s="111">
        <v>2135399</v>
      </c>
      <c r="J10" s="111">
        <v>6922211</v>
      </c>
      <c r="K10" s="111">
        <v>6398834</v>
      </c>
      <c r="L10" s="111">
        <v>3325648</v>
      </c>
      <c r="M10" s="111">
        <f t="shared" si="0"/>
        <v>85161459</v>
      </c>
      <c r="N10" s="111">
        <v>71000516</v>
      </c>
      <c r="O10" s="111">
        <v>6073340</v>
      </c>
      <c r="P10" s="111">
        <v>1060275</v>
      </c>
      <c r="Q10" s="111">
        <v>4298563</v>
      </c>
      <c r="R10" s="111">
        <f t="shared" si="1"/>
        <v>82432694</v>
      </c>
      <c r="S10" s="111">
        <f t="shared" si="2"/>
        <v>2728765</v>
      </c>
    </row>
    <row r="11" spans="1:21" s="66" customFormat="1" ht="12.75" x14ac:dyDescent="0.2">
      <c r="A11" s="113">
        <v>5</v>
      </c>
      <c r="B11" s="113" t="s">
        <v>13</v>
      </c>
      <c r="C11" s="114">
        <v>3248023</v>
      </c>
      <c r="D11" s="114">
        <v>0</v>
      </c>
      <c r="E11" s="114">
        <v>429279</v>
      </c>
      <c r="F11" s="114">
        <v>0</v>
      </c>
      <c r="G11" s="114">
        <v>126329231</v>
      </c>
      <c r="H11" s="114">
        <v>0</v>
      </c>
      <c r="I11" s="114">
        <v>429279</v>
      </c>
      <c r="J11" s="114">
        <v>260935</v>
      </c>
      <c r="K11" s="114">
        <v>31246</v>
      </c>
      <c r="L11" s="114">
        <v>11803768</v>
      </c>
      <c r="M11" s="114">
        <f t="shared" si="0"/>
        <v>138854459</v>
      </c>
      <c r="N11" s="114">
        <v>69353263</v>
      </c>
      <c r="O11" s="114">
        <v>31044425</v>
      </c>
      <c r="P11" s="114">
        <v>14317767</v>
      </c>
      <c r="Q11" s="114">
        <v>3429685</v>
      </c>
      <c r="R11" s="114">
        <f t="shared" si="1"/>
        <v>118145140</v>
      </c>
      <c r="S11" s="114">
        <f t="shared" si="2"/>
        <v>20709319</v>
      </c>
    </row>
    <row r="12" spans="1:21" s="66" customFormat="1" ht="12.75" x14ac:dyDescent="0.2">
      <c r="A12" s="110">
        <v>6</v>
      </c>
      <c r="B12" s="110" t="s">
        <v>15</v>
      </c>
      <c r="C12" s="111">
        <v>0</v>
      </c>
      <c r="D12" s="111">
        <v>0</v>
      </c>
      <c r="E12" s="111">
        <v>0</v>
      </c>
      <c r="F12" s="111">
        <v>0</v>
      </c>
      <c r="G12" s="111">
        <v>0</v>
      </c>
      <c r="H12" s="111">
        <v>0</v>
      </c>
      <c r="I12" s="111">
        <v>0</v>
      </c>
      <c r="J12" s="111">
        <v>0</v>
      </c>
      <c r="K12" s="111">
        <v>0</v>
      </c>
      <c r="L12" s="111">
        <v>0</v>
      </c>
      <c r="M12" s="111">
        <f t="shared" si="0"/>
        <v>0</v>
      </c>
      <c r="N12" s="111">
        <v>0</v>
      </c>
      <c r="O12" s="111">
        <v>0</v>
      </c>
      <c r="P12" s="111">
        <v>0</v>
      </c>
      <c r="Q12" s="111">
        <v>0</v>
      </c>
      <c r="R12" s="111">
        <f t="shared" si="1"/>
        <v>0</v>
      </c>
      <c r="S12" s="111">
        <f t="shared" si="2"/>
        <v>0</v>
      </c>
    </row>
    <row r="13" spans="1:21" s="66" customFormat="1" ht="12.75" x14ac:dyDescent="0.2">
      <c r="A13" s="113">
        <v>7</v>
      </c>
      <c r="B13" s="113" t="s">
        <v>244</v>
      </c>
      <c r="C13" s="114">
        <v>0</v>
      </c>
      <c r="D13" s="114">
        <v>0</v>
      </c>
      <c r="E13" s="114">
        <v>0</v>
      </c>
      <c r="F13" s="114">
        <v>0</v>
      </c>
      <c r="G13" s="114">
        <v>3981018</v>
      </c>
      <c r="H13" s="114">
        <v>-271815</v>
      </c>
      <c r="I13" s="114">
        <v>0</v>
      </c>
      <c r="J13" s="114">
        <v>0</v>
      </c>
      <c r="K13" s="114">
        <v>220000</v>
      </c>
      <c r="L13" s="114">
        <v>40007</v>
      </c>
      <c r="M13" s="114">
        <f t="shared" si="0"/>
        <v>3969210</v>
      </c>
      <c r="N13" s="114">
        <v>2719795</v>
      </c>
      <c r="O13" s="114">
        <v>1105224</v>
      </c>
      <c r="P13" s="114">
        <v>102516</v>
      </c>
      <c r="Q13" s="114">
        <v>0</v>
      </c>
      <c r="R13" s="114">
        <f t="shared" si="1"/>
        <v>3927535</v>
      </c>
      <c r="S13" s="114">
        <f t="shared" si="2"/>
        <v>41675</v>
      </c>
    </row>
    <row r="14" spans="1:21" s="66" customFormat="1" ht="12.75" x14ac:dyDescent="0.2">
      <c r="A14" s="110">
        <v>8</v>
      </c>
      <c r="B14" s="110" t="s">
        <v>18</v>
      </c>
      <c r="C14" s="111">
        <v>0</v>
      </c>
      <c r="D14" s="111">
        <v>0</v>
      </c>
      <c r="E14" s="111">
        <v>0</v>
      </c>
      <c r="F14" s="111">
        <v>0</v>
      </c>
      <c r="G14" s="111">
        <v>181052558</v>
      </c>
      <c r="H14" s="111">
        <v>-18088000</v>
      </c>
      <c r="I14" s="111">
        <v>0</v>
      </c>
      <c r="J14" s="111">
        <v>71831</v>
      </c>
      <c r="K14" s="111">
        <v>4728096</v>
      </c>
      <c r="L14" s="111">
        <v>8312395</v>
      </c>
      <c r="M14" s="111">
        <f t="shared" si="0"/>
        <v>176076880</v>
      </c>
      <c r="N14" s="111">
        <v>158885681</v>
      </c>
      <c r="O14" s="111">
        <v>14837495</v>
      </c>
      <c r="P14" s="111">
        <v>2877715</v>
      </c>
      <c r="Q14" s="111">
        <v>803609</v>
      </c>
      <c r="R14" s="111">
        <f t="shared" si="1"/>
        <v>177404500</v>
      </c>
      <c r="S14" s="111">
        <f t="shared" si="2"/>
        <v>-1327620</v>
      </c>
    </row>
    <row r="15" spans="1:21" s="66" customFormat="1" ht="12.75" x14ac:dyDescent="0.2">
      <c r="A15" s="113">
        <v>9</v>
      </c>
      <c r="B15" s="113" t="s">
        <v>20</v>
      </c>
      <c r="C15" s="114">
        <v>0</v>
      </c>
      <c r="D15" s="114">
        <v>0</v>
      </c>
      <c r="E15" s="114">
        <v>0</v>
      </c>
      <c r="F15" s="114">
        <v>0</v>
      </c>
      <c r="G15" s="114">
        <v>0</v>
      </c>
      <c r="H15" s="114">
        <v>0</v>
      </c>
      <c r="I15" s="114">
        <v>0</v>
      </c>
      <c r="J15" s="114">
        <v>0</v>
      </c>
      <c r="K15" s="114">
        <v>0</v>
      </c>
      <c r="L15" s="114">
        <v>0</v>
      </c>
      <c r="M15" s="114">
        <f t="shared" si="0"/>
        <v>0</v>
      </c>
      <c r="N15" s="114">
        <v>0</v>
      </c>
      <c r="O15" s="114">
        <v>0</v>
      </c>
      <c r="P15" s="114">
        <v>0</v>
      </c>
      <c r="Q15" s="114">
        <v>0</v>
      </c>
      <c r="R15" s="114">
        <f t="shared" si="1"/>
        <v>0</v>
      </c>
      <c r="S15" s="114">
        <f t="shared" si="2"/>
        <v>0</v>
      </c>
    </row>
    <row r="16" spans="1:21" s="66" customFormat="1" ht="12.75" x14ac:dyDescent="0.2">
      <c r="A16" s="110">
        <v>10</v>
      </c>
      <c r="B16" s="110" t="s">
        <v>22</v>
      </c>
      <c r="C16" s="111">
        <v>0</v>
      </c>
      <c r="D16" s="111">
        <v>0</v>
      </c>
      <c r="E16" s="111">
        <v>0</v>
      </c>
      <c r="F16" s="111">
        <v>0</v>
      </c>
      <c r="G16" s="111">
        <v>12034553</v>
      </c>
      <c r="H16" s="111">
        <v>0</v>
      </c>
      <c r="I16" s="111">
        <v>1807000</v>
      </c>
      <c r="J16" s="111">
        <v>0</v>
      </c>
      <c r="K16" s="111">
        <v>0</v>
      </c>
      <c r="L16" s="111">
        <v>0</v>
      </c>
      <c r="M16" s="111">
        <f t="shared" si="0"/>
        <v>13841553</v>
      </c>
      <c r="N16" s="111">
        <v>12179478</v>
      </c>
      <c r="O16" s="111">
        <v>2919351</v>
      </c>
      <c r="P16" s="111">
        <v>1237690</v>
      </c>
      <c r="Q16" s="111">
        <v>0</v>
      </c>
      <c r="R16" s="111">
        <f t="shared" si="1"/>
        <v>16336519</v>
      </c>
      <c r="S16" s="111">
        <f t="shared" si="2"/>
        <v>-2494966</v>
      </c>
    </row>
    <row r="17" spans="1:19" s="66" customFormat="1" ht="12.75" x14ac:dyDescent="0.2">
      <c r="A17" s="113">
        <v>11</v>
      </c>
      <c r="B17" s="113" t="s">
        <v>24</v>
      </c>
      <c r="C17" s="114">
        <v>0</v>
      </c>
      <c r="D17" s="114">
        <v>256160</v>
      </c>
      <c r="E17" s="114">
        <v>2317824</v>
      </c>
      <c r="F17" s="114">
        <v>0</v>
      </c>
      <c r="G17" s="114">
        <v>7665383</v>
      </c>
      <c r="H17" s="114">
        <v>0</v>
      </c>
      <c r="I17" s="114">
        <v>0</v>
      </c>
      <c r="J17" s="114">
        <v>0</v>
      </c>
      <c r="K17" s="114">
        <v>0</v>
      </c>
      <c r="L17" s="114">
        <v>756152</v>
      </c>
      <c r="M17" s="114">
        <f t="shared" si="0"/>
        <v>8421535</v>
      </c>
      <c r="N17" s="114">
        <v>2388706</v>
      </c>
      <c r="O17" s="114">
        <v>1469967</v>
      </c>
      <c r="P17" s="114">
        <v>124792</v>
      </c>
      <c r="Q17" s="114">
        <v>0</v>
      </c>
      <c r="R17" s="114">
        <f t="shared" si="1"/>
        <v>3983465</v>
      </c>
      <c r="S17" s="114">
        <f t="shared" si="2"/>
        <v>4438070</v>
      </c>
    </row>
    <row r="18" spans="1:19" s="66" customFormat="1" ht="12.75" x14ac:dyDescent="0.2">
      <c r="A18" s="110">
        <v>12</v>
      </c>
      <c r="B18" s="110" t="s">
        <v>26</v>
      </c>
      <c r="C18" s="111">
        <v>0</v>
      </c>
      <c r="D18" s="111">
        <v>0</v>
      </c>
      <c r="E18" s="111">
        <v>0</v>
      </c>
      <c r="F18" s="111">
        <v>0</v>
      </c>
      <c r="G18" s="111">
        <v>0</v>
      </c>
      <c r="H18" s="111">
        <v>0</v>
      </c>
      <c r="I18" s="111">
        <v>0</v>
      </c>
      <c r="J18" s="111">
        <v>0</v>
      </c>
      <c r="K18" s="111">
        <v>0</v>
      </c>
      <c r="L18" s="111">
        <v>0</v>
      </c>
      <c r="M18" s="111">
        <f t="shared" si="0"/>
        <v>0</v>
      </c>
      <c r="N18" s="111">
        <v>0</v>
      </c>
      <c r="O18" s="111">
        <v>0</v>
      </c>
      <c r="P18" s="111">
        <v>0</v>
      </c>
      <c r="Q18" s="111">
        <v>0</v>
      </c>
      <c r="R18" s="111">
        <f t="shared" si="1"/>
        <v>0</v>
      </c>
      <c r="S18" s="111">
        <f t="shared" si="2"/>
        <v>0</v>
      </c>
    </row>
    <row r="19" spans="1:19" s="66" customFormat="1" ht="12.75" x14ac:dyDescent="0.2">
      <c r="A19" s="113">
        <v>13</v>
      </c>
      <c r="B19" s="113" t="s">
        <v>28</v>
      </c>
      <c r="C19" s="114">
        <v>0</v>
      </c>
      <c r="D19" s="114">
        <v>0</v>
      </c>
      <c r="E19" s="114">
        <v>0</v>
      </c>
      <c r="F19" s="114">
        <v>0</v>
      </c>
      <c r="G19" s="114">
        <v>14324651</v>
      </c>
      <c r="H19" s="114">
        <v>0</v>
      </c>
      <c r="I19" s="114">
        <v>0</v>
      </c>
      <c r="J19" s="114">
        <v>1266528</v>
      </c>
      <c r="K19" s="114">
        <v>3739298</v>
      </c>
      <c r="L19" s="114">
        <v>2948511</v>
      </c>
      <c r="M19" s="114">
        <f t="shared" si="0"/>
        <v>22278988</v>
      </c>
      <c r="N19" s="114">
        <v>14151616</v>
      </c>
      <c r="O19" s="114">
        <v>3399448</v>
      </c>
      <c r="P19" s="114">
        <v>1946631</v>
      </c>
      <c r="Q19" s="114">
        <v>0</v>
      </c>
      <c r="R19" s="114">
        <f t="shared" si="1"/>
        <v>19497695</v>
      </c>
      <c r="S19" s="114">
        <f t="shared" si="2"/>
        <v>2781293</v>
      </c>
    </row>
    <row r="20" spans="1:19" s="66" customFormat="1" ht="12.75" x14ac:dyDescent="0.2">
      <c r="A20" s="110">
        <v>14</v>
      </c>
      <c r="B20" s="110" t="s">
        <v>30</v>
      </c>
      <c r="C20" s="111">
        <v>0</v>
      </c>
      <c r="D20" s="111">
        <v>0</v>
      </c>
      <c r="E20" s="111">
        <v>56560</v>
      </c>
      <c r="F20" s="111">
        <v>0</v>
      </c>
      <c r="G20" s="111">
        <v>3459885</v>
      </c>
      <c r="H20" s="111">
        <v>456378</v>
      </c>
      <c r="I20" s="111">
        <v>0</v>
      </c>
      <c r="J20" s="111">
        <v>0</v>
      </c>
      <c r="K20" s="111">
        <v>0</v>
      </c>
      <c r="L20" s="111">
        <v>31666</v>
      </c>
      <c r="M20" s="111">
        <f t="shared" si="0"/>
        <v>3947929</v>
      </c>
      <c r="N20" s="111">
        <v>2981392</v>
      </c>
      <c r="O20" s="111">
        <v>669039</v>
      </c>
      <c r="P20" s="111">
        <v>1204</v>
      </c>
      <c r="Q20" s="111">
        <v>0</v>
      </c>
      <c r="R20" s="111">
        <f t="shared" si="1"/>
        <v>3651635</v>
      </c>
      <c r="S20" s="111">
        <f t="shared" si="2"/>
        <v>296294</v>
      </c>
    </row>
    <row r="21" spans="1:19" s="66" customFormat="1" ht="12.75" x14ac:dyDescent="0.2">
      <c r="A21" s="113">
        <v>15</v>
      </c>
      <c r="B21" s="113" t="s">
        <v>32</v>
      </c>
      <c r="C21" s="114">
        <v>0</v>
      </c>
      <c r="D21" s="114">
        <v>0</v>
      </c>
      <c r="E21" s="114">
        <v>5208312</v>
      </c>
      <c r="F21" s="114">
        <v>0</v>
      </c>
      <c r="G21" s="114">
        <v>42076606</v>
      </c>
      <c r="H21" s="114">
        <v>0</v>
      </c>
      <c r="I21" s="114">
        <v>0</v>
      </c>
      <c r="J21" s="114">
        <v>0</v>
      </c>
      <c r="K21" s="114">
        <v>3390550</v>
      </c>
      <c r="L21" s="114">
        <v>494869</v>
      </c>
      <c r="M21" s="114">
        <f t="shared" si="0"/>
        <v>45962025</v>
      </c>
      <c r="N21" s="114">
        <v>42929587</v>
      </c>
      <c r="O21" s="114">
        <v>6262480</v>
      </c>
      <c r="P21" s="114">
        <v>1475465</v>
      </c>
      <c r="Q21" s="114">
        <v>0</v>
      </c>
      <c r="R21" s="114">
        <f t="shared" si="1"/>
        <v>50667532</v>
      </c>
      <c r="S21" s="114">
        <f t="shared" si="2"/>
        <v>-4705507</v>
      </c>
    </row>
    <row r="22" spans="1:19" s="66" customFormat="1" ht="12.75" x14ac:dyDescent="0.2">
      <c r="A22" s="110">
        <v>16</v>
      </c>
      <c r="B22" s="110" t="s">
        <v>34</v>
      </c>
      <c r="C22" s="111">
        <v>0</v>
      </c>
      <c r="D22" s="111">
        <v>0</v>
      </c>
      <c r="E22" s="111">
        <v>103733</v>
      </c>
      <c r="F22" s="111">
        <v>0</v>
      </c>
      <c r="G22" s="111">
        <v>99306008</v>
      </c>
      <c r="H22" s="111">
        <v>-1939974</v>
      </c>
      <c r="I22" s="111">
        <v>0</v>
      </c>
      <c r="J22" s="111">
        <v>1992085</v>
      </c>
      <c r="K22" s="111">
        <v>2664058</v>
      </c>
      <c r="L22" s="111">
        <v>4247956</v>
      </c>
      <c r="M22" s="111">
        <f t="shared" si="0"/>
        <v>106270133</v>
      </c>
      <c r="N22" s="111">
        <v>83777112</v>
      </c>
      <c r="O22" s="111">
        <v>9417214</v>
      </c>
      <c r="P22" s="111">
        <v>1162674</v>
      </c>
      <c r="Q22" s="111">
        <v>0</v>
      </c>
      <c r="R22" s="111">
        <f t="shared" si="1"/>
        <v>94357000</v>
      </c>
      <c r="S22" s="111">
        <f t="shared" si="2"/>
        <v>11913133</v>
      </c>
    </row>
    <row r="23" spans="1:19" s="66" customFormat="1" ht="12.75" x14ac:dyDescent="0.2">
      <c r="A23" s="113">
        <v>17</v>
      </c>
      <c r="B23" s="113" t="s">
        <v>36</v>
      </c>
      <c r="C23" s="114">
        <v>0</v>
      </c>
      <c r="D23" s="114">
        <v>0</v>
      </c>
      <c r="E23" s="114">
        <v>0</v>
      </c>
      <c r="F23" s="114">
        <v>0</v>
      </c>
      <c r="G23" s="114">
        <v>0</v>
      </c>
      <c r="H23" s="114">
        <v>0</v>
      </c>
      <c r="I23" s="114">
        <v>0</v>
      </c>
      <c r="J23" s="114">
        <v>0</v>
      </c>
      <c r="K23" s="114">
        <v>0</v>
      </c>
      <c r="L23" s="114">
        <v>0</v>
      </c>
      <c r="M23" s="114">
        <f t="shared" si="0"/>
        <v>0</v>
      </c>
      <c r="N23" s="114">
        <v>0</v>
      </c>
      <c r="O23" s="114">
        <v>0</v>
      </c>
      <c r="P23" s="114">
        <v>0</v>
      </c>
      <c r="Q23" s="114">
        <v>0</v>
      </c>
      <c r="R23" s="114">
        <f t="shared" si="1"/>
        <v>0</v>
      </c>
      <c r="S23" s="114">
        <f t="shared" si="2"/>
        <v>0</v>
      </c>
    </row>
    <row r="24" spans="1:19" s="66" customFormat="1" ht="12.75" x14ac:dyDescent="0.2">
      <c r="A24" s="110">
        <v>18</v>
      </c>
      <c r="B24" s="110" t="s">
        <v>38</v>
      </c>
      <c r="C24" s="111">
        <v>0</v>
      </c>
      <c r="D24" s="111">
        <v>0</v>
      </c>
      <c r="E24" s="111">
        <v>0</v>
      </c>
      <c r="F24" s="111">
        <v>0</v>
      </c>
      <c r="G24" s="111">
        <v>7999963</v>
      </c>
      <c r="H24" s="111">
        <v>0</v>
      </c>
      <c r="I24" s="111">
        <v>0</v>
      </c>
      <c r="J24" s="111">
        <v>0</v>
      </c>
      <c r="K24" s="111">
        <v>0</v>
      </c>
      <c r="L24" s="111">
        <v>558835</v>
      </c>
      <c r="M24" s="111">
        <f t="shared" si="0"/>
        <v>8558798</v>
      </c>
      <c r="N24" s="111">
        <v>5794749</v>
      </c>
      <c r="O24" s="111">
        <v>564307</v>
      </c>
      <c r="P24" s="111">
        <v>356649</v>
      </c>
      <c r="Q24" s="111">
        <v>0</v>
      </c>
      <c r="R24" s="111">
        <f t="shared" si="1"/>
        <v>6715705</v>
      </c>
      <c r="S24" s="111">
        <f t="shared" si="2"/>
        <v>1843093</v>
      </c>
    </row>
    <row r="25" spans="1:19" s="66" customFormat="1" ht="12.75" x14ac:dyDescent="0.2">
      <c r="A25" s="113">
        <v>19</v>
      </c>
      <c r="B25" s="113" t="s">
        <v>40</v>
      </c>
      <c r="C25" s="114">
        <v>0</v>
      </c>
      <c r="D25" s="114">
        <v>0</v>
      </c>
      <c r="E25" s="114">
        <v>0</v>
      </c>
      <c r="F25" s="114">
        <v>0</v>
      </c>
      <c r="G25" s="114">
        <v>54855077</v>
      </c>
      <c r="H25" s="114">
        <v>1863272</v>
      </c>
      <c r="I25" s="114">
        <v>84958</v>
      </c>
      <c r="J25" s="114">
        <v>1740892</v>
      </c>
      <c r="K25" s="114">
        <v>4137743</v>
      </c>
      <c r="L25" s="114">
        <v>3311383</v>
      </c>
      <c r="M25" s="114">
        <f t="shared" si="0"/>
        <v>65993325</v>
      </c>
      <c r="N25" s="114">
        <v>44876040</v>
      </c>
      <c r="O25" s="114">
        <v>19138882</v>
      </c>
      <c r="P25" s="114">
        <v>3330248</v>
      </c>
      <c r="Q25" s="114">
        <v>5105</v>
      </c>
      <c r="R25" s="114">
        <f t="shared" si="1"/>
        <v>67350275</v>
      </c>
      <c r="S25" s="114">
        <f t="shared" si="2"/>
        <v>-1356950</v>
      </c>
    </row>
    <row r="26" spans="1:19" s="66" customFormat="1" ht="12.75" x14ac:dyDescent="0.2">
      <c r="A26" s="110">
        <v>20</v>
      </c>
      <c r="B26" s="110" t="s">
        <v>42</v>
      </c>
      <c r="C26" s="111">
        <v>0</v>
      </c>
      <c r="D26" s="111">
        <v>0</v>
      </c>
      <c r="E26" s="111">
        <v>0</v>
      </c>
      <c r="F26" s="111">
        <v>0</v>
      </c>
      <c r="G26" s="111">
        <v>88381434</v>
      </c>
      <c r="H26" s="111">
        <v>-842156</v>
      </c>
      <c r="I26" s="111">
        <v>0</v>
      </c>
      <c r="J26" s="111">
        <v>0</v>
      </c>
      <c r="K26" s="111">
        <v>42253</v>
      </c>
      <c r="L26" s="111">
        <v>6918818</v>
      </c>
      <c r="M26" s="111">
        <f t="shared" si="0"/>
        <v>94500349</v>
      </c>
      <c r="N26" s="111">
        <v>73532006</v>
      </c>
      <c r="O26" s="111">
        <v>9173082</v>
      </c>
      <c r="P26" s="111">
        <v>1340664</v>
      </c>
      <c r="Q26" s="111">
        <v>2645596</v>
      </c>
      <c r="R26" s="111">
        <f t="shared" si="1"/>
        <v>86691348</v>
      </c>
      <c r="S26" s="111">
        <f t="shared" si="2"/>
        <v>7809001</v>
      </c>
    </row>
    <row r="27" spans="1:19" s="66" customFormat="1" ht="12.75" x14ac:dyDescent="0.2">
      <c r="A27" s="113">
        <v>21</v>
      </c>
      <c r="B27" s="113" t="s">
        <v>44</v>
      </c>
      <c r="C27" s="114">
        <v>0</v>
      </c>
      <c r="D27" s="114">
        <v>0</v>
      </c>
      <c r="E27" s="114">
        <v>0</v>
      </c>
      <c r="F27" s="114">
        <v>0</v>
      </c>
      <c r="G27" s="114">
        <v>0</v>
      </c>
      <c r="H27" s="114">
        <v>0</v>
      </c>
      <c r="I27" s="114">
        <v>0</v>
      </c>
      <c r="J27" s="114">
        <v>0</v>
      </c>
      <c r="K27" s="114">
        <v>0</v>
      </c>
      <c r="L27" s="114">
        <v>0</v>
      </c>
      <c r="M27" s="114">
        <f t="shared" si="0"/>
        <v>0</v>
      </c>
      <c r="N27" s="114">
        <v>0</v>
      </c>
      <c r="O27" s="114">
        <v>0</v>
      </c>
      <c r="P27" s="114">
        <v>0</v>
      </c>
      <c r="Q27" s="114">
        <v>0</v>
      </c>
      <c r="R27" s="114">
        <f t="shared" si="1"/>
        <v>0</v>
      </c>
      <c r="S27" s="114">
        <f t="shared" si="2"/>
        <v>0</v>
      </c>
    </row>
    <row r="28" spans="1:19" s="66" customFormat="1" ht="12.75" x14ac:dyDescent="0.2">
      <c r="A28" s="110">
        <v>22</v>
      </c>
      <c r="B28" s="110" t="s">
        <v>46</v>
      </c>
      <c r="C28" s="111">
        <v>0</v>
      </c>
      <c r="D28" s="111">
        <v>0</v>
      </c>
      <c r="E28" s="111">
        <v>0</v>
      </c>
      <c r="F28" s="111">
        <v>0</v>
      </c>
      <c r="G28" s="111">
        <v>0</v>
      </c>
      <c r="H28" s="111">
        <v>0</v>
      </c>
      <c r="I28" s="111">
        <v>0</v>
      </c>
      <c r="J28" s="111">
        <v>0</v>
      </c>
      <c r="K28" s="111">
        <v>0</v>
      </c>
      <c r="L28" s="111">
        <v>0</v>
      </c>
      <c r="M28" s="111">
        <f t="shared" si="0"/>
        <v>0</v>
      </c>
      <c r="N28" s="111">
        <v>0</v>
      </c>
      <c r="O28" s="111">
        <v>0</v>
      </c>
      <c r="P28" s="111">
        <v>0</v>
      </c>
      <c r="Q28" s="111">
        <v>0</v>
      </c>
      <c r="R28" s="111">
        <f t="shared" si="1"/>
        <v>0</v>
      </c>
      <c r="S28" s="111">
        <f t="shared" si="2"/>
        <v>0</v>
      </c>
    </row>
    <row r="29" spans="1:19" s="66" customFormat="1" ht="12.75" x14ac:dyDescent="0.2">
      <c r="A29" s="113">
        <v>23</v>
      </c>
      <c r="B29" s="113" t="s">
        <v>48</v>
      </c>
      <c r="C29" s="114">
        <v>0</v>
      </c>
      <c r="D29" s="114">
        <v>0</v>
      </c>
      <c r="E29" s="114">
        <v>8695712</v>
      </c>
      <c r="F29" s="114">
        <v>369572</v>
      </c>
      <c r="G29" s="114">
        <v>125522919</v>
      </c>
      <c r="H29" s="114">
        <v>-9478852</v>
      </c>
      <c r="I29" s="114">
        <v>5373</v>
      </c>
      <c r="J29" s="114">
        <v>1582785</v>
      </c>
      <c r="K29" s="114">
        <v>5908352</v>
      </c>
      <c r="L29" s="114">
        <v>8194280</v>
      </c>
      <c r="M29" s="114">
        <f t="shared" si="0"/>
        <v>131734857</v>
      </c>
      <c r="N29" s="114">
        <v>90268084</v>
      </c>
      <c r="O29" s="114">
        <v>24318717</v>
      </c>
      <c r="P29" s="114">
        <v>5478444</v>
      </c>
      <c r="Q29" s="114">
        <v>205283</v>
      </c>
      <c r="R29" s="114">
        <f t="shared" si="1"/>
        <v>120270528</v>
      </c>
      <c r="S29" s="114">
        <f t="shared" si="2"/>
        <v>11464329</v>
      </c>
    </row>
    <row r="30" spans="1:19" s="66" customFormat="1" ht="12.75" x14ac:dyDescent="0.2">
      <c r="A30" s="110">
        <v>24</v>
      </c>
      <c r="B30" s="110" t="s">
        <v>50</v>
      </c>
      <c r="C30" s="111">
        <v>0</v>
      </c>
      <c r="D30" s="111">
        <v>0</v>
      </c>
      <c r="E30" s="111">
        <v>23414163</v>
      </c>
      <c r="F30" s="111">
        <v>0</v>
      </c>
      <c r="G30" s="111">
        <v>189236221</v>
      </c>
      <c r="H30" s="111">
        <v>-11314439</v>
      </c>
      <c r="I30" s="111">
        <v>0</v>
      </c>
      <c r="J30" s="111">
        <v>0</v>
      </c>
      <c r="K30" s="111">
        <v>0</v>
      </c>
      <c r="L30" s="111">
        <v>13095278</v>
      </c>
      <c r="M30" s="111">
        <f t="shared" si="0"/>
        <v>191017060</v>
      </c>
      <c r="N30" s="111">
        <v>76433023</v>
      </c>
      <c r="O30" s="111">
        <v>32052262</v>
      </c>
      <c r="P30" s="111">
        <v>15949303</v>
      </c>
      <c r="Q30" s="111">
        <v>0</v>
      </c>
      <c r="R30" s="111">
        <f t="shared" si="1"/>
        <v>124434588</v>
      </c>
      <c r="S30" s="111">
        <f t="shared" si="2"/>
        <v>66582472</v>
      </c>
    </row>
    <row r="31" spans="1:19" s="66" customFormat="1" ht="12.75" x14ac:dyDescent="0.2">
      <c r="A31" s="113">
        <v>25</v>
      </c>
      <c r="B31" s="113" t="s">
        <v>52</v>
      </c>
      <c r="C31" s="114">
        <v>0</v>
      </c>
      <c r="D31" s="114">
        <v>0</v>
      </c>
      <c r="E31" s="114">
        <v>0</v>
      </c>
      <c r="F31" s="114">
        <v>0</v>
      </c>
      <c r="G31" s="114">
        <v>0</v>
      </c>
      <c r="H31" s="114">
        <v>0</v>
      </c>
      <c r="I31" s="114">
        <v>0</v>
      </c>
      <c r="J31" s="114">
        <v>0</v>
      </c>
      <c r="K31" s="114">
        <v>0</v>
      </c>
      <c r="L31" s="114">
        <v>0</v>
      </c>
      <c r="M31" s="114">
        <f t="shared" si="0"/>
        <v>0</v>
      </c>
      <c r="N31" s="114">
        <v>0</v>
      </c>
      <c r="O31" s="114">
        <v>0</v>
      </c>
      <c r="P31" s="114">
        <v>0</v>
      </c>
      <c r="Q31" s="114">
        <v>0</v>
      </c>
      <c r="R31" s="114">
        <f t="shared" si="1"/>
        <v>0</v>
      </c>
      <c r="S31" s="114">
        <f t="shared" si="2"/>
        <v>0</v>
      </c>
    </row>
    <row r="32" spans="1:19" s="66" customFormat="1" ht="12.75" x14ac:dyDescent="0.2">
      <c r="A32" s="110">
        <v>26</v>
      </c>
      <c r="B32" s="110" t="s">
        <v>54</v>
      </c>
      <c r="C32" s="111">
        <v>0</v>
      </c>
      <c r="D32" s="111">
        <v>0</v>
      </c>
      <c r="E32" s="111">
        <v>0</v>
      </c>
      <c r="F32" s="111">
        <v>0</v>
      </c>
      <c r="G32" s="111">
        <v>18507516</v>
      </c>
      <c r="H32" s="111">
        <v>0</v>
      </c>
      <c r="I32" s="111">
        <v>0</v>
      </c>
      <c r="J32" s="111">
        <v>1406909</v>
      </c>
      <c r="K32" s="111">
        <v>0</v>
      </c>
      <c r="L32" s="111">
        <v>0</v>
      </c>
      <c r="M32" s="111">
        <f t="shared" si="0"/>
        <v>19914425</v>
      </c>
      <c r="N32" s="111">
        <v>20867981</v>
      </c>
      <c r="O32" s="111">
        <v>2554684</v>
      </c>
      <c r="P32" s="111">
        <v>347034</v>
      </c>
      <c r="Q32" s="111">
        <v>0</v>
      </c>
      <c r="R32" s="111">
        <f t="shared" si="1"/>
        <v>23769699</v>
      </c>
      <c r="S32" s="111">
        <f t="shared" si="2"/>
        <v>-3855274</v>
      </c>
    </row>
    <row r="33" spans="1:19" s="66" customFormat="1" ht="12.75" x14ac:dyDescent="0.2">
      <c r="A33" s="113">
        <v>27</v>
      </c>
      <c r="B33" s="113" t="s">
        <v>56</v>
      </c>
      <c r="C33" s="114">
        <v>0</v>
      </c>
      <c r="D33" s="114">
        <v>0</v>
      </c>
      <c r="E33" s="114">
        <v>0</v>
      </c>
      <c r="F33" s="114">
        <v>0</v>
      </c>
      <c r="G33" s="114">
        <v>1780737</v>
      </c>
      <c r="H33" s="114">
        <v>-300000</v>
      </c>
      <c r="I33" s="114">
        <v>0</v>
      </c>
      <c r="J33" s="114">
        <v>0</v>
      </c>
      <c r="K33" s="114">
        <v>0</v>
      </c>
      <c r="L33" s="114">
        <v>531462</v>
      </c>
      <c r="M33" s="114">
        <f t="shared" si="0"/>
        <v>2012199</v>
      </c>
      <c r="N33" s="114">
        <v>1033970</v>
      </c>
      <c r="O33" s="114">
        <v>530638</v>
      </c>
      <c r="P33" s="114">
        <v>0</v>
      </c>
      <c r="Q33" s="114">
        <v>0</v>
      </c>
      <c r="R33" s="114">
        <f t="shared" si="1"/>
        <v>1564608</v>
      </c>
      <c r="S33" s="114">
        <f t="shared" si="2"/>
        <v>447591</v>
      </c>
    </row>
    <row r="34" spans="1:19" s="66" customFormat="1" ht="12.75" x14ac:dyDescent="0.2">
      <c r="A34" s="110">
        <v>28</v>
      </c>
      <c r="B34" s="110" t="s">
        <v>58</v>
      </c>
      <c r="C34" s="111">
        <v>0</v>
      </c>
      <c r="D34" s="111">
        <v>0</v>
      </c>
      <c r="E34" s="111">
        <v>0</v>
      </c>
      <c r="F34" s="111">
        <v>0</v>
      </c>
      <c r="G34" s="111">
        <v>0</v>
      </c>
      <c r="H34" s="111">
        <v>0</v>
      </c>
      <c r="I34" s="111">
        <v>0</v>
      </c>
      <c r="J34" s="111">
        <v>0</v>
      </c>
      <c r="K34" s="111">
        <v>0</v>
      </c>
      <c r="L34" s="111">
        <v>0</v>
      </c>
      <c r="M34" s="111">
        <f t="shared" si="0"/>
        <v>0</v>
      </c>
      <c r="N34" s="111">
        <v>0</v>
      </c>
      <c r="O34" s="111">
        <v>0</v>
      </c>
      <c r="P34" s="111">
        <v>0</v>
      </c>
      <c r="Q34" s="111">
        <v>0</v>
      </c>
      <c r="R34" s="111">
        <f t="shared" si="1"/>
        <v>0</v>
      </c>
      <c r="S34" s="111">
        <f t="shared" si="2"/>
        <v>0</v>
      </c>
    </row>
    <row r="35" spans="1:19" s="66" customFormat="1" ht="12.75" x14ac:dyDescent="0.2">
      <c r="A35" s="113">
        <v>29</v>
      </c>
      <c r="B35" s="113" t="s">
        <v>60</v>
      </c>
      <c r="C35" s="114">
        <v>0</v>
      </c>
      <c r="D35" s="114">
        <v>0</v>
      </c>
      <c r="E35" s="114">
        <v>0</v>
      </c>
      <c r="F35" s="114">
        <v>0</v>
      </c>
      <c r="G35" s="114">
        <v>0</v>
      </c>
      <c r="H35" s="114">
        <v>0</v>
      </c>
      <c r="I35" s="114">
        <v>0</v>
      </c>
      <c r="J35" s="114">
        <v>0</v>
      </c>
      <c r="K35" s="114">
        <v>0</v>
      </c>
      <c r="L35" s="114">
        <v>0</v>
      </c>
      <c r="M35" s="114">
        <f t="shared" si="0"/>
        <v>0</v>
      </c>
      <c r="N35" s="114">
        <v>0</v>
      </c>
      <c r="O35" s="114">
        <v>0</v>
      </c>
      <c r="P35" s="114">
        <v>0</v>
      </c>
      <c r="Q35" s="114">
        <v>0</v>
      </c>
      <c r="R35" s="114">
        <f t="shared" si="1"/>
        <v>0</v>
      </c>
      <c r="S35" s="114">
        <f t="shared" si="2"/>
        <v>0</v>
      </c>
    </row>
    <row r="36" spans="1:19" s="66" customFormat="1" ht="12.75" x14ac:dyDescent="0.2">
      <c r="A36" s="110">
        <v>30</v>
      </c>
      <c r="B36" s="110" t="s">
        <v>62</v>
      </c>
      <c r="C36" s="111">
        <v>0</v>
      </c>
      <c r="D36" s="111">
        <v>0</v>
      </c>
      <c r="E36" s="111">
        <v>20764517</v>
      </c>
      <c r="F36" s="111">
        <v>0</v>
      </c>
      <c r="G36" s="111">
        <v>435719139</v>
      </c>
      <c r="H36" s="111">
        <v>-11562263</v>
      </c>
      <c r="I36" s="111">
        <v>0</v>
      </c>
      <c r="J36" s="111">
        <v>0</v>
      </c>
      <c r="K36" s="111">
        <v>0</v>
      </c>
      <c r="L36" s="111">
        <v>10829589</v>
      </c>
      <c r="M36" s="111">
        <f t="shared" si="0"/>
        <v>434986465</v>
      </c>
      <c r="N36" s="111">
        <v>312205572</v>
      </c>
      <c r="O36" s="111">
        <v>76189424</v>
      </c>
      <c r="P36" s="111">
        <v>30039233</v>
      </c>
      <c r="Q36" s="111">
        <v>7520389</v>
      </c>
      <c r="R36" s="111">
        <f t="shared" si="1"/>
        <v>425954618</v>
      </c>
      <c r="S36" s="111">
        <f t="shared" si="2"/>
        <v>9031847</v>
      </c>
    </row>
    <row r="37" spans="1:19" s="66" customFormat="1" ht="12.75" x14ac:dyDescent="0.2">
      <c r="A37" s="113">
        <v>31</v>
      </c>
      <c r="B37" s="113" t="s">
        <v>64</v>
      </c>
      <c r="C37" s="114">
        <v>0</v>
      </c>
      <c r="D37" s="114">
        <v>0</v>
      </c>
      <c r="E37" s="114">
        <v>0</v>
      </c>
      <c r="F37" s="114">
        <v>0</v>
      </c>
      <c r="G37" s="114">
        <v>0</v>
      </c>
      <c r="H37" s="114">
        <v>0</v>
      </c>
      <c r="I37" s="114">
        <v>0</v>
      </c>
      <c r="J37" s="114">
        <v>0</v>
      </c>
      <c r="K37" s="114">
        <v>0</v>
      </c>
      <c r="L37" s="114">
        <v>0</v>
      </c>
      <c r="M37" s="114">
        <f t="shared" si="0"/>
        <v>0</v>
      </c>
      <c r="N37" s="114">
        <v>0</v>
      </c>
      <c r="O37" s="114">
        <v>0</v>
      </c>
      <c r="P37" s="114">
        <v>0</v>
      </c>
      <c r="Q37" s="114">
        <v>0</v>
      </c>
      <c r="R37" s="114">
        <f t="shared" si="1"/>
        <v>0</v>
      </c>
      <c r="S37" s="114">
        <f t="shared" si="2"/>
        <v>0</v>
      </c>
    </row>
    <row r="38" spans="1:19" s="66" customFormat="1" ht="12.75" x14ac:dyDescent="0.2">
      <c r="A38" s="110">
        <v>32</v>
      </c>
      <c r="B38" s="110" t="s">
        <v>66</v>
      </c>
      <c r="C38" s="111">
        <v>0</v>
      </c>
      <c r="D38" s="111">
        <v>0</v>
      </c>
      <c r="E38" s="111">
        <v>299718</v>
      </c>
      <c r="F38" s="111">
        <v>0</v>
      </c>
      <c r="G38" s="111">
        <v>71737019</v>
      </c>
      <c r="H38" s="111">
        <v>-748790</v>
      </c>
      <c r="I38" s="111">
        <v>0</v>
      </c>
      <c r="J38" s="111">
        <v>0</v>
      </c>
      <c r="K38" s="111">
        <v>0</v>
      </c>
      <c r="L38" s="111">
        <v>559418</v>
      </c>
      <c r="M38" s="111">
        <f t="shared" si="0"/>
        <v>71547647</v>
      </c>
      <c r="N38" s="111">
        <v>59847336</v>
      </c>
      <c r="O38" s="111">
        <v>4706658</v>
      </c>
      <c r="P38" s="111">
        <v>295492</v>
      </c>
      <c r="Q38" s="111">
        <v>103602</v>
      </c>
      <c r="R38" s="111">
        <f t="shared" si="1"/>
        <v>64953088</v>
      </c>
      <c r="S38" s="111">
        <f t="shared" si="2"/>
        <v>6594559</v>
      </c>
    </row>
    <row r="39" spans="1:19" s="66" customFormat="1" ht="12.75" x14ac:dyDescent="0.2">
      <c r="A39" s="113">
        <v>33</v>
      </c>
      <c r="B39" s="113" t="s">
        <v>68</v>
      </c>
      <c r="C39" s="114">
        <v>0</v>
      </c>
      <c r="D39" s="114">
        <v>0</v>
      </c>
      <c r="E39" s="114">
        <v>65533</v>
      </c>
      <c r="F39" s="114">
        <v>0</v>
      </c>
      <c r="G39" s="114">
        <v>9942904</v>
      </c>
      <c r="H39" s="114">
        <v>0</v>
      </c>
      <c r="I39" s="114">
        <v>0</v>
      </c>
      <c r="J39" s="114">
        <v>0</v>
      </c>
      <c r="K39" s="114">
        <v>0</v>
      </c>
      <c r="L39" s="114">
        <v>1158491</v>
      </c>
      <c r="M39" s="114">
        <f t="shared" si="0"/>
        <v>11101395</v>
      </c>
      <c r="N39" s="114">
        <v>6384033</v>
      </c>
      <c r="O39" s="114">
        <v>2632308</v>
      </c>
      <c r="P39" s="114">
        <v>541911</v>
      </c>
      <c r="Q39" s="114">
        <v>0</v>
      </c>
      <c r="R39" s="114">
        <f t="shared" si="1"/>
        <v>9558252</v>
      </c>
      <c r="S39" s="114">
        <f t="shared" si="2"/>
        <v>1543143</v>
      </c>
    </row>
    <row r="40" spans="1:19" s="66" customFormat="1" ht="12.75" x14ac:dyDescent="0.2">
      <c r="A40" s="110">
        <v>34</v>
      </c>
      <c r="B40" s="110" t="s">
        <v>70</v>
      </c>
      <c r="C40" s="111">
        <v>0</v>
      </c>
      <c r="D40" s="111">
        <v>0</v>
      </c>
      <c r="E40" s="111">
        <v>0</v>
      </c>
      <c r="F40" s="111">
        <v>0</v>
      </c>
      <c r="G40" s="111">
        <v>65910563</v>
      </c>
      <c r="H40" s="111">
        <v>-515873</v>
      </c>
      <c r="I40" s="111">
        <v>0</v>
      </c>
      <c r="J40" s="111">
        <v>615531</v>
      </c>
      <c r="K40" s="111">
        <v>1461269</v>
      </c>
      <c r="L40" s="111">
        <v>3012056</v>
      </c>
      <c r="M40" s="111">
        <f t="shared" si="0"/>
        <v>70483546</v>
      </c>
      <c r="N40" s="111">
        <v>33132393</v>
      </c>
      <c r="O40" s="111">
        <v>16531891</v>
      </c>
      <c r="P40" s="111">
        <v>10356720</v>
      </c>
      <c r="Q40" s="111">
        <v>0</v>
      </c>
      <c r="R40" s="111">
        <f t="shared" si="1"/>
        <v>60021004</v>
      </c>
      <c r="S40" s="111">
        <f t="shared" si="2"/>
        <v>10462542</v>
      </c>
    </row>
    <row r="41" spans="1:19" s="66" customFormat="1" ht="12.75" x14ac:dyDescent="0.2">
      <c r="A41" s="113">
        <v>35</v>
      </c>
      <c r="B41" s="113" t="s">
        <v>72</v>
      </c>
      <c r="C41" s="114">
        <v>9103688</v>
      </c>
      <c r="D41" s="114">
        <v>0</v>
      </c>
      <c r="E41" s="114">
        <v>0</v>
      </c>
      <c r="F41" s="114">
        <v>0</v>
      </c>
      <c r="G41" s="114">
        <v>151548488</v>
      </c>
      <c r="H41" s="114">
        <v>-428000</v>
      </c>
      <c r="I41" s="114">
        <v>0</v>
      </c>
      <c r="J41" s="114">
        <v>16655</v>
      </c>
      <c r="K41" s="114">
        <v>0</v>
      </c>
      <c r="L41" s="114">
        <v>11431922</v>
      </c>
      <c r="M41" s="114">
        <f t="shared" si="0"/>
        <v>162569065</v>
      </c>
      <c r="N41" s="114">
        <v>118052041</v>
      </c>
      <c r="O41" s="114">
        <v>27931098</v>
      </c>
      <c r="P41" s="114">
        <v>5525426</v>
      </c>
      <c r="Q41" s="114">
        <v>0</v>
      </c>
      <c r="R41" s="114">
        <f t="shared" si="1"/>
        <v>151508565</v>
      </c>
      <c r="S41" s="114">
        <f t="shared" si="2"/>
        <v>11060500</v>
      </c>
    </row>
    <row r="42" spans="1:19" s="66" customFormat="1" ht="12.75" x14ac:dyDescent="0.2">
      <c r="A42" s="110">
        <v>36</v>
      </c>
      <c r="B42" s="110" t="s">
        <v>74</v>
      </c>
      <c r="C42" s="111">
        <v>0</v>
      </c>
      <c r="D42" s="111">
        <v>0</v>
      </c>
      <c r="E42" s="111">
        <v>62067</v>
      </c>
      <c r="F42" s="111">
        <v>0</v>
      </c>
      <c r="G42" s="111">
        <v>13173040</v>
      </c>
      <c r="H42" s="111">
        <v>0</v>
      </c>
      <c r="I42" s="111">
        <v>0</v>
      </c>
      <c r="J42" s="111">
        <v>0</v>
      </c>
      <c r="K42" s="111">
        <v>2632774</v>
      </c>
      <c r="L42" s="111">
        <v>826492</v>
      </c>
      <c r="M42" s="111">
        <f t="shared" si="0"/>
        <v>16632306</v>
      </c>
      <c r="N42" s="111">
        <v>6475225</v>
      </c>
      <c r="O42" s="111">
        <v>3378850</v>
      </c>
      <c r="P42" s="111">
        <v>738555</v>
      </c>
      <c r="Q42" s="111">
        <v>47526</v>
      </c>
      <c r="R42" s="111">
        <f t="shared" si="1"/>
        <v>10640156</v>
      </c>
      <c r="S42" s="111">
        <f t="shared" si="2"/>
        <v>5992150</v>
      </c>
    </row>
    <row r="43" spans="1:19" s="66" customFormat="1" ht="12.75" x14ac:dyDescent="0.2">
      <c r="A43" s="113">
        <v>37</v>
      </c>
      <c r="B43" s="113" t="s">
        <v>76</v>
      </c>
      <c r="C43" s="114">
        <v>0</v>
      </c>
      <c r="D43" s="114">
        <v>0</v>
      </c>
      <c r="E43" s="114">
        <v>0</v>
      </c>
      <c r="F43" s="114">
        <v>0</v>
      </c>
      <c r="G43" s="114">
        <v>8685712</v>
      </c>
      <c r="H43" s="114">
        <v>0</v>
      </c>
      <c r="I43" s="114">
        <v>0</v>
      </c>
      <c r="J43" s="114">
        <v>0</v>
      </c>
      <c r="K43" s="114">
        <v>0</v>
      </c>
      <c r="L43" s="114">
        <v>489828</v>
      </c>
      <c r="M43" s="114">
        <f t="shared" si="0"/>
        <v>9175540</v>
      </c>
      <c r="N43" s="114">
        <v>9349613</v>
      </c>
      <c r="O43" s="114">
        <v>954644</v>
      </c>
      <c r="P43" s="114">
        <v>21635</v>
      </c>
      <c r="Q43" s="114">
        <v>2951</v>
      </c>
      <c r="R43" s="114">
        <f t="shared" si="1"/>
        <v>10328843</v>
      </c>
      <c r="S43" s="114">
        <f t="shared" si="2"/>
        <v>-1153303</v>
      </c>
    </row>
    <row r="44" spans="1:19" s="66" customFormat="1" ht="12.75" x14ac:dyDescent="0.2">
      <c r="A44" s="110">
        <v>38</v>
      </c>
      <c r="B44" s="110" t="s">
        <v>78</v>
      </c>
      <c r="C44" s="116">
        <v>0</v>
      </c>
      <c r="D44" s="116">
        <v>0</v>
      </c>
      <c r="E44" s="116">
        <v>44410</v>
      </c>
      <c r="F44" s="116">
        <v>0</v>
      </c>
      <c r="G44" s="116">
        <v>43821830</v>
      </c>
      <c r="H44" s="116">
        <v>-1370000</v>
      </c>
      <c r="I44" s="116">
        <v>0</v>
      </c>
      <c r="J44" s="116">
        <v>0</v>
      </c>
      <c r="K44" s="116">
        <v>85372</v>
      </c>
      <c r="L44" s="116">
        <v>204645</v>
      </c>
      <c r="M44" s="116">
        <f t="shared" si="0"/>
        <v>42741847</v>
      </c>
      <c r="N44" s="116">
        <v>24984085</v>
      </c>
      <c r="O44" s="116">
        <v>7430548</v>
      </c>
      <c r="P44" s="116">
        <v>4241565</v>
      </c>
      <c r="Q44" s="116">
        <v>40252</v>
      </c>
      <c r="R44" s="116">
        <f t="shared" si="1"/>
        <v>36696450</v>
      </c>
      <c r="S44" s="116">
        <f t="shared" si="2"/>
        <v>6045397</v>
      </c>
    </row>
    <row r="45" spans="1:19" s="66" customFormat="1" ht="13.5" thickBot="1" x14ac:dyDescent="0.25">
      <c r="A45" s="124">
        <f>A44</f>
        <v>38</v>
      </c>
      <c r="B45" s="131" t="s">
        <v>245</v>
      </c>
      <c r="C45" s="126">
        <f t="shared" ref="C45:S45" si="3">SUM(C7:C44)</f>
        <v>12351711</v>
      </c>
      <c r="D45" s="126">
        <f t="shared" si="3"/>
        <v>256160</v>
      </c>
      <c r="E45" s="126">
        <f t="shared" si="3"/>
        <v>97140437</v>
      </c>
      <c r="F45" s="126">
        <f t="shared" si="3"/>
        <v>369572</v>
      </c>
      <c r="G45" s="126">
        <f t="shared" si="3"/>
        <v>1877392432</v>
      </c>
      <c r="H45" s="126">
        <f t="shared" si="3"/>
        <v>-22112860</v>
      </c>
      <c r="I45" s="126">
        <f t="shared" si="3"/>
        <v>4462009</v>
      </c>
      <c r="J45" s="126">
        <f t="shared" si="3"/>
        <v>25175775</v>
      </c>
      <c r="K45" s="126">
        <f t="shared" si="3"/>
        <v>36052248</v>
      </c>
      <c r="L45" s="126">
        <f t="shared" si="3"/>
        <v>93206693</v>
      </c>
      <c r="M45" s="126">
        <f t="shared" si="3"/>
        <v>2014176297</v>
      </c>
      <c r="N45" s="126">
        <f t="shared" si="3"/>
        <v>1399744220</v>
      </c>
      <c r="O45" s="126">
        <f t="shared" si="3"/>
        <v>311047881</v>
      </c>
      <c r="P45" s="126">
        <f t="shared" si="3"/>
        <v>116202737</v>
      </c>
      <c r="Q45" s="126">
        <f t="shared" si="3"/>
        <v>19139913</v>
      </c>
      <c r="R45" s="126">
        <f t="shared" si="3"/>
        <v>1846134751</v>
      </c>
      <c r="S45" s="126">
        <f t="shared" si="3"/>
        <v>168041546</v>
      </c>
    </row>
    <row r="46" spans="1:19" s="66" customFormat="1" ht="12.75" x14ac:dyDescent="0.2">
      <c r="B46" s="71"/>
      <c r="C46" s="68"/>
      <c r="D46" s="68"/>
      <c r="E46" s="68"/>
      <c r="F46" s="68"/>
      <c r="G46" s="68"/>
      <c r="H46" s="68"/>
      <c r="I46" s="68"/>
      <c r="J46" s="68"/>
      <c r="K46" s="68"/>
      <c r="L46" s="68"/>
      <c r="M46" s="68"/>
      <c r="N46" s="68"/>
      <c r="O46" s="68"/>
      <c r="P46" s="68"/>
      <c r="Q46" s="68"/>
      <c r="R46" s="68"/>
      <c r="S46" s="68"/>
    </row>
    <row r="47" spans="1:19" s="296" customFormat="1" ht="15.75" x14ac:dyDescent="0.2">
      <c r="A47" s="271"/>
      <c r="B47" s="271"/>
      <c r="C47" s="271"/>
      <c r="D47" s="271"/>
      <c r="E47" s="271"/>
      <c r="F47" s="271"/>
      <c r="G47" s="271"/>
      <c r="H47" s="271"/>
      <c r="I47" s="271"/>
      <c r="J47" s="271"/>
      <c r="K47" s="271"/>
      <c r="L47" s="271"/>
      <c r="M47" s="271"/>
      <c r="N47" s="271"/>
      <c r="O47" s="271"/>
      <c r="P47" s="271"/>
      <c r="Q47" s="271"/>
      <c r="R47" s="271"/>
      <c r="S47" s="271"/>
    </row>
    <row r="48" spans="1:19" s="296" customFormat="1" ht="15.75" x14ac:dyDescent="0.2">
      <c r="A48" s="323" t="str">
        <f>A1</f>
        <v>COMPARATIVE REPORT</v>
      </c>
      <c r="B48" s="273"/>
      <c r="C48" s="273"/>
      <c r="D48" s="273"/>
      <c r="E48" s="273"/>
      <c r="F48" s="273"/>
      <c r="G48" s="273"/>
      <c r="H48" s="273"/>
      <c r="I48" s="273"/>
      <c r="J48" s="273"/>
      <c r="K48" s="273"/>
      <c r="L48" s="273"/>
      <c r="M48" s="273"/>
      <c r="N48" s="273"/>
      <c r="O48" s="273"/>
      <c r="P48" s="273"/>
      <c r="Q48" s="273"/>
      <c r="R48" s="273"/>
      <c r="S48" s="273"/>
    </row>
    <row r="49" spans="1:19" s="296" customFormat="1" ht="15.75" x14ac:dyDescent="0.2">
      <c r="A49" s="323" t="str">
        <f t="shared" ref="A49:A50" si="4">A2</f>
        <v>EXHIBIT F: SUMMARY OF ENTERPRISE ACTIVITIES</v>
      </c>
      <c r="B49" s="273"/>
      <c r="C49" s="273"/>
      <c r="D49" s="273"/>
      <c r="E49" s="273"/>
      <c r="F49" s="273"/>
      <c r="G49" s="273"/>
      <c r="H49" s="273"/>
      <c r="I49" s="273"/>
      <c r="J49" s="273"/>
      <c r="K49" s="273"/>
      <c r="L49" s="273"/>
      <c r="M49" s="273"/>
      <c r="N49" s="273"/>
      <c r="O49" s="273"/>
      <c r="P49" s="273"/>
      <c r="Q49" s="273"/>
      <c r="R49" s="273"/>
      <c r="S49" s="273"/>
    </row>
    <row r="50" spans="1:19" s="296" customFormat="1" ht="15.75" x14ac:dyDescent="0.2">
      <c r="A50" s="325" t="str">
        <f t="shared" si="4"/>
        <v>FOR THE YEAR ENDED JUNE 30, 2025</v>
      </c>
      <c r="B50" s="271"/>
      <c r="C50" s="271"/>
      <c r="D50" s="271"/>
      <c r="E50" s="271"/>
      <c r="F50" s="271"/>
      <c r="G50" s="271"/>
      <c r="H50" s="271"/>
      <c r="I50" s="271"/>
      <c r="J50" s="271"/>
      <c r="K50" s="271"/>
      <c r="L50" s="271"/>
      <c r="M50" s="271"/>
      <c r="N50" s="271"/>
      <c r="O50" s="271"/>
      <c r="P50" s="271"/>
      <c r="Q50" s="271"/>
      <c r="R50" s="271"/>
      <c r="S50" s="271"/>
    </row>
    <row r="51" spans="1:19" s="66" customFormat="1" ht="13.5" thickBot="1" x14ac:dyDescent="0.25"/>
    <row r="52" spans="1:19" s="86" customFormat="1" ht="43.5" customHeight="1" thickBot="1" x14ac:dyDescent="0.3">
      <c r="A52" s="85"/>
      <c r="B52" s="85"/>
      <c r="C52" s="418" t="s">
        <v>302</v>
      </c>
      <c r="D52" s="419"/>
      <c r="E52" s="418" t="s">
        <v>300</v>
      </c>
      <c r="F52" s="419"/>
      <c r="G52" s="85"/>
      <c r="H52" s="418" t="s">
        <v>298</v>
      </c>
      <c r="I52" s="420"/>
      <c r="J52" s="420"/>
      <c r="K52" s="419"/>
      <c r="L52" s="85"/>
      <c r="M52" s="85"/>
      <c r="N52" s="415" t="s">
        <v>284</v>
      </c>
      <c r="O52" s="416"/>
      <c r="P52" s="416"/>
      <c r="Q52" s="416"/>
      <c r="R52" s="417"/>
      <c r="S52" s="85"/>
    </row>
    <row r="53" spans="1:19" s="86" customFormat="1" ht="60.75" thickBot="1" x14ac:dyDescent="0.3">
      <c r="A53" s="334" t="s">
        <v>1</v>
      </c>
      <c r="B53" s="335" t="s">
        <v>79</v>
      </c>
      <c r="C53" s="336" t="s">
        <v>301</v>
      </c>
      <c r="D53" s="337" t="s">
        <v>285</v>
      </c>
      <c r="E53" s="336" t="s">
        <v>344</v>
      </c>
      <c r="F53" s="337" t="s">
        <v>285</v>
      </c>
      <c r="G53" s="334" t="s">
        <v>289</v>
      </c>
      <c r="H53" s="336" t="s">
        <v>299</v>
      </c>
      <c r="I53" s="338" t="s">
        <v>290</v>
      </c>
      <c r="J53" s="338" t="s">
        <v>291</v>
      </c>
      <c r="K53" s="337" t="s">
        <v>286</v>
      </c>
      <c r="L53" s="334" t="s">
        <v>292</v>
      </c>
      <c r="M53" s="334" t="s">
        <v>293</v>
      </c>
      <c r="N53" s="336" t="s">
        <v>287</v>
      </c>
      <c r="O53" s="338" t="s">
        <v>294</v>
      </c>
      <c r="P53" s="338" t="s">
        <v>288</v>
      </c>
      <c r="Q53" s="338" t="s">
        <v>295</v>
      </c>
      <c r="R53" s="337" t="s">
        <v>296</v>
      </c>
      <c r="S53" s="334" t="s">
        <v>297</v>
      </c>
    </row>
    <row r="54" spans="1:19" s="66" customFormat="1" ht="12.75" x14ac:dyDescent="0.2">
      <c r="A54" s="109">
        <v>1</v>
      </c>
      <c r="B54" s="109" t="s">
        <v>80</v>
      </c>
      <c r="C54" s="128">
        <v>0</v>
      </c>
      <c r="D54" s="128">
        <v>0</v>
      </c>
      <c r="E54" s="128">
        <v>0</v>
      </c>
      <c r="F54" s="128">
        <v>0</v>
      </c>
      <c r="G54" s="128">
        <v>780384</v>
      </c>
      <c r="H54" s="128">
        <v>162187</v>
      </c>
      <c r="I54" s="128">
        <v>0</v>
      </c>
      <c r="J54" s="128">
        <v>0</v>
      </c>
      <c r="K54" s="128">
        <v>0</v>
      </c>
      <c r="L54" s="128">
        <v>14865</v>
      </c>
      <c r="M54" s="128">
        <f t="shared" ref="M54:M85" si="5">SUM(G54:L54)</f>
        <v>957436</v>
      </c>
      <c r="N54" s="128">
        <v>1022997</v>
      </c>
      <c r="O54" s="128">
        <v>365444</v>
      </c>
      <c r="P54" s="128">
        <v>7162</v>
      </c>
      <c r="Q54" s="128">
        <v>0</v>
      </c>
      <c r="R54" s="128">
        <f t="shared" ref="R54:R85" si="6">SUM(N54:Q54)</f>
        <v>1395603</v>
      </c>
      <c r="S54" s="128">
        <f t="shared" ref="S54:S85" si="7">(M54-R54)</f>
        <v>-438167</v>
      </c>
    </row>
    <row r="55" spans="1:19" s="66" customFormat="1" ht="12.75" x14ac:dyDescent="0.2">
      <c r="A55" s="110">
        <v>2</v>
      </c>
      <c r="B55" s="110" t="s">
        <v>81</v>
      </c>
      <c r="C55" s="111">
        <v>0</v>
      </c>
      <c r="D55" s="111">
        <v>0</v>
      </c>
      <c r="E55" s="111">
        <v>0</v>
      </c>
      <c r="F55" s="111">
        <v>0</v>
      </c>
      <c r="G55" s="111">
        <v>0</v>
      </c>
      <c r="H55" s="111">
        <v>0</v>
      </c>
      <c r="I55" s="111">
        <v>0</v>
      </c>
      <c r="J55" s="111">
        <v>0</v>
      </c>
      <c r="K55" s="111">
        <v>0</v>
      </c>
      <c r="L55" s="111">
        <v>0</v>
      </c>
      <c r="M55" s="111">
        <f t="shared" si="5"/>
        <v>0</v>
      </c>
      <c r="N55" s="111">
        <v>0</v>
      </c>
      <c r="O55" s="111">
        <v>0</v>
      </c>
      <c r="P55" s="111">
        <v>0</v>
      </c>
      <c r="Q55" s="111">
        <v>0</v>
      </c>
      <c r="R55" s="111">
        <f t="shared" si="6"/>
        <v>0</v>
      </c>
      <c r="S55" s="111">
        <f t="shared" si="7"/>
        <v>0</v>
      </c>
    </row>
    <row r="56" spans="1:19" s="66" customFormat="1" ht="12.75" x14ac:dyDescent="0.2">
      <c r="A56" s="113">
        <v>3</v>
      </c>
      <c r="B56" s="113" t="s">
        <v>246</v>
      </c>
      <c r="C56" s="114">
        <v>0</v>
      </c>
      <c r="D56" s="114">
        <v>0</v>
      </c>
      <c r="E56" s="114">
        <v>20000</v>
      </c>
      <c r="F56" s="114">
        <v>0</v>
      </c>
      <c r="G56" s="114">
        <v>5681323</v>
      </c>
      <c r="H56" s="114">
        <v>0</v>
      </c>
      <c r="I56" s="114">
        <v>0</v>
      </c>
      <c r="J56" s="114">
        <v>0</v>
      </c>
      <c r="K56" s="114">
        <v>0</v>
      </c>
      <c r="L56" s="114">
        <v>78628</v>
      </c>
      <c r="M56" s="114">
        <f t="shared" si="5"/>
        <v>5759951</v>
      </c>
      <c r="N56" s="114">
        <v>4351334</v>
      </c>
      <c r="O56" s="114">
        <v>1225672</v>
      </c>
      <c r="P56" s="114">
        <v>100053</v>
      </c>
      <c r="Q56" s="114">
        <v>0</v>
      </c>
      <c r="R56" s="114">
        <f t="shared" si="6"/>
        <v>5677059</v>
      </c>
      <c r="S56" s="114">
        <f t="shared" si="7"/>
        <v>82892</v>
      </c>
    </row>
    <row r="57" spans="1:19" s="66" customFormat="1" ht="12.75" x14ac:dyDescent="0.2">
      <c r="A57" s="110">
        <v>4</v>
      </c>
      <c r="B57" s="110" t="s">
        <v>82</v>
      </c>
      <c r="C57" s="111">
        <v>0</v>
      </c>
      <c r="D57" s="111">
        <v>0</v>
      </c>
      <c r="E57" s="111">
        <v>0</v>
      </c>
      <c r="F57" s="111">
        <v>0</v>
      </c>
      <c r="G57" s="111">
        <v>624013</v>
      </c>
      <c r="H57" s="111">
        <v>0</v>
      </c>
      <c r="I57" s="111">
        <v>0</v>
      </c>
      <c r="J57" s="111">
        <v>6565</v>
      </c>
      <c r="K57" s="111">
        <v>0</v>
      </c>
      <c r="L57" s="111">
        <v>0</v>
      </c>
      <c r="M57" s="111">
        <f t="shared" si="5"/>
        <v>630578</v>
      </c>
      <c r="N57" s="111">
        <v>662250</v>
      </c>
      <c r="O57" s="111">
        <v>207293</v>
      </c>
      <c r="P57" s="111">
        <v>40764</v>
      </c>
      <c r="Q57" s="111">
        <v>0</v>
      </c>
      <c r="R57" s="111">
        <f t="shared" si="6"/>
        <v>910307</v>
      </c>
      <c r="S57" s="111">
        <f t="shared" si="7"/>
        <v>-279729</v>
      </c>
    </row>
    <row r="58" spans="1:19" s="66" customFormat="1" ht="12.75" x14ac:dyDescent="0.2">
      <c r="A58" s="113">
        <v>5</v>
      </c>
      <c r="B58" s="113" t="s">
        <v>83</v>
      </c>
      <c r="C58" s="114">
        <v>0</v>
      </c>
      <c r="D58" s="114">
        <v>0</v>
      </c>
      <c r="E58" s="114">
        <v>0</v>
      </c>
      <c r="F58" s="114">
        <v>0</v>
      </c>
      <c r="G58" s="114">
        <v>0</v>
      </c>
      <c r="H58" s="114">
        <v>0</v>
      </c>
      <c r="I58" s="114">
        <v>0</v>
      </c>
      <c r="J58" s="114">
        <v>0</v>
      </c>
      <c r="K58" s="114">
        <v>0</v>
      </c>
      <c r="L58" s="114">
        <v>0</v>
      </c>
      <c r="M58" s="114">
        <f t="shared" si="5"/>
        <v>0</v>
      </c>
      <c r="N58" s="114">
        <v>0</v>
      </c>
      <c r="O58" s="114">
        <v>0</v>
      </c>
      <c r="P58" s="114">
        <v>0</v>
      </c>
      <c r="Q58" s="114">
        <v>0</v>
      </c>
      <c r="R58" s="114">
        <f t="shared" si="6"/>
        <v>0</v>
      </c>
      <c r="S58" s="114">
        <f t="shared" si="7"/>
        <v>0</v>
      </c>
    </row>
    <row r="59" spans="1:19" s="66" customFormat="1" ht="12.75" x14ac:dyDescent="0.2">
      <c r="A59" s="110">
        <v>6</v>
      </c>
      <c r="B59" s="110" t="s">
        <v>84</v>
      </c>
      <c r="C59" s="111">
        <v>0</v>
      </c>
      <c r="D59" s="111">
        <v>0</v>
      </c>
      <c r="E59" s="111">
        <v>0</v>
      </c>
      <c r="F59" s="111">
        <v>0</v>
      </c>
      <c r="G59" s="111">
        <v>261504</v>
      </c>
      <c r="H59" s="111">
        <v>0</v>
      </c>
      <c r="I59" s="111">
        <v>0</v>
      </c>
      <c r="J59" s="111">
        <v>0</v>
      </c>
      <c r="K59" s="111">
        <v>0</v>
      </c>
      <c r="L59" s="111">
        <v>0</v>
      </c>
      <c r="M59" s="111">
        <f t="shared" si="5"/>
        <v>261504</v>
      </c>
      <c r="N59" s="111">
        <v>231658</v>
      </c>
      <c r="O59" s="111">
        <v>114245</v>
      </c>
      <c r="P59" s="111">
        <v>0</v>
      </c>
      <c r="Q59" s="111">
        <v>0</v>
      </c>
      <c r="R59" s="111">
        <f t="shared" si="6"/>
        <v>345903</v>
      </c>
      <c r="S59" s="111">
        <f t="shared" si="7"/>
        <v>-84399</v>
      </c>
    </row>
    <row r="60" spans="1:19" s="66" customFormat="1" ht="12.75" x14ac:dyDescent="0.2">
      <c r="A60" s="113">
        <v>7</v>
      </c>
      <c r="B60" s="113" t="s">
        <v>85</v>
      </c>
      <c r="C60" s="114">
        <v>0</v>
      </c>
      <c r="D60" s="114">
        <v>0</v>
      </c>
      <c r="E60" s="114">
        <v>49837756</v>
      </c>
      <c r="F60" s="114">
        <v>0</v>
      </c>
      <c r="G60" s="114">
        <v>149014101</v>
      </c>
      <c r="H60" s="114">
        <v>400929</v>
      </c>
      <c r="I60" s="114">
        <v>0</v>
      </c>
      <c r="J60" s="114">
        <v>111778</v>
      </c>
      <c r="K60" s="114">
        <v>536614</v>
      </c>
      <c r="L60" s="114">
        <v>1995720</v>
      </c>
      <c r="M60" s="114">
        <f t="shared" si="5"/>
        <v>152059142</v>
      </c>
      <c r="N60" s="114">
        <v>100269175</v>
      </c>
      <c r="O60" s="114">
        <v>23889002</v>
      </c>
      <c r="P60" s="114">
        <v>6673188</v>
      </c>
      <c r="Q60" s="114">
        <v>487540</v>
      </c>
      <c r="R60" s="114">
        <f t="shared" si="6"/>
        <v>131318905</v>
      </c>
      <c r="S60" s="114">
        <f t="shared" si="7"/>
        <v>20740237</v>
      </c>
    </row>
    <row r="61" spans="1:19" s="66" customFormat="1" ht="12.75" x14ac:dyDescent="0.2">
      <c r="A61" s="110">
        <v>8</v>
      </c>
      <c r="B61" s="110" t="s">
        <v>86</v>
      </c>
      <c r="C61" s="111">
        <v>0</v>
      </c>
      <c r="D61" s="111">
        <v>0</v>
      </c>
      <c r="E61" s="111">
        <v>172141</v>
      </c>
      <c r="F61" s="111">
        <v>0</v>
      </c>
      <c r="G61" s="111">
        <v>0</v>
      </c>
      <c r="H61" s="111">
        <v>0</v>
      </c>
      <c r="I61" s="111">
        <v>0</v>
      </c>
      <c r="J61" s="111">
        <v>0</v>
      </c>
      <c r="K61" s="111">
        <v>0</v>
      </c>
      <c r="L61" s="111">
        <v>0</v>
      </c>
      <c r="M61" s="111">
        <f t="shared" si="5"/>
        <v>0</v>
      </c>
      <c r="N61" s="111">
        <v>0</v>
      </c>
      <c r="O61" s="111">
        <v>0</v>
      </c>
      <c r="P61" s="111">
        <v>0</v>
      </c>
      <c r="Q61" s="111">
        <v>0</v>
      </c>
      <c r="R61" s="111">
        <f t="shared" si="6"/>
        <v>0</v>
      </c>
      <c r="S61" s="111">
        <f t="shared" si="7"/>
        <v>0</v>
      </c>
    </row>
    <row r="62" spans="1:19" s="66" customFormat="1" ht="12.75" x14ac:dyDescent="0.2">
      <c r="A62" s="113">
        <v>9</v>
      </c>
      <c r="B62" s="113" t="s">
        <v>87</v>
      </c>
      <c r="C62" s="114">
        <v>0</v>
      </c>
      <c r="D62" s="114">
        <v>0</v>
      </c>
      <c r="E62" s="114">
        <v>0</v>
      </c>
      <c r="F62" s="114">
        <v>0</v>
      </c>
      <c r="G62" s="114">
        <v>1565193</v>
      </c>
      <c r="H62" s="114">
        <v>0</v>
      </c>
      <c r="I62" s="114">
        <v>0</v>
      </c>
      <c r="J62" s="114">
        <v>0</v>
      </c>
      <c r="K62" s="114">
        <v>0</v>
      </c>
      <c r="L62" s="114">
        <v>226639</v>
      </c>
      <c r="M62" s="114">
        <f t="shared" si="5"/>
        <v>1791832</v>
      </c>
      <c r="N62" s="114">
        <v>1460695</v>
      </c>
      <c r="O62" s="114">
        <v>500517</v>
      </c>
      <c r="P62" s="114">
        <v>0</v>
      </c>
      <c r="Q62" s="114">
        <v>0</v>
      </c>
      <c r="R62" s="114">
        <f t="shared" si="6"/>
        <v>1961212</v>
      </c>
      <c r="S62" s="114">
        <f t="shared" si="7"/>
        <v>-169380</v>
      </c>
    </row>
    <row r="63" spans="1:19" s="66" customFormat="1" ht="12.75" x14ac:dyDescent="0.2">
      <c r="A63" s="110">
        <v>10</v>
      </c>
      <c r="B63" s="110" t="s">
        <v>88</v>
      </c>
      <c r="C63" s="111">
        <v>0</v>
      </c>
      <c r="D63" s="111">
        <v>0</v>
      </c>
      <c r="E63" s="111">
        <v>0</v>
      </c>
      <c r="F63" s="111">
        <v>0</v>
      </c>
      <c r="G63" s="111">
        <v>9558822</v>
      </c>
      <c r="H63" s="111">
        <v>0</v>
      </c>
      <c r="I63" s="111">
        <v>0</v>
      </c>
      <c r="J63" s="111">
        <v>0</v>
      </c>
      <c r="K63" s="111">
        <v>0</v>
      </c>
      <c r="L63" s="111">
        <v>335787</v>
      </c>
      <c r="M63" s="111">
        <f t="shared" si="5"/>
        <v>9894609</v>
      </c>
      <c r="N63" s="111">
        <v>8920392</v>
      </c>
      <c r="O63" s="111">
        <v>304467</v>
      </c>
      <c r="P63" s="111">
        <v>0</v>
      </c>
      <c r="Q63" s="111">
        <v>0</v>
      </c>
      <c r="R63" s="111">
        <f t="shared" si="6"/>
        <v>9224859</v>
      </c>
      <c r="S63" s="111">
        <f t="shared" si="7"/>
        <v>669750</v>
      </c>
    </row>
    <row r="64" spans="1:19" s="66" customFormat="1" ht="12.75" x14ac:dyDescent="0.2">
      <c r="A64" s="113">
        <v>11</v>
      </c>
      <c r="B64" s="113" t="s">
        <v>247</v>
      </c>
      <c r="C64" s="114">
        <v>0</v>
      </c>
      <c r="D64" s="114">
        <v>0</v>
      </c>
      <c r="E64" s="114">
        <v>0</v>
      </c>
      <c r="F64" s="114">
        <v>0</v>
      </c>
      <c r="G64" s="114">
        <v>883106</v>
      </c>
      <c r="H64" s="114">
        <v>420766</v>
      </c>
      <c r="I64" s="114">
        <v>0</v>
      </c>
      <c r="J64" s="114">
        <v>0</v>
      </c>
      <c r="K64" s="114">
        <v>0</v>
      </c>
      <c r="L64" s="114">
        <v>14838</v>
      </c>
      <c r="M64" s="114">
        <f t="shared" si="5"/>
        <v>1318710</v>
      </c>
      <c r="N64" s="114">
        <v>806901</v>
      </c>
      <c r="O64" s="114">
        <v>707634</v>
      </c>
      <c r="P64" s="114">
        <v>178147</v>
      </c>
      <c r="Q64" s="114">
        <v>0</v>
      </c>
      <c r="R64" s="114">
        <f t="shared" si="6"/>
        <v>1692682</v>
      </c>
      <c r="S64" s="114">
        <f t="shared" si="7"/>
        <v>-373972</v>
      </c>
    </row>
    <row r="65" spans="1:19" s="66" customFormat="1" ht="12.75" x14ac:dyDescent="0.2">
      <c r="A65" s="110">
        <v>12</v>
      </c>
      <c r="B65" s="110" t="s">
        <v>90</v>
      </c>
      <c r="C65" s="111">
        <v>0</v>
      </c>
      <c r="D65" s="111">
        <v>0</v>
      </c>
      <c r="E65" s="111">
        <v>0</v>
      </c>
      <c r="F65" s="111">
        <v>0</v>
      </c>
      <c r="G65" s="111">
        <v>0</v>
      </c>
      <c r="H65" s="111">
        <v>0</v>
      </c>
      <c r="I65" s="111">
        <v>0</v>
      </c>
      <c r="J65" s="111">
        <v>0</v>
      </c>
      <c r="K65" s="111">
        <v>0</v>
      </c>
      <c r="L65" s="111">
        <v>0</v>
      </c>
      <c r="M65" s="111">
        <f t="shared" si="5"/>
        <v>0</v>
      </c>
      <c r="N65" s="111">
        <v>0</v>
      </c>
      <c r="O65" s="111">
        <v>0</v>
      </c>
      <c r="P65" s="111">
        <v>0</v>
      </c>
      <c r="Q65" s="111">
        <v>0</v>
      </c>
      <c r="R65" s="111">
        <f t="shared" si="6"/>
        <v>0</v>
      </c>
      <c r="S65" s="111">
        <f t="shared" si="7"/>
        <v>0</v>
      </c>
    </row>
    <row r="66" spans="1:19" s="66" customFormat="1" ht="12.75" x14ac:dyDescent="0.2">
      <c r="A66" s="113">
        <v>13</v>
      </c>
      <c r="B66" s="113" t="s">
        <v>91</v>
      </c>
      <c r="C66" s="114">
        <v>0</v>
      </c>
      <c r="D66" s="114">
        <v>0</v>
      </c>
      <c r="E66" s="114">
        <v>0</v>
      </c>
      <c r="F66" s="114">
        <v>0</v>
      </c>
      <c r="G66" s="114">
        <v>0</v>
      </c>
      <c r="H66" s="114">
        <v>0</v>
      </c>
      <c r="I66" s="114">
        <v>0</v>
      </c>
      <c r="J66" s="114">
        <v>0</v>
      </c>
      <c r="K66" s="114">
        <v>0</v>
      </c>
      <c r="L66" s="114">
        <v>0</v>
      </c>
      <c r="M66" s="114">
        <f t="shared" si="5"/>
        <v>0</v>
      </c>
      <c r="N66" s="114">
        <v>0</v>
      </c>
      <c r="O66" s="114">
        <v>0</v>
      </c>
      <c r="P66" s="114">
        <v>0</v>
      </c>
      <c r="Q66" s="114">
        <v>0</v>
      </c>
      <c r="R66" s="114">
        <f t="shared" si="6"/>
        <v>0</v>
      </c>
      <c r="S66" s="114">
        <f t="shared" si="7"/>
        <v>0</v>
      </c>
    </row>
    <row r="67" spans="1:19" s="66" customFormat="1" ht="12.75" x14ac:dyDescent="0.2">
      <c r="A67" s="110">
        <v>14</v>
      </c>
      <c r="B67" s="110" t="s">
        <v>92</v>
      </c>
      <c r="C67" s="111">
        <v>0</v>
      </c>
      <c r="D67" s="111">
        <v>0</v>
      </c>
      <c r="E67" s="111">
        <v>0</v>
      </c>
      <c r="F67" s="111">
        <v>0</v>
      </c>
      <c r="G67" s="111">
        <v>7288542</v>
      </c>
      <c r="H67" s="111">
        <v>2147406</v>
      </c>
      <c r="I67" s="111">
        <v>0</v>
      </c>
      <c r="J67" s="111">
        <v>0</v>
      </c>
      <c r="K67" s="111">
        <v>0</v>
      </c>
      <c r="L67" s="111">
        <v>139401</v>
      </c>
      <c r="M67" s="111">
        <f t="shared" si="5"/>
        <v>9575349</v>
      </c>
      <c r="N67" s="111">
        <v>9373379</v>
      </c>
      <c r="O67" s="111">
        <v>3819683</v>
      </c>
      <c r="P67" s="111">
        <v>124258</v>
      </c>
      <c r="Q67" s="111">
        <v>0</v>
      </c>
      <c r="R67" s="111">
        <f t="shared" si="6"/>
        <v>13317320</v>
      </c>
      <c r="S67" s="111">
        <f t="shared" si="7"/>
        <v>-3741971</v>
      </c>
    </row>
    <row r="68" spans="1:19" s="66" customFormat="1" ht="12.75" x14ac:dyDescent="0.2">
      <c r="A68" s="113">
        <v>15</v>
      </c>
      <c r="B68" s="113" t="s">
        <v>93</v>
      </c>
      <c r="C68" s="114">
        <v>0</v>
      </c>
      <c r="D68" s="114">
        <v>0</v>
      </c>
      <c r="E68" s="114">
        <v>0</v>
      </c>
      <c r="F68" s="114">
        <v>0</v>
      </c>
      <c r="G68" s="114">
        <v>0</v>
      </c>
      <c r="H68" s="114">
        <v>0</v>
      </c>
      <c r="I68" s="114">
        <v>0</v>
      </c>
      <c r="J68" s="114">
        <v>0</v>
      </c>
      <c r="K68" s="114">
        <v>0</v>
      </c>
      <c r="L68" s="114">
        <v>0</v>
      </c>
      <c r="M68" s="114">
        <f t="shared" si="5"/>
        <v>0</v>
      </c>
      <c r="N68" s="114">
        <v>0</v>
      </c>
      <c r="O68" s="114">
        <v>0</v>
      </c>
      <c r="P68" s="114">
        <v>0</v>
      </c>
      <c r="Q68" s="114">
        <v>0</v>
      </c>
      <c r="R68" s="114">
        <f t="shared" si="6"/>
        <v>0</v>
      </c>
      <c r="S68" s="114">
        <f t="shared" si="7"/>
        <v>0</v>
      </c>
    </row>
    <row r="69" spans="1:19" s="66" customFormat="1" ht="12.75" x14ac:dyDescent="0.2">
      <c r="A69" s="110">
        <v>16</v>
      </c>
      <c r="B69" s="110" t="s">
        <v>94</v>
      </c>
      <c r="C69" s="111">
        <v>0</v>
      </c>
      <c r="D69" s="111">
        <v>0</v>
      </c>
      <c r="E69" s="111">
        <v>109475</v>
      </c>
      <c r="F69" s="111">
        <v>110239</v>
      </c>
      <c r="G69" s="111">
        <v>0</v>
      </c>
      <c r="H69" s="111">
        <v>0</v>
      </c>
      <c r="I69" s="111">
        <v>0</v>
      </c>
      <c r="J69" s="111">
        <v>0</v>
      </c>
      <c r="K69" s="111">
        <v>0</v>
      </c>
      <c r="L69" s="111">
        <v>0</v>
      </c>
      <c r="M69" s="111">
        <f t="shared" si="5"/>
        <v>0</v>
      </c>
      <c r="N69" s="111">
        <v>0</v>
      </c>
      <c r="O69" s="111">
        <v>0</v>
      </c>
      <c r="P69" s="111">
        <v>0</v>
      </c>
      <c r="Q69" s="111">
        <v>0</v>
      </c>
      <c r="R69" s="111">
        <f t="shared" si="6"/>
        <v>0</v>
      </c>
      <c r="S69" s="111">
        <f t="shared" si="7"/>
        <v>0</v>
      </c>
    </row>
    <row r="70" spans="1:19" s="66" customFormat="1" ht="12.75" x14ac:dyDescent="0.2">
      <c r="A70" s="113">
        <v>17</v>
      </c>
      <c r="B70" s="113" t="s">
        <v>95</v>
      </c>
      <c r="C70" s="114">
        <v>0</v>
      </c>
      <c r="D70" s="114">
        <v>0</v>
      </c>
      <c r="E70" s="114">
        <v>0</v>
      </c>
      <c r="F70" s="114">
        <v>0</v>
      </c>
      <c r="G70" s="114">
        <v>0</v>
      </c>
      <c r="H70" s="114">
        <v>0</v>
      </c>
      <c r="I70" s="114">
        <v>0</v>
      </c>
      <c r="J70" s="114">
        <v>0</v>
      </c>
      <c r="K70" s="114">
        <v>0</v>
      </c>
      <c r="L70" s="114">
        <v>0</v>
      </c>
      <c r="M70" s="114">
        <f t="shared" si="5"/>
        <v>0</v>
      </c>
      <c r="N70" s="114">
        <v>0</v>
      </c>
      <c r="O70" s="114">
        <v>0</v>
      </c>
      <c r="P70" s="114">
        <v>0</v>
      </c>
      <c r="Q70" s="114">
        <v>0</v>
      </c>
      <c r="R70" s="114">
        <f t="shared" si="6"/>
        <v>0</v>
      </c>
      <c r="S70" s="114">
        <f t="shared" si="7"/>
        <v>0</v>
      </c>
    </row>
    <row r="71" spans="1:19" s="66" customFormat="1" ht="12.75" x14ac:dyDescent="0.2">
      <c r="A71" s="110">
        <v>18</v>
      </c>
      <c r="B71" s="110" t="s">
        <v>96</v>
      </c>
      <c r="C71" s="111">
        <v>0</v>
      </c>
      <c r="D71" s="111">
        <v>0</v>
      </c>
      <c r="E71" s="111">
        <v>283470</v>
      </c>
      <c r="F71" s="111">
        <v>0</v>
      </c>
      <c r="G71" s="111">
        <v>3408080</v>
      </c>
      <c r="H71" s="111">
        <v>761736</v>
      </c>
      <c r="I71" s="111">
        <v>0</v>
      </c>
      <c r="J71" s="111">
        <v>0</v>
      </c>
      <c r="K71" s="111">
        <v>0</v>
      </c>
      <c r="L71" s="111">
        <v>123571</v>
      </c>
      <c r="M71" s="111">
        <f t="shared" si="5"/>
        <v>4293387</v>
      </c>
      <c r="N71" s="111">
        <v>2865470</v>
      </c>
      <c r="O71" s="111">
        <v>1540444</v>
      </c>
      <c r="P71" s="111">
        <v>498950</v>
      </c>
      <c r="Q71" s="111">
        <v>0</v>
      </c>
      <c r="R71" s="111">
        <f t="shared" si="6"/>
        <v>4904864</v>
      </c>
      <c r="S71" s="111">
        <f t="shared" si="7"/>
        <v>-611477</v>
      </c>
    </row>
    <row r="72" spans="1:19" s="66" customFormat="1" ht="12.75" x14ac:dyDescent="0.2">
      <c r="A72" s="113">
        <v>19</v>
      </c>
      <c r="B72" s="113" t="s">
        <v>97</v>
      </c>
      <c r="C72" s="114">
        <v>0</v>
      </c>
      <c r="D72" s="114">
        <v>0</v>
      </c>
      <c r="E72" s="114">
        <v>0</v>
      </c>
      <c r="F72" s="114">
        <v>0</v>
      </c>
      <c r="G72" s="114">
        <v>103292</v>
      </c>
      <c r="H72" s="114">
        <v>61200</v>
      </c>
      <c r="I72" s="114">
        <v>0</v>
      </c>
      <c r="J72" s="114">
        <v>0</v>
      </c>
      <c r="K72" s="114">
        <v>0</v>
      </c>
      <c r="L72" s="114">
        <v>0</v>
      </c>
      <c r="M72" s="114">
        <f t="shared" si="5"/>
        <v>164492</v>
      </c>
      <c r="N72" s="114">
        <v>963945</v>
      </c>
      <c r="O72" s="114">
        <v>247919</v>
      </c>
      <c r="P72" s="114">
        <v>0</v>
      </c>
      <c r="Q72" s="114">
        <v>0</v>
      </c>
      <c r="R72" s="114">
        <f t="shared" si="6"/>
        <v>1211864</v>
      </c>
      <c r="S72" s="114">
        <f t="shared" si="7"/>
        <v>-1047372</v>
      </c>
    </row>
    <row r="73" spans="1:19" s="66" customFormat="1" ht="12.75" x14ac:dyDescent="0.2">
      <c r="A73" s="110">
        <v>20</v>
      </c>
      <c r="B73" s="110" t="s">
        <v>98</v>
      </c>
      <c r="C73" s="111">
        <v>0</v>
      </c>
      <c r="D73" s="111">
        <v>0</v>
      </c>
      <c r="E73" s="111">
        <v>0</v>
      </c>
      <c r="F73" s="111">
        <v>0</v>
      </c>
      <c r="G73" s="111">
        <v>0</v>
      </c>
      <c r="H73" s="111">
        <v>0</v>
      </c>
      <c r="I73" s="111">
        <v>0</v>
      </c>
      <c r="J73" s="111">
        <v>0</v>
      </c>
      <c r="K73" s="111">
        <v>0</v>
      </c>
      <c r="L73" s="111">
        <v>0</v>
      </c>
      <c r="M73" s="111">
        <f t="shared" si="5"/>
        <v>0</v>
      </c>
      <c r="N73" s="111">
        <v>0</v>
      </c>
      <c r="O73" s="111">
        <v>0</v>
      </c>
      <c r="P73" s="111">
        <v>0</v>
      </c>
      <c r="Q73" s="111">
        <v>0</v>
      </c>
      <c r="R73" s="111">
        <f t="shared" si="6"/>
        <v>0</v>
      </c>
      <c r="S73" s="111">
        <f t="shared" si="7"/>
        <v>0</v>
      </c>
    </row>
    <row r="74" spans="1:19" s="66" customFormat="1" ht="12.75" x14ac:dyDescent="0.2">
      <c r="A74" s="113">
        <v>21</v>
      </c>
      <c r="B74" s="113" t="s">
        <v>99</v>
      </c>
      <c r="C74" s="114">
        <v>0</v>
      </c>
      <c r="D74" s="114">
        <v>0</v>
      </c>
      <c r="E74" s="114">
        <v>685886</v>
      </c>
      <c r="F74" s="114">
        <v>1400178</v>
      </c>
      <c r="G74" s="114">
        <v>136534121</v>
      </c>
      <c r="H74" s="114">
        <v>165000</v>
      </c>
      <c r="I74" s="114">
        <v>0</v>
      </c>
      <c r="J74" s="114">
        <v>0</v>
      </c>
      <c r="K74" s="114">
        <v>0</v>
      </c>
      <c r="L74" s="114">
        <v>30679408</v>
      </c>
      <c r="M74" s="114">
        <f t="shared" si="5"/>
        <v>167378529</v>
      </c>
      <c r="N74" s="114">
        <v>78626080</v>
      </c>
      <c r="O74" s="114">
        <v>41273212</v>
      </c>
      <c r="P74" s="114">
        <v>204898</v>
      </c>
      <c r="Q74" s="114">
        <v>1060893</v>
      </c>
      <c r="R74" s="114">
        <f t="shared" si="6"/>
        <v>121165083</v>
      </c>
      <c r="S74" s="114">
        <f t="shared" si="7"/>
        <v>46213446</v>
      </c>
    </row>
    <row r="75" spans="1:19" s="66" customFormat="1" ht="12.75" x14ac:dyDescent="0.2">
      <c r="A75" s="110">
        <v>22</v>
      </c>
      <c r="B75" s="110" t="s">
        <v>100</v>
      </c>
      <c r="C75" s="111">
        <v>0</v>
      </c>
      <c r="D75" s="111">
        <v>0</v>
      </c>
      <c r="E75" s="111">
        <v>0</v>
      </c>
      <c r="F75" s="111">
        <v>0</v>
      </c>
      <c r="G75" s="111">
        <v>809649</v>
      </c>
      <c r="H75" s="111">
        <v>0</v>
      </c>
      <c r="I75" s="111">
        <v>0</v>
      </c>
      <c r="J75" s="111">
        <v>0</v>
      </c>
      <c r="K75" s="111">
        <v>0</v>
      </c>
      <c r="L75" s="111">
        <v>188466</v>
      </c>
      <c r="M75" s="111">
        <f t="shared" si="5"/>
        <v>998115</v>
      </c>
      <c r="N75" s="111">
        <v>785660</v>
      </c>
      <c r="O75" s="111">
        <v>377566</v>
      </c>
      <c r="P75" s="111">
        <v>10163</v>
      </c>
      <c r="Q75" s="111">
        <v>0</v>
      </c>
      <c r="R75" s="111">
        <f t="shared" si="6"/>
        <v>1173389</v>
      </c>
      <c r="S75" s="111">
        <f t="shared" si="7"/>
        <v>-175274</v>
      </c>
    </row>
    <row r="76" spans="1:19" s="66" customFormat="1" ht="12.75" x14ac:dyDescent="0.2">
      <c r="A76" s="113">
        <v>23</v>
      </c>
      <c r="B76" s="113" t="s">
        <v>101</v>
      </c>
      <c r="C76" s="114">
        <v>0</v>
      </c>
      <c r="D76" s="114">
        <v>0</v>
      </c>
      <c r="E76" s="114">
        <v>0</v>
      </c>
      <c r="F76" s="114">
        <v>0</v>
      </c>
      <c r="G76" s="114">
        <v>0</v>
      </c>
      <c r="H76" s="114">
        <v>0</v>
      </c>
      <c r="I76" s="114">
        <v>0</v>
      </c>
      <c r="J76" s="114">
        <v>0</v>
      </c>
      <c r="K76" s="114">
        <v>0</v>
      </c>
      <c r="L76" s="114">
        <v>0</v>
      </c>
      <c r="M76" s="114">
        <f t="shared" si="5"/>
        <v>0</v>
      </c>
      <c r="N76" s="114">
        <v>0</v>
      </c>
      <c r="O76" s="114">
        <v>0</v>
      </c>
      <c r="P76" s="114">
        <v>0</v>
      </c>
      <c r="Q76" s="114">
        <v>0</v>
      </c>
      <c r="R76" s="114">
        <f t="shared" si="6"/>
        <v>0</v>
      </c>
      <c r="S76" s="114">
        <f t="shared" si="7"/>
        <v>0</v>
      </c>
    </row>
    <row r="77" spans="1:19" s="66" customFormat="1" ht="12.75" x14ac:dyDescent="0.2">
      <c r="A77" s="110">
        <v>24</v>
      </c>
      <c r="B77" s="110" t="s">
        <v>102</v>
      </c>
      <c r="C77" s="111">
        <v>0</v>
      </c>
      <c r="D77" s="111">
        <v>0</v>
      </c>
      <c r="E77" s="111">
        <v>0</v>
      </c>
      <c r="F77" s="111">
        <v>0</v>
      </c>
      <c r="G77" s="111">
        <v>2236292</v>
      </c>
      <c r="H77" s="111">
        <v>0</v>
      </c>
      <c r="I77" s="111">
        <v>0</v>
      </c>
      <c r="J77" s="111">
        <v>36229</v>
      </c>
      <c r="K77" s="111">
        <v>0</v>
      </c>
      <c r="L77" s="111">
        <v>0</v>
      </c>
      <c r="M77" s="111">
        <f t="shared" si="5"/>
        <v>2272521</v>
      </c>
      <c r="N77" s="111">
        <v>3153267</v>
      </c>
      <c r="O77" s="111">
        <v>1462144</v>
      </c>
      <c r="P77" s="111">
        <v>79256</v>
      </c>
      <c r="Q77" s="111">
        <v>0</v>
      </c>
      <c r="R77" s="111">
        <f t="shared" si="6"/>
        <v>4694667</v>
      </c>
      <c r="S77" s="111">
        <f t="shared" si="7"/>
        <v>-2422146</v>
      </c>
    </row>
    <row r="78" spans="1:19" s="66" customFormat="1" ht="12.75" x14ac:dyDescent="0.2">
      <c r="A78" s="113">
        <v>25</v>
      </c>
      <c r="B78" s="113" t="s">
        <v>103</v>
      </c>
      <c r="C78" s="114">
        <v>0</v>
      </c>
      <c r="D78" s="114">
        <v>0</v>
      </c>
      <c r="E78" s="114">
        <v>0</v>
      </c>
      <c r="F78" s="114">
        <v>0</v>
      </c>
      <c r="G78" s="114">
        <v>436466</v>
      </c>
      <c r="H78" s="114">
        <v>279488</v>
      </c>
      <c r="I78" s="114">
        <v>0</v>
      </c>
      <c r="J78" s="114">
        <v>0</v>
      </c>
      <c r="K78" s="114">
        <v>0</v>
      </c>
      <c r="L78" s="114">
        <v>8947</v>
      </c>
      <c r="M78" s="114">
        <f t="shared" si="5"/>
        <v>724901</v>
      </c>
      <c r="N78" s="114">
        <v>585510</v>
      </c>
      <c r="O78" s="114">
        <v>381882</v>
      </c>
      <c r="P78" s="114">
        <v>43337</v>
      </c>
      <c r="Q78" s="114">
        <v>0</v>
      </c>
      <c r="R78" s="114">
        <f t="shared" si="6"/>
        <v>1010729</v>
      </c>
      <c r="S78" s="114">
        <f t="shared" si="7"/>
        <v>-285828</v>
      </c>
    </row>
    <row r="79" spans="1:19" s="66" customFormat="1" ht="12.75" x14ac:dyDescent="0.2">
      <c r="A79" s="110">
        <v>26</v>
      </c>
      <c r="B79" s="110" t="s">
        <v>104</v>
      </c>
      <c r="C79" s="111">
        <v>0</v>
      </c>
      <c r="D79" s="111">
        <v>0</v>
      </c>
      <c r="E79" s="111">
        <v>0</v>
      </c>
      <c r="F79" s="111">
        <v>0</v>
      </c>
      <c r="G79" s="111">
        <v>3712947</v>
      </c>
      <c r="H79" s="111">
        <v>0</v>
      </c>
      <c r="I79" s="111">
        <v>0</v>
      </c>
      <c r="J79" s="111">
        <v>326410</v>
      </c>
      <c r="K79" s="111">
        <v>2270089</v>
      </c>
      <c r="L79" s="111">
        <v>582130</v>
      </c>
      <c r="M79" s="111">
        <f t="shared" si="5"/>
        <v>6891576</v>
      </c>
      <c r="N79" s="111">
        <v>3029094</v>
      </c>
      <c r="O79" s="111">
        <v>1109681</v>
      </c>
      <c r="P79" s="111">
        <v>80428</v>
      </c>
      <c r="Q79" s="111">
        <v>0</v>
      </c>
      <c r="R79" s="111">
        <f t="shared" si="6"/>
        <v>4219203</v>
      </c>
      <c r="S79" s="111">
        <f t="shared" si="7"/>
        <v>2672373</v>
      </c>
    </row>
    <row r="80" spans="1:19" s="66" customFormat="1" ht="12.75" x14ac:dyDescent="0.2">
      <c r="A80" s="113">
        <v>27</v>
      </c>
      <c r="B80" s="113" t="s">
        <v>105</v>
      </c>
      <c r="C80" s="114">
        <v>0</v>
      </c>
      <c r="D80" s="114">
        <v>0</v>
      </c>
      <c r="E80" s="114">
        <v>0</v>
      </c>
      <c r="F80" s="114">
        <v>0</v>
      </c>
      <c r="G80" s="114">
        <v>4791817</v>
      </c>
      <c r="H80" s="114">
        <v>0</v>
      </c>
      <c r="I80" s="114">
        <v>0</v>
      </c>
      <c r="J80" s="114">
        <v>79399</v>
      </c>
      <c r="K80" s="114">
        <v>20088</v>
      </c>
      <c r="L80" s="114">
        <v>458135</v>
      </c>
      <c r="M80" s="114">
        <f t="shared" si="5"/>
        <v>5349439</v>
      </c>
      <c r="N80" s="114">
        <v>4402719</v>
      </c>
      <c r="O80" s="114">
        <v>1476547</v>
      </c>
      <c r="P80" s="114">
        <v>75018</v>
      </c>
      <c r="Q80" s="114">
        <v>20088</v>
      </c>
      <c r="R80" s="114">
        <f t="shared" si="6"/>
        <v>5974372</v>
      </c>
      <c r="S80" s="114">
        <f t="shared" si="7"/>
        <v>-624933</v>
      </c>
    </row>
    <row r="81" spans="1:19" s="66" customFormat="1" ht="12.75" x14ac:dyDescent="0.2">
      <c r="A81" s="110">
        <v>28</v>
      </c>
      <c r="B81" s="110" t="s">
        <v>106</v>
      </c>
      <c r="C81" s="111">
        <v>0</v>
      </c>
      <c r="D81" s="111">
        <v>0</v>
      </c>
      <c r="E81" s="111">
        <v>0</v>
      </c>
      <c r="F81" s="111">
        <v>0</v>
      </c>
      <c r="G81" s="111">
        <v>396951</v>
      </c>
      <c r="H81" s="111">
        <v>41387</v>
      </c>
      <c r="I81" s="111">
        <v>31041</v>
      </c>
      <c r="J81" s="111">
        <v>130652</v>
      </c>
      <c r="K81" s="111">
        <v>0</v>
      </c>
      <c r="L81" s="111">
        <v>12884</v>
      </c>
      <c r="M81" s="111">
        <f t="shared" si="5"/>
        <v>612915</v>
      </c>
      <c r="N81" s="111">
        <v>424349</v>
      </c>
      <c r="O81" s="111">
        <v>507439</v>
      </c>
      <c r="P81" s="111">
        <v>6304</v>
      </c>
      <c r="Q81" s="111">
        <v>0</v>
      </c>
      <c r="R81" s="111">
        <f t="shared" si="6"/>
        <v>938092</v>
      </c>
      <c r="S81" s="111">
        <f t="shared" si="7"/>
        <v>-325177</v>
      </c>
    </row>
    <row r="82" spans="1:19" s="66" customFormat="1" ht="12.75" x14ac:dyDescent="0.2">
      <c r="A82" s="113">
        <v>29</v>
      </c>
      <c r="B82" s="113" t="s">
        <v>22</v>
      </c>
      <c r="C82" s="114">
        <v>0</v>
      </c>
      <c r="D82" s="114">
        <v>0</v>
      </c>
      <c r="E82" s="114">
        <v>112287703</v>
      </c>
      <c r="F82" s="114">
        <v>0</v>
      </c>
      <c r="G82" s="114">
        <v>290921120</v>
      </c>
      <c r="H82" s="114">
        <v>85640610</v>
      </c>
      <c r="I82" s="114">
        <v>0</v>
      </c>
      <c r="J82" s="114">
        <v>58768083</v>
      </c>
      <c r="K82" s="114">
        <v>0</v>
      </c>
      <c r="L82" s="114">
        <v>27730657</v>
      </c>
      <c r="M82" s="114">
        <f t="shared" si="5"/>
        <v>463060470</v>
      </c>
      <c r="N82" s="114">
        <v>280190365</v>
      </c>
      <c r="O82" s="114">
        <v>84928520</v>
      </c>
      <c r="P82" s="114">
        <v>33891359</v>
      </c>
      <c r="Q82" s="114">
        <v>0</v>
      </c>
      <c r="R82" s="114">
        <f t="shared" si="6"/>
        <v>399010244</v>
      </c>
      <c r="S82" s="114">
        <f t="shared" si="7"/>
        <v>64050226</v>
      </c>
    </row>
    <row r="83" spans="1:19" s="66" customFormat="1" ht="12.75" x14ac:dyDescent="0.2">
      <c r="A83" s="110">
        <v>30</v>
      </c>
      <c r="B83" s="110" t="s">
        <v>107</v>
      </c>
      <c r="C83" s="111">
        <v>0</v>
      </c>
      <c r="D83" s="111">
        <v>0</v>
      </c>
      <c r="E83" s="111">
        <v>580819</v>
      </c>
      <c r="F83" s="111">
        <v>0</v>
      </c>
      <c r="G83" s="111">
        <v>1238754</v>
      </c>
      <c r="H83" s="111">
        <v>532707</v>
      </c>
      <c r="I83" s="111">
        <v>0</v>
      </c>
      <c r="J83" s="111">
        <v>36808</v>
      </c>
      <c r="K83" s="111">
        <v>294388</v>
      </c>
      <c r="L83" s="111">
        <v>120813</v>
      </c>
      <c r="M83" s="111">
        <f t="shared" si="5"/>
        <v>2223470</v>
      </c>
      <c r="N83" s="111">
        <v>1291601</v>
      </c>
      <c r="O83" s="111">
        <v>1138491</v>
      </c>
      <c r="P83" s="111">
        <v>366695</v>
      </c>
      <c r="Q83" s="111">
        <v>6881</v>
      </c>
      <c r="R83" s="111">
        <f t="shared" si="6"/>
        <v>2803668</v>
      </c>
      <c r="S83" s="111">
        <f t="shared" si="7"/>
        <v>-580198</v>
      </c>
    </row>
    <row r="84" spans="1:19" s="66" customFormat="1" ht="12.75" x14ac:dyDescent="0.2">
      <c r="A84" s="113">
        <v>31</v>
      </c>
      <c r="B84" s="113" t="s">
        <v>108</v>
      </c>
      <c r="C84" s="114">
        <v>0</v>
      </c>
      <c r="D84" s="114">
        <v>0</v>
      </c>
      <c r="E84" s="114">
        <v>0</v>
      </c>
      <c r="F84" s="114">
        <v>0</v>
      </c>
      <c r="G84" s="114">
        <v>0</v>
      </c>
      <c r="H84" s="114">
        <v>0</v>
      </c>
      <c r="I84" s="114">
        <v>0</v>
      </c>
      <c r="J84" s="114">
        <v>0</v>
      </c>
      <c r="K84" s="114">
        <v>0</v>
      </c>
      <c r="L84" s="114">
        <v>0</v>
      </c>
      <c r="M84" s="114">
        <f t="shared" si="5"/>
        <v>0</v>
      </c>
      <c r="N84" s="114">
        <v>0</v>
      </c>
      <c r="O84" s="114">
        <v>0</v>
      </c>
      <c r="P84" s="114">
        <v>0</v>
      </c>
      <c r="Q84" s="114">
        <v>0</v>
      </c>
      <c r="R84" s="114">
        <f t="shared" si="6"/>
        <v>0</v>
      </c>
      <c r="S84" s="114">
        <f t="shared" si="7"/>
        <v>0</v>
      </c>
    </row>
    <row r="85" spans="1:19" s="66" customFormat="1" ht="12.75" x14ac:dyDescent="0.2">
      <c r="A85" s="110">
        <v>32</v>
      </c>
      <c r="B85" s="110" t="s">
        <v>109</v>
      </c>
      <c r="C85" s="111">
        <v>0</v>
      </c>
      <c r="D85" s="111">
        <v>0</v>
      </c>
      <c r="E85" s="111">
        <v>237455</v>
      </c>
      <c r="F85" s="111">
        <v>0</v>
      </c>
      <c r="G85" s="111">
        <v>267503</v>
      </c>
      <c r="H85" s="111">
        <v>1060168</v>
      </c>
      <c r="I85" s="111">
        <v>0</v>
      </c>
      <c r="J85" s="111">
        <v>0</v>
      </c>
      <c r="K85" s="111">
        <v>0</v>
      </c>
      <c r="L85" s="111">
        <v>93033</v>
      </c>
      <c r="M85" s="111">
        <f t="shared" si="5"/>
        <v>1420704</v>
      </c>
      <c r="N85" s="111">
        <v>1037221</v>
      </c>
      <c r="O85" s="111">
        <v>190886</v>
      </c>
      <c r="P85" s="111">
        <v>224619</v>
      </c>
      <c r="Q85" s="111">
        <v>0</v>
      </c>
      <c r="R85" s="111">
        <f t="shared" si="6"/>
        <v>1452726</v>
      </c>
      <c r="S85" s="111">
        <f t="shared" si="7"/>
        <v>-32022</v>
      </c>
    </row>
    <row r="86" spans="1:19" s="66" customFormat="1" ht="12.75" x14ac:dyDescent="0.2">
      <c r="A86" s="113">
        <v>33</v>
      </c>
      <c r="B86" s="113" t="s">
        <v>26</v>
      </c>
      <c r="C86" s="114">
        <v>0</v>
      </c>
      <c r="D86" s="114">
        <v>0</v>
      </c>
      <c r="E86" s="114">
        <v>0</v>
      </c>
      <c r="F86" s="114">
        <v>926462</v>
      </c>
      <c r="G86" s="114">
        <v>13675</v>
      </c>
      <c r="H86" s="114">
        <v>15000</v>
      </c>
      <c r="I86" s="114">
        <v>0</v>
      </c>
      <c r="J86" s="114">
        <v>0</v>
      </c>
      <c r="K86" s="114">
        <v>0</v>
      </c>
      <c r="L86" s="114">
        <v>0</v>
      </c>
      <c r="M86" s="114">
        <f t="shared" ref="M86:M117" si="8">SUM(G86:L86)</f>
        <v>28675</v>
      </c>
      <c r="N86" s="114">
        <v>21714</v>
      </c>
      <c r="O86" s="114">
        <v>32845</v>
      </c>
      <c r="P86" s="114">
        <v>0</v>
      </c>
      <c r="Q86" s="114">
        <v>0</v>
      </c>
      <c r="R86" s="114">
        <f t="shared" ref="R86:R117" si="9">SUM(N86:Q86)</f>
        <v>54559</v>
      </c>
      <c r="S86" s="114">
        <f t="shared" ref="S86:S117" si="10">(M86-R86)</f>
        <v>-25884</v>
      </c>
    </row>
    <row r="87" spans="1:19" s="66" customFormat="1" ht="12.75" x14ac:dyDescent="0.2">
      <c r="A87" s="110">
        <v>34</v>
      </c>
      <c r="B87" s="110" t="s">
        <v>110</v>
      </c>
      <c r="C87" s="111">
        <v>0</v>
      </c>
      <c r="D87" s="111">
        <v>0</v>
      </c>
      <c r="E87" s="111">
        <v>32725</v>
      </c>
      <c r="F87" s="111">
        <v>114652</v>
      </c>
      <c r="G87" s="111">
        <v>0</v>
      </c>
      <c r="H87" s="111">
        <v>0</v>
      </c>
      <c r="I87" s="111">
        <v>0</v>
      </c>
      <c r="J87" s="111">
        <v>0</v>
      </c>
      <c r="K87" s="111">
        <v>0</v>
      </c>
      <c r="L87" s="111">
        <v>0</v>
      </c>
      <c r="M87" s="111">
        <f t="shared" si="8"/>
        <v>0</v>
      </c>
      <c r="N87" s="111">
        <v>0</v>
      </c>
      <c r="O87" s="111">
        <v>0</v>
      </c>
      <c r="P87" s="111">
        <v>0</v>
      </c>
      <c r="Q87" s="111">
        <v>0</v>
      </c>
      <c r="R87" s="111">
        <f t="shared" si="9"/>
        <v>0</v>
      </c>
      <c r="S87" s="111">
        <f t="shared" si="10"/>
        <v>0</v>
      </c>
    </row>
    <row r="88" spans="1:19" s="66" customFormat="1" ht="12.75" x14ac:dyDescent="0.2">
      <c r="A88" s="113">
        <v>35</v>
      </c>
      <c r="B88" s="113" t="s">
        <v>111</v>
      </c>
      <c r="C88" s="114">
        <v>0</v>
      </c>
      <c r="D88" s="114">
        <v>0</v>
      </c>
      <c r="E88" s="114">
        <v>0</v>
      </c>
      <c r="F88" s="114">
        <v>0</v>
      </c>
      <c r="G88" s="114">
        <v>606401</v>
      </c>
      <c r="H88" s="114">
        <v>0</v>
      </c>
      <c r="I88" s="114">
        <v>0</v>
      </c>
      <c r="J88" s="114">
        <v>0</v>
      </c>
      <c r="K88" s="114">
        <v>0</v>
      </c>
      <c r="L88" s="114">
        <v>42667</v>
      </c>
      <c r="M88" s="114">
        <f t="shared" si="8"/>
        <v>649068</v>
      </c>
      <c r="N88" s="114">
        <v>1170884</v>
      </c>
      <c r="O88" s="114">
        <v>683418</v>
      </c>
      <c r="P88" s="114">
        <v>47266</v>
      </c>
      <c r="Q88" s="114">
        <v>0</v>
      </c>
      <c r="R88" s="114">
        <f t="shared" si="9"/>
        <v>1901568</v>
      </c>
      <c r="S88" s="114">
        <f t="shared" si="10"/>
        <v>-1252500</v>
      </c>
    </row>
    <row r="89" spans="1:19" s="66" customFormat="1" ht="12.75" x14ac:dyDescent="0.2">
      <c r="A89" s="110">
        <v>36</v>
      </c>
      <c r="B89" s="110" t="s">
        <v>112</v>
      </c>
      <c r="C89" s="111">
        <v>0</v>
      </c>
      <c r="D89" s="111">
        <v>0</v>
      </c>
      <c r="E89" s="111">
        <v>0</v>
      </c>
      <c r="F89" s="111">
        <v>0</v>
      </c>
      <c r="G89" s="111">
        <v>5215855</v>
      </c>
      <c r="H89" s="111">
        <v>330249</v>
      </c>
      <c r="I89" s="111">
        <v>0</v>
      </c>
      <c r="J89" s="111">
        <v>0</v>
      </c>
      <c r="K89" s="111">
        <v>0</v>
      </c>
      <c r="L89" s="111">
        <v>305781</v>
      </c>
      <c r="M89" s="111">
        <f t="shared" si="8"/>
        <v>5851885</v>
      </c>
      <c r="N89" s="111">
        <v>4792138</v>
      </c>
      <c r="O89" s="111">
        <v>1313071</v>
      </c>
      <c r="P89" s="111">
        <v>185781</v>
      </c>
      <c r="Q89" s="111">
        <v>0</v>
      </c>
      <c r="R89" s="111">
        <f t="shared" si="9"/>
        <v>6290990</v>
      </c>
      <c r="S89" s="111">
        <f t="shared" si="10"/>
        <v>-439105</v>
      </c>
    </row>
    <row r="90" spans="1:19" s="66" customFormat="1" ht="12.75" x14ac:dyDescent="0.2">
      <c r="A90" s="113">
        <v>37</v>
      </c>
      <c r="B90" s="113" t="s">
        <v>113</v>
      </c>
      <c r="C90" s="114">
        <v>0</v>
      </c>
      <c r="D90" s="114">
        <v>0</v>
      </c>
      <c r="E90" s="114">
        <v>0</v>
      </c>
      <c r="F90" s="114">
        <v>0</v>
      </c>
      <c r="G90" s="114">
        <v>27033086</v>
      </c>
      <c r="H90" s="114">
        <v>0</v>
      </c>
      <c r="I90" s="114">
        <v>0</v>
      </c>
      <c r="J90" s="114">
        <v>0</v>
      </c>
      <c r="K90" s="114">
        <v>0</v>
      </c>
      <c r="L90" s="114">
        <v>2285702</v>
      </c>
      <c r="M90" s="114">
        <f t="shared" si="8"/>
        <v>29318788</v>
      </c>
      <c r="N90" s="114">
        <v>7191563</v>
      </c>
      <c r="O90" s="114">
        <v>3078081</v>
      </c>
      <c r="P90" s="114">
        <v>3117053</v>
      </c>
      <c r="Q90" s="114">
        <v>0</v>
      </c>
      <c r="R90" s="114">
        <f t="shared" si="9"/>
        <v>13386697</v>
      </c>
      <c r="S90" s="114">
        <f t="shared" si="10"/>
        <v>15932091</v>
      </c>
    </row>
    <row r="91" spans="1:19" s="66" customFormat="1" ht="12.75" x14ac:dyDescent="0.2">
      <c r="A91" s="110">
        <v>38</v>
      </c>
      <c r="B91" s="110" t="s">
        <v>114</v>
      </c>
      <c r="C91" s="111">
        <v>0</v>
      </c>
      <c r="D91" s="111">
        <v>0</v>
      </c>
      <c r="E91" s="111">
        <v>63779</v>
      </c>
      <c r="F91" s="111">
        <v>0</v>
      </c>
      <c r="G91" s="111">
        <v>313402</v>
      </c>
      <c r="H91" s="111">
        <v>449695</v>
      </c>
      <c r="I91" s="111">
        <v>0</v>
      </c>
      <c r="J91" s="111">
        <v>0</v>
      </c>
      <c r="K91" s="111">
        <v>0</v>
      </c>
      <c r="L91" s="111">
        <v>0</v>
      </c>
      <c r="M91" s="111">
        <f t="shared" si="8"/>
        <v>763097</v>
      </c>
      <c r="N91" s="111">
        <v>365883</v>
      </c>
      <c r="O91" s="111">
        <v>99867</v>
      </c>
      <c r="P91" s="111">
        <v>0</v>
      </c>
      <c r="Q91" s="111">
        <v>0</v>
      </c>
      <c r="R91" s="111">
        <f t="shared" si="9"/>
        <v>465750</v>
      </c>
      <c r="S91" s="111">
        <f t="shared" si="10"/>
        <v>297347</v>
      </c>
    </row>
    <row r="92" spans="1:19" s="66" customFormat="1" ht="12.75" x14ac:dyDescent="0.2">
      <c r="A92" s="113">
        <v>39</v>
      </c>
      <c r="B92" s="113" t="s">
        <v>116</v>
      </c>
      <c r="C92" s="114">
        <v>0</v>
      </c>
      <c r="D92" s="114">
        <v>0</v>
      </c>
      <c r="E92" s="114">
        <v>0</v>
      </c>
      <c r="F92" s="114">
        <v>0</v>
      </c>
      <c r="G92" s="114">
        <v>4490411</v>
      </c>
      <c r="H92" s="114">
        <v>0</v>
      </c>
      <c r="I92" s="114">
        <v>0</v>
      </c>
      <c r="J92" s="114">
        <v>0</v>
      </c>
      <c r="K92" s="114">
        <v>0</v>
      </c>
      <c r="L92" s="114">
        <v>273352</v>
      </c>
      <c r="M92" s="114">
        <f t="shared" si="8"/>
        <v>4763763</v>
      </c>
      <c r="N92" s="114">
        <v>4110996</v>
      </c>
      <c r="O92" s="114">
        <v>1517807</v>
      </c>
      <c r="P92" s="114">
        <v>751746</v>
      </c>
      <c r="Q92" s="114">
        <v>0</v>
      </c>
      <c r="R92" s="114">
        <f t="shared" si="9"/>
        <v>6380549</v>
      </c>
      <c r="S92" s="114">
        <f t="shared" si="10"/>
        <v>-1616786</v>
      </c>
    </row>
    <row r="93" spans="1:19" s="66" customFormat="1" ht="12.75" x14ac:dyDescent="0.2">
      <c r="A93" s="110">
        <v>40</v>
      </c>
      <c r="B93" s="110" t="s">
        <v>118</v>
      </c>
      <c r="C93" s="116">
        <v>0</v>
      </c>
      <c r="D93" s="116">
        <v>0</v>
      </c>
      <c r="E93" s="116">
        <v>18273877</v>
      </c>
      <c r="F93" s="116">
        <v>0</v>
      </c>
      <c r="G93" s="116">
        <v>7128625</v>
      </c>
      <c r="H93" s="116">
        <v>0</v>
      </c>
      <c r="I93" s="116">
        <v>0</v>
      </c>
      <c r="J93" s="116">
        <v>0</v>
      </c>
      <c r="K93" s="116">
        <v>0</v>
      </c>
      <c r="L93" s="116">
        <v>619039</v>
      </c>
      <c r="M93" s="116">
        <f t="shared" si="8"/>
        <v>7747664</v>
      </c>
      <c r="N93" s="116">
        <v>4606311</v>
      </c>
      <c r="O93" s="116">
        <v>1992950</v>
      </c>
      <c r="P93" s="116">
        <v>680900</v>
      </c>
      <c r="Q93" s="116">
        <v>0</v>
      </c>
      <c r="R93" s="116">
        <f t="shared" si="9"/>
        <v>7280161</v>
      </c>
      <c r="S93" s="116">
        <f t="shared" si="10"/>
        <v>467503</v>
      </c>
    </row>
    <row r="94" spans="1:19" s="66" customFormat="1" ht="12.75" x14ac:dyDescent="0.2">
      <c r="A94" s="113">
        <v>41</v>
      </c>
      <c r="B94" s="113" t="s">
        <v>248</v>
      </c>
      <c r="C94" s="114">
        <v>0</v>
      </c>
      <c r="D94" s="114">
        <v>0</v>
      </c>
      <c r="E94" s="114">
        <v>0</v>
      </c>
      <c r="F94" s="114">
        <v>0</v>
      </c>
      <c r="G94" s="114">
        <v>0</v>
      </c>
      <c r="H94" s="114">
        <v>0</v>
      </c>
      <c r="I94" s="114">
        <v>0</v>
      </c>
      <c r="J94" s="114">
        <v>0</v>
      </c>
      <c r="K94" s="114">
        <v>0</v>
      </c>
      <c r="L94" s="114">
        <v>0</v>
      </c>
      <c r="M94" s="114">
        <f t="shared" si="8"/>
        <v>0</v>
      </c>
      <c r="N94" s="114">
        <v>0</v>
      </c>
      <c r="O94" s="114">
        <v>0</v>
      </c>
      <c r="P94" s="114">
        <v>0</v>
      </c>
      <c r="Q94" s="114">
        <v>0</v>
      </c>
      <c r="R94" s="114">
        <f t="shared" si="9"/>
        <v>0</v>
      </c>
      <c r="S94" s="114">
        <f t="shared" si="10"/>
        <v>0</v>
      </c>
    </row>
    <row r="95" spans="1:19" s="66" customFormat="1" ht="12.75" x14ac:dyDescent="0.2">
      <c r="A95" s="110">
        <v>42</v>
      </c>
      <c r="B95" s="110" t="s">
        <v>122</v>
      </c>
      <c r="C95" s="111">
        <v>0</v>
      </c>
      <c r="D95" s="111">
        <v>0</v>
      </c>
      <c r="E95" s="111">
        <v>288722</v>
      </c>
      <c r="F95" s="111">
        <v>215412</v>
      </c>
      <c r="G95" s="111">
        <v>32874876</v>
      </c>
      <c r="H95" s="111">
        <v>112292</v>
      </c>
      <c r="I95" s="111">
        <v>0</v>
      </c>
      <c r="J95" s="111">
        <v>41017</v>
      </c>
      <c r="K95" s="111">
        <v>211201</v>
      </c>
      <c r="L95" s="111">
        <v>2580439</v>
      </c>
      <c r="M95" s="111">
        <f t="shared" si="8"/>
        <v>35819825</v>
      </c>
      <c r="N95" s="111">
        <v>26014230</v>
      </c>
      <c r="O95" s="111">
        <v>12512840</v>
      </c>
      <c r="P95" s="111">
        <v>169303</v>
      </c>
      <c r="Q95" s="111">
        <v>677808</v>
      </c>
      <c r="R95" s="111">
        <f t="shared" si="9"/>
        <v>39374181</v>
      </c>
      <c r="S95" s="111">
        <f t="shared" si="10"/>
        <v>-3554356</v>
      </c>
    </row>
    <row r="96" spans="1:19" s="66" customFormat="1" ht="12.75" x14ac:dyDescent="0.2">
      <c r="A96" s="113">
        <v>43</v>
      </c>
      <c r="B96" s="113" t="s">
        <v>124</v>
      </c>
      <c r="C96" s="114">
        <v>0</v>
      </c>
      <c r="D96" s="114">
        <v>0</v>
      </c>
      <c r="E96" s="114">
        <v>6242156</v>
      </c>
      <c r="F96" s="114">
        <v>3769710</v>
      </c>
      <c r="G96" s="114">
        <v>162560084</v>
      </c>
      <c r="H96" s="114">
        <v>0</v>
      </c>
      <c r="I96" s="114">
        <v>0</v>
      </c>
      <c r="J96" s="114">
        <v>0</v>
      </c>
      <c r="K96" s="114">
        <v>0</v>
      </c>
      <c r="L96" s="114">
        <v>58064124</v>
      </c>
      <c r="M96" s="114">
        <f t="shared" si="8"/>
        <v>220624208</v>
      </c>
      <c r="N96" s="114">
        <v>96183941</v>
      </c>
      <c r="O96" s="114">
        <v>39530636</v>
      </c>
      <c r="P96" s="114">
        <v>10927471</v>
      </c>
      <c r="Q96" s="114">
        <v>0</v>
      </c>
      <c r="R96" s="114">
        <f t="shared" si="9"/>
        <v>146642048</v>
      </c>
      <c r="S96" s="114">
        <f t="shared" si="10"/>
        <v>73982160</v>
      </c>
    </row>
    <row r="97" spans="1:19" s="66" customFormat="1" ht="12.75" x14ac:dyDescent="0.2">
      <c r="A97" s="110">
        <v>44</v>
      </c>
      <c r="B97" s="110" t="s">
        <v>126</v>
      </c>
      <c r="C97" s="111">
        <v>0</v>
      </c>
      <c r="D97" s="111">
        <v>0</v>
      </c>
      <c r="E97" s="111">
        <v>0</v>
      </c>
      <c r="F97" s="111">
        <v>0</v>
      </c>
      <c r="G97" s="111">
        <v>0</v>
      </c>
      <c r="H97" s="111">
        <v>0</v>
      </c>
      <c r="I97" s="111">
        <v>0</v>
      </c>
      <c r="J97" s="111">
        <v>0</v>
      </c>
      <c r="K97" s="111">
        <v>0</v>
      </c>
      <c r="L97" s="111">
        <v>0</v>
      </c>
      <c r="M97" s="111">
        <f t="shared" si="8"/>
        <v>0</v>
      </c>
      <c r="N97" s="111">
        <v>0</v>
      </c>
      <c r="O97" s="111">
        <v>0</v>
      </c>
      <c r="P97" s="111">
        <v>0</v>
      </c>
      <c r="Q97" s="111">
        <v>0</v>
      </c>
      <c r="R97" s="111">
        <f t="shared" si="9"/>
        <v>0</v>
      </c>
      <c r="S97" s="111">
        <f t="shared" si="10"/>
        <v>0</v>
      </c>
    </row>
    <row r="98" spans="1:19" s="66" customFormat="1" ht="12.75" x14ac:dyDescent="0.2">
      <c r="A98" s="113">
        <v>45</v>
      </c>
      <c r="B98" s="113" t="s">
        <v>128</v>
      </c>
      <c r="C98" s="114">
        <v>0</v>
      </c>
      <c r="D98" s="114">
        <v>0</v>
      </c>
      <c r="E98" s="114">
        <v>0</v>
      </c>
      <c r="F98" s="114">
        <v>0</v>
      </c>
      <c r="G98" s="114">
        <v>35943</v>
      </c>
      <c r="H98" s="114">
        <v>0</v>
      </c>
      <c r="I98" s="114">
        <v>0</v>
      </c>
      <c r="J98" s="114">
        <v>0</v>
      </c>
      <c r="K98" s="114">
        <v>0</v>
      </c>
      <c r="L98" s="114">
        <v>66</v>
      </c>
      <c r="M98" s="114">
        <f t="shared" si="8"/>
        <v>36009</v>
      </c>
      <c r="N98" s="114">
        <v>30475</v>
      </c>
      <c r="O98" s="114">
        <v>24142</v>
      </c>
      <c r="P98" s="114">
        <v>4091</v>
      </c>
      <c r="Q98" s="114">
        <v>0</v>
      </c>
      <c r="R98" s="114">
        <f t="shared" si="9"/>
        <v>58708</v>
      </c>
      <c r="S98" s="114">
        <f t="shared" si="10"/>
        <v>-22699</v>
      </c>
    </row>
    <row r="99" spans="1:19" s="66" customFormat="1" ht="12.75" x14ac:dyDescent="0.2">
      <c r="A99" s="110">
        <v>46</v>
      </c>
      <c r="B99" s="110" t="s">
        <v>130</v>
      </c>
      <c r="C99" s="111">
        <v>0</v>
      </c>
      <c r="D99" s="111">
        <v>0</v>
      </c>
      <c r="E99" s="111">
        <v>0</v>
      </c>
      <c r="F99" s="111">
        <v>0</v>
      </c>
      <c r="G99" s="111">
        <v>0</v>
      </c>
      <c r="H99" s="111">
        <v>0</v>
      </c>
      <c r="I99" s="111">
        <v>0</v>
      </c>
      <c r="J99" s="111">
        <v>0</v>
      </c>
      <c r="K99" s="111">
        <v>0</v>
      </c>
      <c r="L99" s="111">
        <v>0</v>
      </c>
      <c r="M99" s="111">
        <f t="shared" si="8"/>
        <v>0</v>
      </c>
      <c r="N99" s="111">
        <v>0</v>
      </c>
      <c r="O99" s="111">
        <v>0</v>
      </c>
      <c r="P99" s="111">
        <v>0</v>
      </c>
      <c r="Q99" s="111">
        <v>0</v>
      </c>
      <c r="R99" s="111">
        <f t="shared" si="9"/>
        <v>0</v>
      </c>
      <c r="S99" s="111">
        <f t="shared" si="10"/>
        <v>0</v>
      </c>
    </row>
    <row r="100" spans="1:19" s="66" customFormat="1" ht="12.75" x14ac:dyDescent="0.2">
      <c r="A100" s="113">
        <v>47</v>
      </c>
      <c r="B100" s="113" t="s">
        <v>132</v>
      </c>
      <c r="C100" s="114">
        <v>0</v>
      </c>
      <c r="D100" s="114">
        <v>0</v>
      </c>
      <c r="E100" s="114">
        <v>795980</v>
      </c>
      <c r="F100" s="114">
        <v>0</v>
      </c>
      <c r="G100" s="114">
        <v>24563546</v>
      </c>
      <c r="H100" s="114">
        <v>0</v>
      </c>
      <c r="I100" s="114">
        <v>0</v>
      </c>
      <c r="J100" s="114">
        <v>0</v>
      </c>
      <c r="K100" s="114">
        <v>0</v>
      </c>
      <c r="L100" s="114">
        <v>3052082</v>
      </c>
      <c r="M100" s="114">
        <f t="shared" si="8"/>
        <v>27615628</v>
      </c>
      <c r="N100" s="114">
        <v>18745215</v>
      </c>
      <c r="O100" s="114">
        <v>9089417</v>
      </c>
      <c r="P100" s="114">
        <v>692531</v>
      </c>
      <c r="Q100" s="114">
        <v>753045</v>
      </c>
      <c r="R100" s="114">
        <f t="shared" si="9"/>
        <v>29280208</v>
      </c>
      <c r="S100" s="114">
        <f t="shared" si="10"/>
        <v>-1664580</v>
      </c>
    </row>
    <row r="101" spans="1:19" s="66" customFormat="1" ht="12.75" x14ac:dyDescent="0.2">
      <c r="A101" s="110">
        <v>48</v>
      </c>
      <c r="B101" s="110" t="s">
        <v>134</v>
      </c>
      <c r="C101" s="111">
        <v>0</v>
      </c>
      <c r="D101" s="111">
        <v>0</v>
      </c>
      <c r="E101" s="111">
        <v>0</v>
      </c>
      <c r="F101" s="111">
        <v>0</v>
      </c>
      <c r="G101" s="111">
        <v>0</v>
      </c>
      <c r="H101" s="111">
        <v>0</v>
      </c>
      <c r="I101" s="111">
        <v>0</v>
      </c>
      <c r="J101" s="111">
        <v>0</v>
      </c>
      <c r="K101" s="111">
        <v>0</v>
      </c>
      <c r="L101" s="111">
        <v>0</v>
      </c>
      <c r="M101" s="111">
        <f t="shared" si="8"/>
        <v>0</v>
      </c>
      <c r="N101" s="111">
        <v>0</v>
      </c>
      <c r="O101" s="111">
        <v>0</v>
      </c>
      <c r="P101" s="111">
        <v>0</v>
      </c>
      <c r="Q101" s="111">
        <v>0</v>
      </c>
      <c r="R101" s="111">
        <f t="shared" si="9"/>
        <v>0</v>
      </c>
      <c r="S101" s="111">
        <f t="shared" si="10"/>
        <v>0</v>
      </c>
    </row>
    <row r="102" spans="1:19" s="66" customFormat="1" ht="12.75" x14ac:dyDescent="0.2">
      <c r="A102" s="113">
        <v>49</v>
      </c>
      <c r="B102" s="113" t="s">
        <v>136</v>
      </c>
      <c r="C102" s="114">
        <v>0</v>
      </c>
      <c r="D102" s="114">
        <v>0</v>
      </c>
      <c r="E102" s="114">
        <v>0</v>
      </c>
      <c r="F102" s="114">
        <v>0</v>
      </c>
      <c r="G102" s="114">
        <v>8890323</v>
      </c>
      <c r="H102" s="114">
        <v>0</v>
      </c>
      <c r="I102" s="114">
        <v>0</v>
      </c>
      <c r="J102" s="114">
        <v>0</v>
      </c>
      <c r="K102" s="114">
        <v>0</v>
      </c>
      <c r="L102" s="114">
        <v>1091246</v>
      </c>
      <c r="M102" s="114">
        <f t="shared" si="8"/>
        <v>9981569</v>
      </c>
      <c r="N102" s="114">
        <v>7133611</v>
      </c>
      <c r="O102" s="114">
        <v>1648281</v>
      </c>
      <c r="P102" s="114">
        <v>593194</v>
      </c>
      <c r="Q102" s="114">
        <v>0</v>
      </c>
      <c r="R102" s="114">
        <f t="shared" si="9"/>
        <v>9375086</v>
      </c>
      <c r="S102" s="114">
        <f t="shared" si="10"/>
        <v>606483</v>
      </c>
    </row>
    <row r="103" spans="1:19" s="66" customFormat="1" ht="12.75" x14ac:dyDescent="0.2">
      <c r="A103" s="110">
        <v>50</v>
      </c>
      <c r="B103" s="110" t="s">
        <v>138</v>
      </c>
      <c r="C103" s="116">
        <v>0</v>
      </c>
      <c r="D103" s="116">
        <v>0</v>
      </c>
      <c r="E103" s="116">
        <v>0</v>
      </c>
      <c r="F103" s="116">
        <v>0</v>
      </c>
      <c r="G103" s="116">
        <v>0</v>
      </c>
      <c r="H103" s="116">
        <v>0</v>
      </c>
      <c r="I103" s="116">
        <v>0</v>
      </c>
      <c r="J103" s="116">
        <v>0</v>
      </c>
      <c r="K103" s="116">
        <v>0</v>
      </c>
      <c r="L103" s="116">
        <v>0</v>
      </c>
      <c r="M103" s="116">
        <f t="shared" si="8"/>
        <v>0</v>
      </c>
      <c r="N103" s="116">
        <v>0</v>
      </c>
      <c r="O103" s="116">
        <v>0</v>
      </c>
      <c r="P103" s="116">
        <v>0</v>
      </c>
      <c r="Q103" s="116">
        <v>0</v>
      </c>
      <c r="R103" s="116">
        <f t="shared" si="9"/>
        <v>0</v>
      </c>
      <c r="S103" s="116">
        <f t="shared" si="10"/>
        <v>0</v>
      </c>
    </row>
    <row r="104" spans="1:19" s="66" customFormat="1" ht="12.75" x14ac:dyDescent="0.2">
      <c r="A104" s="113">
        <v>51</v>
      </c>
      <c r="B104" s="113" t="s">
        <v>140</v>
      </c>
      <c r="C104" s="117">
        <v>0</v>
      </c>
      <c r="D104" s="117">
        <v>0</v>
      </c>
      <c r="E104" s="117">
        <v>0</v>
      </c>
      <c r="F104" s="117">
        <v>0</v>
      </c>
      <c r="G104" s="117">
        <v>16811</v>
      </c>
      <c r="H104" s="117">
        <v>5760</v>
      </c>
      <c r="I104" s="117">
        <v>0</v>
      </c>
      <c r="J104" s="117">
        <v>0</v>
      </c>
      <c r="K104" s="117">
        <v>0</v>
      </c>
      <c r="L104" s="117">
        <v>36</v>
      </c>
      <c r="M104" s="117">
        <f t="shared" si="8"/>
        <v>22607</v>
      </c>
      <c r="N104" s="117">
        <v>32405</v>
      </c>
      <c r="O104" s="117">
        <v>52848</v>
      </c>
      <c r="P104" s="117">
        <v>2045</v>
      </c>
      <c r="Q104" s="117">
        <v>0</v>
      </c>
      <c r="R104" s="117">
        <f t="shared" si="9"/>
        <v>87298</v>
      </c>
      <c r="S104" s="117">
        <f t="shared" si="10"/>
        <v>-64691</v>
      </c>
    </row>
    <row r="105" spans="1:19" s="66" customFormat="1" ht="12.75" x14ac:dyDescent="0.2">
      <c r="A105" s="110">
        <v>52</v>
      </c>
      <c r="B105" s="110" t="s">
        <v>142</v>
      </c>
      <c r="C105" s="111">
        <v>0</v>
      </c>
      <c r="D105" s="111">
        <v>0</v>
      </c>
      <c r="E105" s="111">
        <v>0</v>
      </c>
      <c r="F105" s="111">
        <v>0</v>
      </c>
      <c r="G105" s="111">
        <v>0</v>
      </c>
      <c r="H105" s="111">
        <v>0</v>
      </c>
      <c r="I105" s="111">
        <v>0</v>
      </c>
      <c r="J105" s="111">
        <v>0</v>
      </c>
      <c r="K105" s="111">
        <v>0</v>
      </c>
      <c r="L105" s="111">
        <v>0</v>
      </c>
      <c r="M105" s="111">
        <f t="shared" si="8"/>
        <v>0</v>
      </c>
      <c r="N105" s="111">
        <v>0</v>
      </c>
      <c r="O105" s="111">
        <v>0</v>
      </c>
      <c r="P105" s="111">
        <v>0</v>
      </c>
      <c r="Q105" s="111">
        <v>0</v>
      </c>
      <c r="R105" s="111">
        <f t="shared" si="9"/>
        <v>0</v>
      </c>
      <c r="S105" s="111">
        <f t="shared" si="10"/>
        <v>0</v>
      </c>
    </row>
    <row r="106" spans="1:19" s="66" customFormat="1" ht="12.75" x14ac:dyDescent="0.2">
      <c r="A106" s="113">
        <v>53</v>
      </c>
      <c r="B106" s="113" t="s">
        <v>144</v>
      </c>
      <c r="C106" s="114">
        <v>0</v>
      </c>
      <c r="D106" s="114">
        <v>0</v>
      </c>
      <c r="E106" s="114">
        <v>1335957</v>
      </c>
      <c r="F106" s="114">
        <v>0</v>
      </c>
      <c r="G106" s="114">
        <v>15141095</v>
      </c>
      <c r="H106" s="114">
        <v>179730713</v>
      </c>
      <c r="I106" s="114">
        <v>0</v>
      </c>
      <c r="J106" s="114">
        <v>17568678</v>
      </c>
      <c r="K106" s="114">
        <v>2451782</v>
      </c>
      <c r="L106" s="114">
        <v>0</v>
      </c>
      <c r="M106" s="114">
        <f t="shared" si="8"/>
        <v>214892268</v>
      </c>
      <c r="N106" s="114">
        <v>133918329</v>
      </c>
      <c r="O106" s="114">
        <v>3845747</v>
      </c>
      <c r="P106" s="114">
        <v>10033626</v>
      </c>
      <c r="Q106" s="114">
        <v>0</v>
      </c>
      <c r="R106" s="114">
        <f t="shared" si="9"/>
        <v>147797702</v>
      </c>
      <c r="S106" s="114">
        <f t="shared" si="10"/>
        <v>67094566</v>
      </c>
    </row>
    <row r="107" spans="1:19" s="66" customFormat="1" ht="12.75" x14ac:dyDescent="0.2">
      <c r="A107" s="110">
        <v>54</v>
      </c>
      <c r="B107" s="110" t="s">
        <v>146</v>
      </c>
      <c r="C107" s="111">
        <v>0</v>
      </c>
      <c r="D107" s="111">
        <v>0</v>
      </c>
      <c r="E107" s="111">
        <v>0</v>
      </c>
      <c r="F107" s="111">
        <v>0</v>
      </c>
      <c r="G107" s="111">
        <v>4034273</v>
      </c>
      <c r="H107" s="111">
        <v>0</v>
      </c>
      <c r="I107" s="111">
        <v>0</v>
      </c>
      <c r="J107" s="111">
        <v>0</v>
      </c>
      <c r="K107" s="111">
        <v>0</v>
      </c>
      <c r="L107" s="111">
        <v>95974</v>
      </c>
      <c r="M107" s="111">
        <f t="shared" si="8"/>
        <v>4130247</v>
      </c>
      <c r="N107" s="111">
        <v>3989832</v>
      </c>
      <c r="O107" s="111">
        <v>936133</v>
      </c>
      <c r="P107" s="111">
        <v>0</v>
      </c>
      <c r="Q107" s="111">
        <v>0</v>
      </c>
      <c r="R107" s="111">
        <f t="shared" si="9"/>
        <v>4925965</v>
      </c>
      <c r="S107" s="111">
        <f t="shared" si="10"/>
        <v>-795718</v>
      </c>
    </row>
    <row r="108" spans="1:19" s="66" customFormat="1" ht="12.75" x14ac:dyDescent="0.2">
      <c r="A108" s="113">
        <v>55</v>
      </c>
      <c r="B108" s="113" t="s">
        <v>148</v>
      </c>
      <c r="C108" s="114">
        <v>0</v>
      </c>
      <c r="D108" s="114">
        <v>0</v>
      </c>
      <c r="E108" s="114">
        <v>0</v>
      </c>
      <c r="F108" s="114">
        <v>0</v>
      </c>
      <c r="G108" s="114">
        <v>0</v>
      </c>
      <c r="H108" s="114">
        <v>0</v>
      </c>
      <c r="I108" s="114">
        <v>0</v>
      </c>
      <c r="J108" s="114">
        <v>0</v>
      </c>
      <c r="K108" s="114">
        <v>0</v>
      </c>
      <c r="L108" s="114">
        <v>0</v>
      </c>
      <c r="M108" s="114">
        <f t="shared" si="8"/>
        <v>0</v>
      </c>
      <c r="N108" s="114">
        <v>0</v>
      </c>
      <c r="O108" s="114">
        <v>0</v>
      </c>
      <c r="P108" s="114">
        <v>0</v>
      </c>
      <c r="Q108" s="114">
        <v>0</v>
      </c>
      <c r="R108" s="114">
        <f t="shared" si="9"/>
        <v>0</v>
      </c>
      <c r="S108" s="114">
        <f t="shared" si="10"/>
        <v>0</v>
      </c>
    </row>
    <row r="109" spans="1:19" s="66" customFormat="1" ht="12.75" x14ac:dyDescent="0.2">
      <c r="A109" s="110">
        <v>56</v>
      </c>
      <c r="B109" s="110" t="s">
        <v>150</v>
      </c>
      <c r="C109" s="111">
        <v>0</v>
      </c>
      <c r="D109" s="111">
        <v>0</v>
      </c>
      <c r="E109" s="111">
        <v>0</v>
      </c>
      <c r="F109" s="111">
        <v>0</v>
      </c>
      <c r="G109" s="111">
        <v>0</v>
      </c>
      <c r="H109" s="111">
        <v>0</v>
      </c>
      <c r="I109" s="111">
        <v>0</v>
      </c>
      <c r="J109" s="111">
        <v>0</v>
      </c>
      <c r="K109" s="111">
        <v>0</v>
      </c>
      <c r="L109" s="111">
        <v>0</v>
      </c>
      <c r="M109" s="111">
        <f t="shared" si="8"/>
        <v>0</v>
      </c>
      <c r="N109" s="111">
        <v>0</v>
      </c>
      <c r="O109" s="111">
        <v>0</v>
      </c>
      <c r="P109" s="111">
        <v>0</v>
      </c>
      <c r="Q109" s="111">
        <v>0</v>
      </c>
      <c r="R109" s="111">
        <f t="shared" si="9"/>
        <v>0</v>
      </c>
      <c r="S109" s="111">
        <f t="shared" si="10"/>
        <v>0</v>
      </c>
    </row>
    <row r="110" spans="1:19" s="66" customFormat="1" ht="12.75" x14ac:dyDescent="0.2">
      <c r="A110" s="113">
        <v>57</v>
      </c>
      <c r="B110" s="113" t="s">
        <v>152</v>
      </c>
      <c r="C110" s="114">
        <v>0</v>
      </c>
      <c r="D110" s="114">
        <v>0</v>
      </c>
      <c r="E110" s="114">
        <v>0</v>
      </c>
      <c r="F110" s="114">
        <v>0</v>
      </c>
      <c r="G110" s="114">
        <v>0</v>
      </c>
      <c r="H110" s="114">
        <v>0</v>
      </c>
      <c r="I110" s="114">
        <v>0</v>
      </c>
      <c r="J110" s="114">
        <v>0</v>
      </c>
      <c r="K110" s="114">
        <v>0</v>
      </c>
      <c r="L110" s="114">
        <v>0</v>
      </c>
      <c r="M110" s="114">
        <f t="shared" si="8"/>
        <v>0</v>
      </c>
      <c r="N110" s="114">
        <v>0</v>
      </c>
      <c r="O110" s="114">
        <v>0</v>
      </c>
      <c r="P110" s="114">
        <v>0</v>
      </c>
      <c r="Q110" s="114">
        <v>0</v>
      </c>
      <c r="R110" s="114">
        <f t="shared" si="9"/>
        <v>0</v>
      </c>
      <c r="S110" s="114">
        <f t="shared" si="10"/>
        <v>0</v>
      </c>
    </row>
    <row r="111" spans="1:19" s="66" customFormat="1" ht="12.75" x14ac:dyDescent="0.2">
      <c r="A111" s="110">
        <v>58</v>
      </c>
      <c r="B111" s="110" t="s">
        <v>154</v>
      </c>
      <c r="C111" s="111">
        <v>0</v>
      </c>
      <c r="D111" s="111">
        <v>0</v>
      </c>
      <c r="E111" s="111">
        <v>182000</v>
      </c>
      <c r="F111" s="111">
        <v>0</v>
      </c>
      <c r="G111" s="111">
        <v>0</v>
      </c>
      <c r="H111" s="111">
        <v>0</v>
      </c>
      <c r="I111" s="111">
        <v>0</v>
      </c>
      <c r="J111" s="111">
        <v>0</v>
      </c>
      <c r="K111" s="111">
        <v>0</v>
      </c>
      <c r="L111" s="111">
        <v>0</v>
      </c>
      <c r="M111" s="111">
        <f t="shared" si="8"/>
        <v>0</v>
      </c>
      <c r="N111" s="111">
        <v>0</v>
      </c>
      <c r="O111" s="111">
        <v>0</v>
      </c>
      <c r="P111" s="111">
        <v>0</v>
      </c>
      <c r="Q111" s="111">
        <v>0</v>
      </c>
      <c r="R111" s="111">
        <f t="shared" si="9"/>
        <v>0</v>
      </c>
      <c r="S111" s="111">
        <f t="shared" si="10"/>
        <v>0</v>
      </c>
    </row>
    <row r="112" spans="1:19" s="66" customFormat="1" ht="12.75" x14ac:dyDescent="0.2">
      <c r="A112" s="113">
        <v>59</v>
      </c>
      <c r="B112" s="113" t="s">
        <v>156</v>
      </c>
      <c r="C112" s="114">
        <v>0</v>
      </c>
      <c r="D112" s="114">
        <v>0</v>
      </c>
      <c r="E112" s="114">
        <v>0</v>
      </c>
      <c r="F112" s="114">
        <v>0</v>
      </c>
      <c r="G112" s="114">
        <v>1060082</v>
      </c>
      <c r="H112" s="114">
        <v>0</v>
      </c>
      <c r="I112" s="114">
        <v>91827</v>
      </c>
      <c r="J112" s="114">
        <v>0</v>
      </c>
      <c r="K112" s="114">
        <v>0</v>
      </c>
      <c r="L112" s="114">
        <v>276094</v>
      </c>
      <c r="M112" s="114">
        <f t="shared" si="8"/>
        <v>1428003</v>
      </c>
      <c r="N112" s="114">
        <v>706629</v>
      </c>
      <c r="O112" s="114">
        <v>636447</v>
      </c>
      <c r="P112" s="114">
        <v>248491</v>
      </c>
      <c r="Q112" s="114">
        <v>58666</v>
      </c>
      <c r="R112" s="114">
        <f t="shared" si="9"/>
        <v>1650233</v>
      </c>
      <c r="S112" s="114">
        <f t="shared" si="10"/>
        <v>-222230</v>
      </c>
    </row>
    <row r="113" spans="1:19" s="66" customFormat="1" ht="12.75" x14ac:dyDescent="0.2">
      <c r="A113" s="110">
        <v>60</v>
      </c>
      <c r="B113" s="110" t="s">
        <v>158</v>
      </c>
      <c r="C113" s="111">
        <v>0</v>
      </c>
      <c r="D113" s="111">
        <v>0</v>
      </c>
      <c r="E113" s="111">
        <v>81200</v>
      </c>
      <c r="F113" s="111">
        <v>0</v>
      </c>
      <c r="G113" s="111">
        <v>5672255</v>
      </c>
      <c r="H113" s="111">
        <v>0</v>
      </c>
      <c r="I113" s="111">
        <v>0</v>
      </c>
      <c r="J113" s="111">
        <v>150476</v>
      </c>
      <c r="K113" s="111">
        <v>762741</v>
      </c>
      <c r="L113" s="111">
        <v>1013811</v>
      </c>
      <c r="M113" s="111">
        <f t="shared" si="8"/>
        <v>7599283</v>
      </c>
      <c r="N113" s="111">
        <v>4946688</v>
      </c>
      <c r="O113" s="111">
        <v>1135732</v>
      </c>
      <c r="P113" s="111">
        <v>180658</v>
      </c>
      <c r="Q113" s="111">
        <v>0</v>
      </c>
      <c r="R113" s="111">
        <f t="shared" si="9"/>
        <v>6263078</v>
      </c>
      <c r="S113" s="111">
        <f t="shared" si="10"/>
        <v>1336205</v>
      </c>
    </row>
    <row r="114" spans="1:19" s="66" customFormat="1" ht="12.75" x14ac:dyDescent="0.2">
      <c r="A114" s="113">
        <v>61</v>
      </c>
      <c r="B114" s="113" t="s">
        <v>160</v>
      </c>
      <c r="C114" s="114">
        <v>0</v>
      </c>
      <c r="D114" s="114">
        <v>0</v>
      </c>
      <c r="E114" s="114">
        <v>50000</v>
      </c>
      <c r="F114" s="114">
        <v>0</v>
      </c>
      <c r="G114" s="114">
        <v>256413</v>
      </c>
      <c r="H114" s="114">
        <v>0</v>
      </c>
      <c r="I114" s="114">
        <v>0</v>
      </c>
      <c r="J114" s="114">
        <v>0</v>
      </c>
      <c r="K114" s="114">
        <v>0</v>
      </c>
      <c r="L114" s="114">
        <v>69136</v>
      </c>
      <c r="M114" s="114">
        <f t="shared" si="8"/>
        <v>325549</v>
      </c>
      <c r="N114" s="114">
        <v>317118</v>
      </c>
      <c r="O114" s="114">
        <v>261927</v>
      </c>
      <c r="P114" s="114">
        <v>0</v>
      </c>
      <c r="Q114" s="114">
        <v>0</v>
      </c>
      <c r="R114" s="114">
        <f t="shared" si="9"/>
        <v>579045</v>
      </c>
      <c r="S114" s="114">
        <f t="shared" si="10"/>
        <v>-253496</v>
      </c>
    </row>
    <row r="115" spans="1:19" s="66" customFormat="1" ht="12.75" x14ac:dyDescent="0.2">
      <c r="A115" s="110">
        <v>62</v>
      </c>
      <c r="B115" s="110" t="s">
        <v>249</v>
      </c>
      <c r="C115" s="111">
        <v>0</v>
      </c>
      <c r="D115" s="111">
        <v>0</v>
      </c>
      <c r="E115" s="111">
        <v>0</v>
      </c>
      <c r="F115" s="111">
        <v>0</v>
      </c>
      <c r="G115" s="111">
        <v>6669653</v>
      </c>
      <c r="H115" s="111">
        <v>0</v>
      </c>
      <c r="I115" s="111">
        <v>0</v>
      </c>
      <c r="J115" s="111">
        <v>15475</v>
      </c>
      <c r="K115" s="111">
        <v>41248</v>
      </c>
      <c r="L115" s="111">
        <v>2326030</v>
      </c>
      <c r="M115" s="111">
        <f t="shared" si="8"/>
        <v>9052406</v>
      </c>
      <c r="N115" s="111">
        <v>4985153</v>
      </c>
      <c r="O115" s="111">
        <v>1541046</v>
      </c>
      <c r="P115" s="111">
        <v>431386</v>
      </c>
      <c r="Q115" s="111">
        <v>142501</v>
      </c>
      <c r="R115" s="111">
        <f t="shared" si="9"/>
        <v>7100086</v>
      </c>
      <c r="S115" s="111">
        <f t="shared" si="10"/>
        <v>1952320</v>
      </c>
    </row>
    <row r="116" spans="1:19" s="66" customFormat="1" ht="12.75" x14ac:dyDescent="0.2">
      <c r="A116" s="113">
        <v>63</v>
      </c>
      <c r="B116" s="113" t="s">
        <v>164</v>
      </c>
      <c r="C116" s="114">
        <v>0</v>
      </c>
      <c r="D116" s="114">
        <v>0</v>
      </c>
      <c r="E116" s="114">
        <v>0</v>
      </c>
      <c r="F116" s="114">
        <v>0</v>
      </c>
      <c r="G116" s="114">
        <v>230889</v>
      </c>
      <c r="H116" s="114">
        <v>0</v>
      </c>
      <c r="I116" s="114">
        <v>0</v>
      </c>
      <c r="J116" s="114">
        <v>0</v>
      </c>
      <c r="K116" s="114">
        <v>0</v>
      </c>
      <c r="L116" s="114">
        <v>0</v>
      </c>
      <c r="M116" s="114">
        <f t="shared" si="8"/>
        <v>230889</v>
      </c>
      <c r="N116" s="114">
        <v>154467</v>
      </c>
      <c r="O116" s="114">
        <v>3965</v>
      </c>
      <c r="P116" s="114">
        <v>0</v>
      </c>
      <c r="Q116" s="114">
        <v>37675</v>
      </c>
      <c r="R116" s="114">
        <f t="shared" si="9"/>
        <v>196107</v>
      </c>
      <c r="S116" s="114">
        <f t="shared" si="10"/>
        <v>34782</v>
      </c>
    </row>
    <row r="117" spans="1:19" s="66" customFormat="1" ht="12.75" x14ac:dyDescent="0.2">
      <c r="A117" s="110">
        <v>64</v>
      </c>
      <c r="B117" s="110" t="s">
        <v>166</v>
      </c>
      <c r="C117" s="111">
        <v>0</v>
      </c>
      <c r="D117" s="111">
        <v>0</v>
      </c>
      <c r="E117" s="111">
        <v>0</v>
      </c>
      <c r="F117" s="111">
        <v>0</v>
      </c>
      <c r="G117" s="111">
        <v>0</v>
      </c>
      <c r="H117" s="111">
        <v>0</v>
      </c>
      <c r="I117" s="111">
        <v>0</v>
      </c>
      <c r="J117" s="111">
        <v>0</v>
      </c>
      <c r="K117" s="111">
        <v>0</v>
      </c>
      <c r="L117" s="111">
        <v>0</v>
      </c>
      <c r="M117" s="111">
        <f t="shared" si="8"/>
        <v>0</v>
      </c>
      <c r="N117" s="111">
        <v>0</v>
      </c>
      <c r="O117" s="111">
        <v>0</v>
      </c>
      <c r="P117" s="111">
        <v>0</v>
      </c>
      <c r="Q117" s="111">
        <v>0</v>
      </c>
      <c r="R117" s="111">
        <f t="shared" si="9"/>
        <v>0</v>
      </c>
      <c r="S117" s="111">
        <f t="shared" si="10"/>
        <v>0</v>
      </c>
    </row>
    <row r="118" spans="1:19" s="66" customFormat="1" ht="12.75" x14ac:dyDescent="0.2">
      <c r="A118" s="113">
        <v>65</v>
      </c>
      <c r="B118" s="113" t="s">
        <v>168</v>
      </c>
      <c r="C118" s="114">
        <v>0</v>
      </c>
      <c r="D118" s="114">
        <v>0</v>
      </c>
      <c r="E118" s="114">
        <v>0</v>
      </c>
      <c r="F118" s="114">
        <v>0</v>
      </c>
      <c r="G118" s="114">
        <v>0</v>
      </c>
      <c r="H118" s="114">
        <v>0</v>
      </c>
      <c r="I118" s="114">
        <v>0</v>
      </c>
      <c r="J118" s="114">
        <v>0</v>
      </c>
      <c r="K118" s="114">
        <v>0</v>
      </c>
      <c r="L118" s="114">
        <v>0</v>
      </c>
      <c r="M118" s="114">
        <f t="shared" ref="M118:M148" si="11">SUM(G118:L118)</f>
        <v>0</v>
      </c>
      <c r="N118" s="114">
        <v>0</v>
      </c>
      <c r="O118" s="114">
        <v>0</v>
      </c>
      <c r="P118" s="114">
        <v>0</v>
      </c>
      <c r="Q118" s="114">
        <v>0</v>
      </c>
      <c r="R118" s="114">
        <f t="shared" ref="R118:R148" si="12">SUM(N118:Q118)</f>
        <v>0</v>
      </c>
      <c r="S118" s="114">
        <f t="shared" ref="S118:S148" si="13">(M118-R118)</f>
        <v>0</v>
      </c>
    </row>
    <row r="119" spans="1:19" s="66" customFormat="1" ht="12.75" x14ac:dyDescent="0.2">
      <c r="A119" s="110">
        <v>66</v>
      </c>
      <c r="B119" s="110" t="s">
        <v>170</v>
      </c>
      <c r="C119" s="111">
        <v>0</v>
      </c>
      <c r="D119" s="111">
        <v>0</v>
      </c>
      <c r="E119" s="111">
        <v>0</v>
      </c>
      <c r="F119" s="111">
        <v>0</v>
      </c>
      <c r="G119" s="111">
        <v>308052</v>
      </c>
      <c r="H119" s="111">
        <v>0</v>
      </c>
      <c r="I119" s="111">
        <v>0</v>
      </c>
      <c r="J119" s="111">
        <v>19634</v>
      </c>
      <c r="K119" s="111">
        <v>0</v>
      </c>
      <c r="L119" s="111">
        <v>428</v>
      </c>
      <c r="M119" s="111">
        <f t="shared" si="11"/>
        <v>328114</v>
      </c>
      <c r="N119" s="111">
        <v>467258</v>
      </c>
      <c r="O119" s="111">
        <v>419543</v>
      </c>
      <c r="P119" s="111">
        <v>0</v>
      </c>
      <c r="Q119" s="111">
        <v>0</v>
      </c>
      <c r="R119" s="111">
        <f t="shared" si="12"/>
        <v>886801</v>
      </c>
      <c r="S119" s="111">
        <f t="shared" si="13"/>
        <v>-558687</v>
      </c>
    </row>
    <row r="120" spans="1:19" s="66" customFormat="1" ht="12.75" x14ac:dyDescent="0.2">
      <c r="A120" s="113">
        <v>67</v>
      </c>
      <c r="B120" s="113" t="s">
        <v>250</v>
      </c>
      <c r="C120" s="114">
        <v>0</v>
      </c>
      <c r="D120" s="114">
        <v>0</v>
      </c>
      <c r="E120" s="114">
        <v>50934</v>
      </c>
      <c r="F120" s="114">
        <v>0</v>
      </c>
      <c r="G120" s="114">
        <v>0</v>
      </c>
      <c r="H120" s="114">
        <v>0</v>
      </c>
      <c r="I120" s="114">
        <v>0</v>
      </c>
      <c r="J120" s="114">
        <v>0</v>
      </c>
      <c r="K120" s="114">
        <v>0</v>
      </c>
      <c r="L120" s="114">
        <v>0</v>
      </c>
      <c r="M120" s="114">
        <f t="shared" si="11"/>
        <v>0</v>
      </c>
      <c r="N120" s="114">
        <v>0</v>
      </c>
      <c r="O120" s="114">
        <v>0</v>
      </c>
      <c r="P120" s="114">
        <v>0</v>
      </c>
      <c r="Q120" s="114">
        <v>0</v>
      </c>
      <c r="R120" s="114">
        <f t="shared" si="12"/>
        <v>0</v>
      </c>
      <c r="S120" s="114">
        <f t="shared" si="13"/>
        <v>0</v>
      </c>
    </row>
    <row r="121" spans="1:19" s="66" customFormat="1" ht="12.75" x14ac:dyDescent="0.2">
      <c r="A121" s="110">
        <v>68</v>
      </c>
      <c r="B121" s="110" t="s">
        <v>174</v>
      </c>
      <c r="C121" s="111">
        <v>0</v>
      </c>
      <c r="D121" s="111">
        <v>0</v>
      </c>
      <c r="E121" s="111">
        <v>0</v>
      </c>
      <c r="F121" s="111">
        <v>0</v>
      </c>
      <c r="G121" s="111">
        <v>188756</v>
      </c>
      <c r="H121" s="111">
        <v>0</v>
      </c>
      <c r="I121" s="111">
        <v>0</v>
      </c>
      <c r="J121" s="111">
        <v>0</v>
      </c>
      <c r="K121" s="111">
        <v>0</v>
      </c>
      <c r="L121" s="111">
        <v>0</v>
      </c>
      <c r="M121" s="111">
        <f t="shared" si="11"/>
        <v>188756</v>
      </c>
      <c r="N121" s="111">
        <v>122535</v>
      </c>
      <c r="O121" s="111">
        <v>126339</v>
      </c>
      <c r="P121" s="111">
        <v>0</v>
      </c>
      <c r="Q121" s="111">
        <v>0</v>
      </c>
      <c r="R121" s="111">
        <f t="shared" si="12"/>
        <v>248874</v>
      </c>
      <c r="S121" s="111">
        <f t="shared" si="13"/>
        <v>-60118</v>
      </c>
    </row>
    <row r="122" spans="1:19" s="66" customFormat="1" ht="12.75" x14ac:dyDescent="0.2">
      <c r="A122" s="113">
        <v>69</v>
      </c>
      <c r="B122" s="113" t="s">
        <v>176</v>
      </c>
      <c r="C122" s="114">
        <v>0</v>
      </c>
      <c r="D122" s="114">
        <v>0</v>
      </c>
      <c r="E122" s="114">
        <v>0</v>
      </c>
      <c r="F122" s="114">
        <v>0</v>
      </c>
      <c r="G122" s="114">
        <v>4798621</v>
      </c>
      <c r="H122" s="114">
        <v>0</v>
      </c>
      <c r="I122" s="114">
        <v>0</v>
      </c>
      <c r="J122" s="114">
        <v>0</v>
      </c>
      <c r="K122" s="114">
        <v>0</v>
      </c>
      <c r="L122" s="114">
        <v>75486</v>
      </c>
      <c r="M122" s="114">
        <f t="shared" si="11"/>
        <v>4874107</v>
      </c>
      <c r="N122" s="114">
        <v>4100393</v>
      </c>
      <c r="O122" s="114">
        <v>694406</v>
      </c>
      <c r="P122" s="114">
        <v>0</v>
      </c>
      <c r="Q122" s="114">
        <v>0</v>
      </c>
      <c r="R122" s="114">
        <f t="shared" si="12"/>
        <v>4794799</v>
      </c>
      <c r="S122" s="114">
        <f t="shared" si="13"/>
        <v>79308</v>
      </c>
    </row>
    <row r="123" spans="1:19" s="66" customFormat="1" ht="12.75" x14ac:dyDescent="0.2">
      <c r="A123" s="110">
        <v>70</v>
      </c>
      <c r="B123" s="110" t="s">
        <v>178</v>
      </c>
      <c r="C123" s="111">
        <v>0</v>
      </c>
      <c r="D123" s="111">
        <v>0</v>
      </c>
      <c r="E123" s="111">
        <v>0</v>
      </c>
      <c r="F123" s="111">
        <v>0</v>
      </c>
      <c r="G123" s="111">
        <v>618868</v>
      </c>
      <c r="H123" s="111">
        <v>2601887</v>
      </c>
      <c r="I123" s="111">
        <v>0</v>
      </c>
      <c r="J123" s="111">
        <v>0</v>
      </c>
      <c r="K123" s="111">
        <v>0</v>
      </c>
      <c r="L123" s="111">
        <v>90796</v>
      </c>
      <c r="M123" s="111">
        <f t="shared" si="11"/>
        <v>3311551</v>
      </c>
      <c r="N123" s="111">
        <v>1714464</v>
      </c>
      <c r="O123" s="111">
        <v>625711</v>
      </c>
      <c r="P123" s="111">
        <v>488687</v>
      </c>
      <c r="Q123" s="111">
        <v>0</v>
      </c>
      <c r="R123" s="111">
        <f t="shared" si="12"/>
        <v>2828862</v>
      </c>
      <c r="S123" s="111">
        <f t="shared" si="13"/>
        <v>482689</v>
      </c>
    </row>
    <row r="124" spans="1:19" s="66" customFormat="1" ht="12.75" x14ac:dyDescent="0.2">
      <c r="A124" s="113">
        <v>71</v>
      </c>
      <c r="B124" s="113" t="s">
        <v>180</v>
      </c>
      <c r="C124" s="114">
        <v>0</v>
      </c>
      <c r="D124" s="114">
        <v>0</v>
      </c>
      <c r="E124" s="114">
        <v>0</v>
      </c>
      <c r="F124" s="114">
        <v>0</v>
      </c>
      <c r="G124" s="114">
        <v>3657</v>
      </c>
      <c r="H124" s="114">
        <v>0</v>
      </c>
      <c r="I124" s="114">
        <v>0</v>
      </c>
      <c r="J124" s="114">
        <v>0</v>
      </c>
      <c r="K124" s="114">
        <v>0</v>
      </c>
      <c r="L124" s="114">
        <v>0</v>
      </c>
      <c r="M124" s="114">
        <f t="shared" si="11"/>
        <v>3657</v>
      </c>
      <c r="N124" s="114">
        <v>7885</v>
      </c>
      <c r="O124" s="114">
        <v>94722</v>
      </c>
      <c r="P124" s="114">
        <v>54295</v>
      </c>
      <c r="Q124" s="114">
        <v>0</v>
      </c>
      <c r="R124" s="114">
        <f t="shared" si="12"/>
        <v>156902</v>
      </c>
      <c r="S124" s="114">
        <f t="shared" si="13"/>
        <v>-153245</v>
      </c>
    </row>
    <row r="125" spans="1:19" s="66" customFormat="1" ht="12.75" x14ac:dyDescent="0.2">
      <c r="A125" s="110">
        <v>72</v>
      </c>
      <c r="B125" s="110" t="s">
        <v>182</v>
      </c>
      <c r="C125" s="111">
        <v>0</v>
      </c>
      <c r="D125" s="111">
        <v>0</v>
      </c>
      <c r="E125" s="111">
        <v>501757</v>
      </c>
      <c r="F125" s="111">
        <v>0</v>
      </c>
      <c r="G125" s="111">
        <v>7704788</v>
      </c>
      <c r="H125" s="111">
        <v>135000</v>
      </c>
      <c r="I125" s="111">
        <v>0</v>
      </c>
      <c r="J125" s="111">
        <v>0</v>
      </c>
      <c r="K125" s="111">
        <v>237664</v>
      </c>
      <c r="L125" s="111">
        <v>611163</v>
      </c>
      <c r="M125" s="111">
        <f t="shared" si="11"/>
        <v>8688615</v>
      </c>
      <c r="N125" s="111">
        <v>7075273</v>
      </c>
      <c r="O125" s="111">
        <v>1265397</v>
      </c>
      <c r="P125" s="111">
        <v>219031</v>
      </c>
      <c r="Q125" s="111">
        <v>0</v>
      </c>
      <c r="R125" s="111">
        <f t="shared" si="12"/>
        <v>8559701</v>
      </c>
      <c r="S125" s="111">
        <f t="shared" si="13"/>
        <v>128914</v>
      </c>
    </row>
    <row r="126" spans="1:19" s="66" customFormat="1" ht="12.75" x14ac:dyDescent="0.2">
      <c r="A126" s="113">
        <v>73</v>
      </c>
      <c r="B126" s="113" t="s">
        <v>184</v>
      </c>
      <c r="C126" s="114">
        <v>0</v>
      </c>
      <c r="D126" s="114">
        <v>0</v>
      </c>
      <c r="E126" s="114">
        <v>2456000</v>
      </c>
      <c r="F126" s="114">
        <v>0</v>
      </c>
      <c r="G126" s="114">
        <v>0</v>
      </c>
      <c r="H126" s="114">
        <v>0</v>
      </c>
      <c r="I126" s="114">
        <v>0</v>
      </c>
      <c r="J126" s="114">
        <v>0</v>
      </c>
      <c r="K126" s="114">
        <v>0</v>
      </c>
      <c r="L126" s="114">
        <v>0</v>
      </c>
      <c r="M126" s="114">
        <f t="shared" si="11"/>
        <v>0</v>
      </c>
      <c r="N126" s="114">
        <v>0</v>
      </c>
      <c r="O126" s="114">
        <v>0</v>
      </c>
      <c r="P126" s="114">
        <v>0</v>
      </c>
      <c r="Q126" s="114">
        <v>0</v>
      </c>
      <c r="R126" s="114">
        <f t="shared" si="12"/>
        <v>0</v>
      </c>
      <c r="S126" s="114">
        <f t="shared" si="13"/>
        <v>0</v>
      </c>
    </row>
    <row r="127" spans="1:19" s="66" customFormat="1" ht="12.75" x14ac:dyDescent="0.2">
      <c r="A127" s="110">
        <v>74</v>
      </c>
      <c r="B127" s="110" t="s">
        <v>186</v>
      </c>
      <c r="C127" s="111">
        <v>0</v>
      </c>
      <c r="D127" s="111">
        <v>0</v>
      </c>
      <c r="E127" s="111">
        <v>0</v>
      </c>
      <c r="F127" s="111">
        <v>0</v>
      </c>
      <c r="G127" s="111">
        <v>0</v>
      </c>
      <c r="H127" s="111">
        <v>0</v>
      </c>
      <c r="I127" s="111">
        <v>0</v>
      </c>
      <c r="J127" s="111">
        <v>0</v>
      </c>
      <c r="K127" s="111">
        <v>0</v>
      </c>
      <c r="L127" s="111">
        <v>0</v>
      </c>
      <c r="M127" s="111">
        <f t="shared" si="11"/>
        <v>0</v>
      </c>
      <c r="N127" s="111">
        <v>0</v>
      </c>
      <c r="O127" s="111">
        <v>0</v>
      </c>
      <c r="P127" s="111">
        <v>0</v>
      </c>
      <c r="Q127" s="111">
        <v>0</v>
      </c>
      <c r="R127" s="111">
        <f t="shared" si="12"/>
        <v>0</v>
      </c>
      <c r="S127" s="111">
        <f t="shared" si="13"/>
        <v>0</v>
      </c>
    </row>
    <row r="128" spans="1:19" s="66" customFormat="1" ht="12.75" x14ac:dyDescent="0.2">
      <c r="A128" s="113">
        <v>75</v>
      </c>
      <c r="B128" s="113" t="s">
        <v>188</v>
      </c>
      <c r="C128" s="114">
        <v>0</v>
      </c>
      <c r="D128" s="114">
        <v>0</v>
      </c>
      <c r="E128" s="114">
        <v>0</v>
      </c>
      <c r="F128" s="114">
        <v>0</v>
      </c>
      <c r="G128" s="114">
        <v>299953</v>
      </c>
      <c r="H128" s="114">
        <v>0</v>
      </c>
      <c r="I128" s="114">
        <v>0</v>
      </c>
      <c r="J128" s="114">
        <v>0</v>
      </c>
      <c r="K128" s="114">
        <v>24160</v>
      </c>
      <c r="L128" s="114">
        <v>32763</v>
      </c>
      <c r="M128" s="114">
        <f t="shared" si="11"/>
        <v>356876</v>
      </c>
      <c r="N128" s="114">
        <v>273849</v>
      </c>
      <c r="O128" s="114">
        <v>13716</v>
      </c>
      <c r="P128" s="114">
        <v>44556</v>
      </c>
      <c r="Q128" s="114">
        <v>55428</v>
      </c>
      <c r="R128" s="114">
        <f t="shared" si="12"/>
        <v>387549</v>
      </c>
      <c r="S128" s="114">
        <f t="shared" si="13"/>
        <v>-30673</v>
      </c>
    </row>
    <row r="129" spans="1:19" s="66" customFormat="1" ht="12.75" x14ac:dyDescent="0.2">
      <c r="A129" s="110">
        <v>76</v>
      </c>
      <c r="B129" s="110" t="s">
        <v>62</v>
      </c>
      <c r="C129" s="111">
        <v>0</v>
      </c>
      <c r="D129" s="111">
        <v>0</v>
      </c>
      <c r="E129" s="111">
        <v>0</v>
      </c>
      <c r="F129" s="111">
        <v>0</v>
      </c>
      <c r="G129" s="111">
        <v>0</v>
      </c>
      <c r="H129" s="111">
        <v>0</v>
      </c>
      <c r="I129" s="111">
        <v>0</v>
      </c>
      <c r="J129" s="111">
        <v>0</v>
      </c>
      <c r="K129" s="111">
        <v>0</v>
      </c>
      <c r="L129" s="111">
        <v>0</v>
      </c>
      <c r="M129" s="111">
        <f t="shared" si="11"/>
        <v>0</v>
      </c>
      <c r="N129" s="111">
        <v>0</v>
      </c>
      <c r="O129" s="111">
        <v>0</v>
      </c>
      <c r="P129" s="111">
        <v>0</v>
      </c>
      <c r="Q129" s="111">
        <v>0</v>
      </c>
      <c r="R129" s="111">
        <f t="shared" si="12"/>
        <v>0</v>
      </c>
      <c r="S129" s="111">
        <f t="shared" si="13"/>
        <v>0</v>
      </c>
    </row>
    <row r="130" spans="1:19" s="66" customFormat="1" ht="12.75" x14ac:dyDescent="0.2">
      <c r="A130" s="113">
        <v>77</v>
      </c>
      <c r="B130" s="113" t="s">
        <v>64</v>
      </c>
      <c r="C130" s="114">
        <v>0</v>
      </c>
      <c r="D130" s="114">
        <v>0</v>
      </c>
      <c r="E130" s="114">
        <v>0</v>
      </c>
      <c r="F130" s="114">
        <v>0</v>
      </c>
      <c r="G130" s="114">
        <v>0</v>
      </c>
      <c r="H130" s="114">
        <v>0</v>
      </c>
      <c r="I130" s="114">
        <v>0</v>
      </c>
      <c r="J130" s="114">
        <v>0</v>
      </c>
      <c r="K130" s="114">
        <v>0</v>
      </c>
      <c r="L130" s="114">
        <v>0</v>
      </c>
      <c r="M130" s="114">
        <f t="shared" si="11"/>
        <v>0</v>
      </c>
      <c r="N130" s="114">
        <v>0</v>
      </c>
      <c r="O130" s="114">
        <v>0</v>
      </c>
      <c r="P130" s="114">
        <v>0</v>
      </c>
      <c r="Q130" s="114">
        <v>0</v>
      </c>
      <c r="R130" s="114">
        <f t="shared" si="12"/>
        <v>0</v>
      </c>
      <c r="S130" s="114">
        <f t="shared" si="13"/>
        <v>0</v>
      </c>
    </row>
    <row r="131" spans="1:19" s="66" customFormat="1" ht="12.75" x14ac:dyDescent="0.2">
      <c r="A131" s="110">
        <v>78</v>
      </c>
      <c r="B131" s="110" t="s">
        <v>192</v>
      </c>
      <c r="C131" s="111">
        <v>0</v>
      </c>
      <c r="D131" s="111">
        <v>0</v>
      </c>
      <c r="E131" s="111">
        <v>0</v>
      </c>
      <c r="F131" s="111">
        <v>0</v>
      </c>
      <c r="G131" s="111">
        <v>4640548</v>
      </c>
      <c r="H131" s="111">
        <v>0</v>
      </c>
      <c r="I131" s="111">
        <v>210499</v>
      </c>
      <c r="J131" s="111">
        <v>0</v>
      </c>
      <c r="K131" s="111">
        <v>0</v>
      </c>
      <c r="L131" s="111">
        <v>177637</v>
      </c>
      <c r="M131" s="111">
        <f t="shared" si="11"/>
        <v>5028684</v>
      </c>
      <c r="N131" s="111">
        <v>3731353</v>
      </c>
      <c r="O131" s="111">
        <v>1100157</v>
      </c>
      <c r="P131" s="111">
        <v>97831</v>
      </c>
      <c r="Q131" s="111">
        <v>35618</v>
      </c>
      <c r="R131" s="111">
        <f t="shared" si="12"/>
        <v>4964959</v>
      </c>
      <c r="S131" s="111">
        <f t="shared" si="13"/>
        <v>63725</v>
      </c>
    </row>
    <row r="132" spans="1:19" s="66" customFormat="1" ht="12.75" x14ac:dyDescent="0.2">
      <c r="A132" s="113">
        <v>79</v>
      </c>
      <c r="B132" s="113" t="s">
        <v>194</v>
      </c>
      <c r="C132" s="114">
        <v>0</v>
      </c>
      <c r="D132" s="114">
        <v>0</v>
      </c>
      <c r="E132" s="114">
        <v>2033539</v>
      </c>
      <c r="F132" s="114">
        <v>1791000</v>
      </c>
      <c r="G132" s="114">
        <v>9620906</v>
      </c>
      <c r="H132" s="114">
        <v>0</v>
      </c>
      <c r="I132" s="114">
        <v>0</v>
      </c>
      <c r="J132" s="114">
        <v>0</v>
      </c>
      <c r="K132" s="114">
        <v>0</v>
      </c>
      <c r="L132" s="114">
        <v>5996687</v>
      </c>
      <c r="M132" s="114">
        <f t="shared" si="11"/>
        <v>15617593</v>
      </c>
      <c r="N132" s="114">
        <v>5391442</v>
      </c>
      <c r="O132" s="114">
        <v>1635483</v>
      </c>
      <c r="P132" s="114">
        <v>291459</v>
      </c>
      <c r="Q132" s="114">
        <v>31548</v>
      </c>
      <c r="R132" s="114">
        <f t="shared" si="12"/>
        <v>7349932</v>
      </c>
      <c r="S132" s="114">
        <f t="shared" si="13"/>
        <v>8267661</v>
      </c>
    </row>
    <row r="133" spans="1:19" s="66" customFormat="1" ht="12.75" x14ac:dyDescent="0.2">
      <c r="A133" s="110">
        <v>80</v>
      </c>
      <c r="B133" s="110" t="s">
        <v>196</v>
      </c>
      <c r="C133" s="111">
        <v>0</v>
      </c>
      <c r="D133" s="111">
        <v>0</v>
      </c>
      <c r="E133" s="111">
        <v>0</v>
      </c>
      <c r="F133" s="111">
        <v>0</v>
      </c>
      <c r="G133" s="111">
        <v>0</v>
      </c>
      <c r="H133" s="111">
        <v>0</v>
      </c>
      <c r="I133" s="111">
        <v>0</v>
      </c>
      <c r="J133" s="111">
        <v>0</v>
      </c>
      <c r="K133" s="111">
        <v>0</v>
      </c>
      <c r="L133" s="111">
        <v>0</v>
      </c>
      <c r="M133" s="111">
        <f t="shared" si="11"/>
        <v>0</v>
      </c>
      <c r="N133" s="111">
        <v>0</v>
      </c>
      <c r="O133" s="111">
        <v>0</v>
      </c>
      <c r="P133" s="111">
        <v>0</v>
      </c>
      <c r="Q133" s="111">
        <v>0</v>
      </c>
      <c r="R133" s="111">
        <f t="shared" si="12"/>
        <v>0</v>
      </c>
      <c r="S133" s="111">
        <f t="shared" si="13"/>
        <v>0</v>
      </c>
    </row>
    <row r="134" spans="1:19" s="66" customFormat="1" ht="12.75" x14ac:dyDescent="0.2">
      <c r="A134" s="113">
        <v>81</v>
      </c>
      <c r="B134" s="113" t="s">
        <v>198</v>
      </c>
      <c r="C134" s="114">
        <v>0</v>
      </c>
      <c r="D134" s="114">
        <v>0</v>
      </c>
      <c r="E134" s="114">
        <v>0</v>
      </c>
      <c r="F134" s="114">
        <v>0</v>
      </c>
      <c r="G134" s="114">
        <v>5674767</v>
      </c>
      <c r="H134" s="114">
        <v>0</v>
      </c>
      <c r="I134" s="114">
        <v>0</v>
      </c>
      <c r="J134" s="114">
        <v>0</v>
      </c>
      <c r="K134" s="114">
        <v>0</v>
      </c>
      <c r="L134" s="114">
        <v>195060</v>
      </c>
      <c r="M134" s="114">
        <f t="shared" si="11"/>
        <v>5869827</v>
      </c>
      <c r="N134" s="114">
        <v>4783279</v>
      </c>
      <c r="O134" s="114">
        <v>2115284</v>
      </c>
      <c r="P134" s="114">
        <v>167726</v>
      </c>
      <c r="Q134" s="114">
        <v>0</v>
      </c>
      <c r="R134" s="114">
        <f t="shared" si="12"/>
        <v>7066289</v>
      </c>
      <c r="S134" s="114">
        <f t="shared" si="13"/>
        <v>-1196462</v>
      </c>
    </row>
    <row r="135" spans="1:19" s="66" customFormat="1" ht="12.75" x14ac:dyDescent="0.2">
      <c r="A135" s="110">
        <v>82</v>
      </c>
      <c r="B135" s="110" t="s">
        <v>200</v>
      </c>
      <c r="C135" s="111">
        <v>0</v>
      </c>
      <c r="D135" s="111">
        <v>0</v>
      </c>
      <c r="E135" s="111">
        <v>0</v>
      </c>
      <c r="F135" s="111">
        <v>0</v>
      </c>
      <c r="G135" s="111">
        <v>2459374</v>
      </c>
      <c r="H135" s="111">
        <v>0</v>
      </c>
      <c r="I135" s="111">
        <v>0</v>
      </c>
      <c r="J135" s="111">
        <v>0</v>
      </c>
      <c r="K135" s="111">
        <v>0</v>
      </c>
      <c r="L135" s="111">
        <v>694877</v>
      </c>
      <c r="M135" s="111">
        <f t="shared" si="11"/>
        <v>3154251</v>
      </c>
      <c r="N135" s="111">
        <v>3036471</v>
      </c>
      <c r="O135" s="111">
        <v>402938</v>
      </c>
      <c r="P135" s="111">
        <v>6321</v>
      </c>
      <c r="Q135" s="111">
        <v>0</v>
      </c>
      <c r="R135" s="111">
        <f t="shared" si="12"/>
        <v>3445730</v>
      </c>
      <c r="S135" s="111">
        <f t="shared" si="13"/>
        <v>-291479</v>
      </c>
    </row>
    <row r="136" spans="1:19" s="66" customFormat="1" ht="12.75" x14ac:dyDescent="0.2">
      <c r="A136" s="113">
        <v>83</v>
      </c>
      <c r="B136" s="113" t="s">
        <v>202</v>
      </c>
      <c r="C136" s="114">
        <v>0</v>
      </c>
      <c r="D136" s="114">
        <v>0</v>
      </c>
      <c r="E136" s="114">
        <v>32153</v>
      </c>
      <c r="F136" s="114">
        <v>0</v>
      </c>
      <c r="G136" s="114">
        <v>2780520</v>
      </c>
      <c r="H136" s="114">
        <v>339811</v>
      </c>
      <c r="I136" s="114">
        <v>0</v>
      </c>
      <c r="J136" s="114">
        <v>135947</v>
      </c>
      <c r="K136" s="114">
        <v>0</v>
      </c>
      <c r="L136" s="114">
        <v>25591</v>
      </c>
      <c r="M136" s="114">
        <f t="shared" si="11"/>
        <v>3281869</v>
      </c>
      <c r="N136" s="114">
        <v>2261499</v>
      </c>
      <c r="O136" s="114">
        <v>1432530</v>
      </c>
      <c r="P136" s="114">
        <v>177615</v>
      </c>
      <c r="Q136" s="114">
        <v>0</v>
      </c>
      <c r="R136" s="114">
        <f t="shared" si="12"/>
        <v>3871644</v>
      </c>
      <c r="S136" s="114">
        <f t="shared" si="13"/>
        <v>-589775</v>
      </c>
    </row>
    <row r="137" spans="1:19" s="66" customFormat="1" ht="12.75" x14ac:dyDescent="0.2">
      <c r="A137" s="110">
        <v>84</v>
      </c>
      <c r="B137" s="110" t="s">
        <v>204</v>
      </c>
      <c r="C137" s="111">
        <v>0</v>
      </c>
      <c r="D137" s="111">
        <v>0</v>
      </c>
      <c r="E137" s="111">
        <v>0</v>
      </c>
      <c r="F137" s="111">
        <v>0</v>
      </c>
      <c r="G137" s="111">
        <v>1886030</v>
      </c>
      <c r="H137" s="111">
        <v>3088632</v>
      </c>
      <c r="I137" s="111">
        <v>0</v>
      </c>
      <c r="J137" s="111">
        <v>0</v>
      </c>
      <c r="K137" s="111">
        <v>952581</v>
      </c>
      <c r="L137" s="111">
        <v>343069</v>
      </c>
      <c r="M137" s="111">
        <f t="shared" si="11"/>
        <v>6270312</v>
      </c>
      <c r="N137" s="111">
        <v>2449665</v>
      </c>
      <c r="O137" s="111">
        <v>1284878</v>
      </c>
      <c r="P137" s="111">
        <v>818693</v>
      </c>
      <c r="Q137" s="111">
        <v>6681</v>
      </c>
      <c r="R137" s="111">
        <f t="shared" si="12"/>
        <v>4559917</v>
      </c>
      <c r="S137" s="111">
        <f t="shared" si="13"/>
        <v>1710395</v>
      </c>
    </row>
    <row r="138" spans="1:19" s="66" customFormat="1" ht="12.75" x14ac:dyDescent="0.2">
      <c r="A138" s="113">
        <v>85</v>
      </c>
      <c r="B138" s="113" t="s">
        <v>206</v>
      </c>
      <c r="C138" s="114">
        <v>0</v>
      </c>
      <c r="D138" s="114">
        <v>0</v>
      </c>
      <c r="E138" s="114">
        <v>0</v>
      </c>
      <c r="F138" s="114">
        <v>0</v>
      </c>
      <c r="G138" s="114">
        <v>50149961</v>
      </c>
      <c r="H138" s="114">
        <v>-11081</v>
      </c>
      <c r="I138" s="114">
        <v>0</v>
      </c>
      <c r="J138" s="114">
        <v>0</v>
      </c>
      <c r="K138" s="114">
        <v>0</v>
      </c>
      <c r="L138" s="114">
        <v>10697486</v>
      </c>
      <c r="M138" s="114">
        <f t="shared" si="11"/>
        <v>60836366</v>
      </c>
      <c r="N138" s="114">
        <v>30331990</v>
      </c>
      <c r="O138" s="114">
        <v>13555593</v>
      </c>
      <c r="P138" s="114">
        <v>8945224</v>
      </c>
      <c r="Q138" s="114">
        <v>0</v>
      </c>
      <c r="R138" s="114">
        <f t="shared" si="12"/>
        <v>52832807</v>
      </c>
      <c r="S138" s="114">
        <f t="shared" si="13"/>
        <v>8003559</v>
      </c>
    </row>
    <row r="139" spans="1:19" s="66" customFormat="1" ht="12.75" x14ac:dyDescent="0.2">
      <c r="A139" s="110">
        <v>86</v>
      </c>
      <c r="B139" s="110" t="s">
        <v>208</v>
      </c>
      <c r="C139" s="111">
        <v>0</v>
      </c>
      <c r="D139" s="111">
        <v>0</v>
      </c>
      <c r="E139" s="111">
        <v>0</v>
      </c>
      <c r="F139" s="111">
        <v>3056823</v>
      </c>
      <c r="G139" s="111">
        <v>59597123</v>
      </c>
      <c r="H139" s="111">
        <v>0</v>
      </c>
      <c r="I139" s="111">
        <v>0</v>
      </c>
      <c r="J139" s="111">
        <v>0</v>
      </c>
      <c r="K139" s="111">
        <v>0</v>
      </c>
      <c r="L139" s="111">
        <v>12480736</v>
      </c>
      <c r="M139" s="111">
        <f t="shared" si="11"/>
        <v>72077859</v>
      </c>
      <c r="N139" s="111">
        <v>52275010</v>
      </c>
      <c r="O139" s="111">
        <v>17126581</v>
      </c>
      <c r="P139" s="111">
        <v>2497818</v>
      </c>
      <c r="Q139" s="111">
        <v>705254</v>
      </c>
      <c r="R139" s="111">
        <f t="shared" si="12"/>
        <v>72604663</v>
      </c>
      <c r="S139" s="111">
        <f t="shared" si="13"/>
        <v>-526804</v>
      </c>
    </row>
    <row r="140" spans="1:19" s="66" customFormat="1" ht="12.75" x14ac:dyDescent="0.2">
      <c r="A140" s="113">
        <v>87</v>
      </c>
      <c r="B140" s="113" t="s">
        <v>210</v>
      </c>
      <c r="C140" s="114">
        <v>0</v>
      </c>
      <c r="D140" s="114">
        <v>0</v>
      </c>
      <c r="E140" s="114">
        <v>0</v>
      </c>
      <c r="F140" s="114">
        <v>0</v>
      </c>
      <c r="G140" s="114">
        <v>298401</v>
      </c>
      <c r="H140" s="114">
        <v>0</v>
      </c>
      <c r="I140" s="114">
        <v>0</v>
      </c>
      <c r="J140" s="114">
        <v>0</v>
      </c>
      <c r="K140" s="114">
        <v>0</v>
      </c>
      <c r="L140" s="114">
        <v>0</v>
      </c>
      <c r="M140" s="114">
        <f t="shared" si="11"/>
        <v>298401</v>
      </c>
      <c r="N140" s="114">
        <v>90202</v>
      </c>
      <c r="O140" s="114">
        <v>98308</v>
      </c>
      <c r="P140" s="114">
        <v>0</v>
      </c>
      <c r="Q140" s="114">
        <v>0</v>
      </c>
      <c r="R140" s="114">
        <f t="shared" si="12"/>
        <v>188510</v>
      </c>
      <c r="S140" s="114">
        <f t="shared" si="13"/>
        <v>109891</v>
      </c>
    </row>
    <row r="141" spans="1:19" s="66" customFormat="1" ht="12.75" x14ac:dyDescent="0.2">
      <c r="A141" s="110">
        <v>88</v>
      </c>
      <c r="B141" s="110" t="s">
        <v>212</v>
      </c>
      <c r="C141" s="111">
        <v>0</v>
      </c>
      <c r="D141" s="111">
        <v>0</v>
      </c>
      <c r="E141" s="111">
        <v>0</v>
      </c>
      <c r="F141" s="111">
        <v>0</v>
      </c>
      <c r="G141" s="111">
        <v>0</v>
      </c>
      <c r="H141" s="111">
        <v>0</v>
      </c>
      <c r="I141" s="111">
        <v>0</v>
      </c>
      <c r="J141" s="111">
        <v>0</v>
      </c>
      <c r="K141" s="111">
        <v>0</v>
      </c>
      <c r="L141" s="111">
        <v>0</v>
      </c>
      <c r="M141" s="111">
        <f t="shared" si="11"/>
        <v>0</v>
      </c>
      <c r="N141" s="111">
        <v>0</v>
      </c>
      <c r="O141" s="111">
        <v>0</v>
      </c>
      <c r="P141" s="111">
        <v>0</v>
      </c>
      <c r="Q141" s="111">
        <v>0</v>
      </c>
      <c r="R141" s="111">
        <f t="shared" si="12"/>
        <v>0</v>
      </c>
      <c r="S141" s="111">
        <f t="shared" si="13"/>
        <v>0</v>
      </c>
    </row>
    <row r="142" spans="1:19" s="66" customFormat="1" ht="12.75" x14ac:dyDescent="0.2">
      <c r="A142" s="113">
        <v>89</v>
      </c>
      <c r="B142" s="113" t="s">
        <v>214</v>
      </c>
      <c r="C142" s="114">
        <v>0</v>
      </c>
      <c r="D142" s="114">
        <v>0</v>
      </c>
      <c r="E142" s="114">
        <v>0</v>
      </c>
      <c r="F142" s="114">
        <v>0</v>
      </c>
      <c r="G142" s="114">
        <v>9111732</v>
      </c>
      <c r="H142" s="114">
        <v>1158821</v>
      </c>
      <c r="I142" s="114">
        <v>0</v>
      </c>
      <c r="J142" s="114">
        <v>67996</v>
      </c>
      <c r="K142" s="114">
        <v>59968</v>
      </c>
      <c r="L142" s="114">
        <v>449511</v>
      </c>
      <c r="M142" s="114">
        <f t="shared" si="11"/>
        <v>10848028</v>
      </c>
      <c r="N142" s="114">
        <v>7287264</v>
      </c>
      <c r="O142" s="114">
        <v>3038444</v>
      </c>
      <c r="P142" s="114">
        <v>306828</v>
      </c>
      <c r="Q142" s="114">
        <v>0</v>
      </c>
      <c r="R142" s="114">
        <f t="shared" si="12"/>
        <v>10632536</v>
      </c>
      <c r="S142" s="114">
        <f t="shared" si="13"/>
        <v>215492</v>
      </c>
    </row>
    <row r="143" spans="1:19" s="66" customFormat="1" ht="12.75" x14ac:dyDescent="0.2">
      <c r="A143" s="110">
        <v>90</v>
      </c>
      <c r="B143" s="110" t="s">
        <v>216</v>
      </c>
      <c r="C143" s="116">
        <v>0</v>
      </c>
      <c r="D143" s="116">
        <v>0</v>
      </c>
      <c r="E143" s="116">
        <v>0</v>
      </c>
      <c r="F143" s="116">
        <v>0</v>
      </c>
      <c r="G143" s="116">
        <v>0</v>
      </c>
      <c r="H143" s="116">
        <v>0</v>
      </c>
      <c r="I143" s="116">
        <v>0</v>
      </c>
      <c r="J143" s="116">
        <v>0</v>
      </c>
      <c r="K143" s="116">
        <v>0</v>
      </c>
      <c r="L143" s="116">
        <v>0</v>
      </c>
      <c r="M143" s="116">
        <f t="shared" si="11"/>
        <v>0</v>
      </c>
      <c r="N143" s="116">
        <v>0</v>
      </c>
      <c r="O143" s="116">
        <v>0</v>
      </c>
      <c r="P143" s="116">
        <v>0</v>
      </c>
      <c r="Q143" s="116">
        <v>0</v>
      </c>
      <c r="R143" s="116">
        <f t="shared" si="12"/>
        <v>0</v>
      </c>
      <c r="S143" s="116">
        <f t="shared" si="13"/>
        <v>0</v>
      </c>
    </row>
    <row r="144" spans="1:19" s="66" customFormat="1" ht="12.75" x14ac:dyDescent="0.2">
      <c r="A144" s="113">
        <v>91</v>
      </c>
      <c r="B144" s="113" t="s">
        <v>218</v>
      </c>
      <c r="C144" s="114">
        <v>0</v>
      </c>
      <c r="D144" s="114">
        <v>0</v>
      </c>
      <c r="E144" s="114">
        <v>0</v>
      </c>
      <c r="F144" s="114">
        <v>0</v>
      </c>
      <c r="G144" s="114">
        <v>1553492</v>
      </c>
      <c r="H144" s="114">
        <v>0</v>
      </c>
      <c r="I144" s="114">
        <v>0</v>
      </c>
      <c r="J144" s="114">
        <v>23617</v>
      </c>
      <c r="K144" s="114">
        <v>0</v>
      </c>
      <c r="L144" s="114">
        <v>31301</v>
      </c>
      <c r="M144" s="114">
        <f t="shared" si="11"/>
        <v>1608410</v>
      </c>
      <c r="N144" s="114">
        <v>1850641</v>
      </c>
      <c r="O144" s="114">
        <v>868447</v>
      </c>
      <c r="P144" s="114">
        <v>47435</v>
      </c>
      <c r="Q144" s="114">
        <v>0</v>
      </c>
      <c r="R144" s="114">
        <f t="shared" si="12"/>
        <v>2766523</v>
      </c>
      <c r="S144" s="114">
        <f t="shared" si="13"/>
        <v>-1158113</v>
      </c>
    </row>
    <row r="145" spans="1:19" s="66" customFormat="1" ht="12.75" x14ac:dyDescent="0.2">
      <c r="A145" s="110">
        <v>92</v>
      </c>
      <c r="B145" s="110" t="s">
        <v>220</v>
      </c>
      <c r="C145" s="111">
        <v>0</v>
      </c>
      <c r="D145" s="111">
        <v>0</v>
      </c>
      <c r="E145" s="111">
        <v>0</v>
      </c>
      <c r="F145" s="111">
        <v>0</v>
      </c>
      <c r="G145" s="111">
        <v>1904058</v>
      </c>
      <c r="H145" s="111">
        <v>0</v>
      </c>
      <c r="I145" s="111">
        <v>0</v>
      </c>
      <c r="J145" s="111">
        <v>0</v>
      </c>
      <c r="K145" s="111">
        <v>0</v>
      </c>
      <c r="L145" s="111">
        <v>1818911</v>
      </c>
      <c r="M145" s="111">
        <f t="shared" si="11"/>
        <v>3722969</v>
      </c>
      <c r="N145" s="111">
        <v>3464554</v>
      </c>
      <c r="O145" s="111">
        <v>980488</v>
      </c>
      <c r="P145" s="111">
        <v>286418</v>
      </c>
      <c r="Q145" s="111">
        <v>4547</v>
      </c>
      <c r="R145" s="111">
        <f t="shared" si="12"/>
        <v>4736007</v>
      </c>
      <c r="S145" s="111">
        <f t="shared" si="13"/>
        <v>-1013038</v>
      </c>
    </row>
    <row r="146" spans="1:19" s="66" customFormat="1" ht="12.75" x14ac:dyDescent="0.2">
      <c r="A146" s="113">
        <v>93</v>
      </c>
      <c r="B146" s="113" t="s">
        <v>222</v>
      </c>
      <c r="C146" s="114">
        <v>0</v>
      </c>
      <c r="D146" s="114">
        <v>0</v>
      </c>
      <c r="E146" s="114">
        <v>164000</v>
      </c>
      <c r="F146" s="114">
        <v>0</v>
      </c>
      <c r="G146" s="114">
        <v>6636516</v>
      </c>
      <c r="H146" s="114">
        <v>43373</v>
      </c>
      <c r="I146" s="114">
        <v>0</v>
      </c>
      <c r="J146" s="114">
        <v>5874</v>
      </c>
      <c r="K146" s="114">
        <v>4379139</v>
      </c>
      <c r="L146" s="114">
        <v>213724</v>
      </c>
      <c r="M146" s="114">
        <f t="shared" si="11"/>
        <v>11278626</v>
      </c>
      <c r="N146" s="114">
        <v>6120628</v>
      </c>
      <c r="O146" s="114">
        <v>2626710</v>
      </c>
      <c r="P146" s="114">
        <v>116904</v>
      </c>
      <c r="Q146" s="114">
        <v>0</v>
      </c>
      <c r="R146" s="114">
        <f t="shared" si="12"/>
        <v>8864242</v>
      </c>
      <c r="S146" s="114">
        <f t="shared" si="13"/>
        <v>2414384</v>
      </c>
    </row>
    <row r="147" spans="1:19" s="66" customFormat="1" ht="12.75" x14ac:dyDescent="0.2">
      <c r="A147" s="110">
        <v>94</v>
      </c>
      <c r="B147" s="110" t="s">
        <v>224</v>
      </c>
      <c r="C147" s="111">
        <v>0</v>
      </c>
      <c r="D147" s="111">
        <v>0</v>
      </c>
      <c r="E147" s="111">
        <v>60156</v>
      </c>
      <c r="F147" s="111">
        <v>0</v>
      </c>
      <c r="G147" s="111">
        <v>4199712</v>
      </c>
      <c r="H147" s="111">
        <v>873533</v>
      </c>
      <c r="I147" s="111">
        <v>0</v>
      </c>
      <c r="J147" s="111">
        <v>0</v>
      </c>
      <c r="K147" s="111">
        <v>0</v>
      </c>
      <c r="L147" s="111">
        <v>405242</v>
      </c>
      <c r="M147" s="111">
        <f t="shared" si="11"/>
        <v>5478487</v>
      </c>
      <c r="N147" s="111">
        <v>2738791</v>
      </c>
      <c r="O147" s="111">
        <v>1720207</v>
      </c>
      <c r="P147" s="111">
        <v>592659</v>
      </c>
      <c r="Q147" s="111">
        <v>0</v>
      </c>
      <c r="R147" s="111">
        <f t="shared" si="12"/>
        <v>5051657</v>
      </c>
      <c r="S147" s="111">
        <f t="shared" si="13"/>
        <v>426830</v>
      </c>
    </row>
    <row r="148" spans="1:19" s="66" customFormat="1" ht="12.75" x14ac:dyDescent="0.2">
      <c r="A148" s="113">
        <v>95</v>
      </c>
      <c r="B148" s="113" t="s">
        <v>226</v>
      </c>
      <c r="C148" s="117">
        <v>0</v>
      </c>
      <c r="D148" s="117">
        <v>0</v>
      </c>
      <c r="E148" s="117">
        <v>347191</v>
      </c>
      <c r="F148" s="117">
        <v>0</v>
      </c>
      <c r="G148" s="117">
        <v>12434848</v>
      </c>
      <c r="H148" s="117">
        <v>0</v>
      </c>
      <c r="I148" s="117">
        <v>0</v>
      </c>
      <c r="J148" s="117">
        <v>0</v>
      </c>
      <c r="K148" s="117">
        <v>739089</v>
      </c>
      <c r="L148" s="117">
        <v>2584320</v>
      </c>
      <c r="M148" s="117">
        <f t="shared" si="11"/>
        <v>15758257</v>
      </c>
      <c r="N148" s="117">
        <v>9663606</v>
      </c>
      <c r="O148" s="117">
        <v>4670791</v>
      </c>
      <c r="P148" s="117">
        <v>332135</v>
      </c>
      <c r="Q148" s="117">
        <v>8595</v>
      </c>
      <c r="R148" s="117">
        <f t="shared" si="12"/>
        <v>14675127</v>
      </c>
      <c r="S148" s="117">
        <f t="shared" si="13"/>
        <v>1083130</v>
      </c>
    </row>
    <row r="149" spans="1:19" s="66" customFormat="1" ht="13.5" thickBot="1" x14ac:dyDescent="0.25">
      <c r="A149" s="120">
        <f>A148</f>
        <v>95</v>
      </c>
      <c r="B149" s="130" t="s">
        <v>245</v>
      </c>
      <c r="C149" s="122">
        <f t="shared" ref="C149:S149" si="14">SUM(C54:C148)</f>
        <v>0</v>
      </c>
      <c r="D149" s="122">
        <f t="shared" si="14"/>
        <v>0</v>
      </c>
      <c r="E149" s="122">
        <f t="shared" si="14"/>
        <v>197206831</v>
      </c>
      <c r="F149" s="122">
        <f t="shared" si="14"/>
        <v>11384476</v>
      </c>
      <c r="G149" s="122">
        <f t="shared" si="14"/>
        <v>1114192361</v>
      </c>
      <c r="H149" s="122">
        <f t="shared" si="14"/>
        <v>280547269</v>
      </c>
      <c r="I149" s="122">
        <f t="shared" si="14"/>
        <v>333367</v>
      </c>
      <c r="J149" s="122">
        <f t="shared" si="14"/>
        <v>77524638</v>
      </c>
      <c r="K149" s="122">
        <f t="shared" si="14"/>
        <v>12980752</v>
      </c>
      <c r="L149" s="122">
        <f t="shared" si="14"/>
        <v>171824289</v>
      </c>
      <c r="M149" s="122">
        <f t="shared" si="14"/>
        <v>1657402676</v>
      </c>
      <c r="N149" s="122">
        <f t="shared" si="14"/>
        <v>973109696</v>
      </c>
      <c r="O149" s="122">
        <f t="shared" si="14"/>
        <v>301602561</v>
      </c>
      <c r="P149" s="122">
        <f t="shared" si="14"/>
        <v>86161776</v>
      </c>
      <c r="Q149" s="122">
        <f t="shared" si="14"/>
        <v>4092768</v>
      </c>
      <c r="R149" s="122">
        <f t="shared" si="14"/>
        <v>1364966801</v>
      </c>
      <c r="S149" s="122">
        <f t="shared" si="14"/>
        <v>292435875</v>
      </c>
    </row>
    <row r="150" spans="1:19" s="66" customFormat="1" ht="12.75" x14ac:dyDescent="0.2">
      <c r="B150" s="71"/>
      <c r="C150" s="68"/>
      <c r="D150" s="68"/>
      <c r="E150" s="68"/>
      <c r="F150" s="68"/>
      <c r="G150" s="68"/>
      <c r="H150" s="68"/>
      <c r="I150" s="68"/>
      <c r="J150" s="68"/>
      <c r="K150" s="68"/>
      <c r="L150" s="68"/>
      <c r="M150" s="68"/>
      <c r="N150" s="68"/>
      <c r="O150" s="68"/>
      <c r="P150" s="68"/>
      <c r="Q150" s="68"/>
      <c r="R150" s="68"/>
      <c r="S150" s="68"/>
    </row>
    <row r="151" spans="1:19" s="66" customFormat="1" ht="12.75" x14ac:dyDescent="0.2">
      <c r="B151" s="71"/>
      <c r="C151" s="68"/>
      <c r="D151" s="68"/>
      <c r="E151" s="68"/>
      <c r="F151" s="68"/>
      <c r="G151" s="68"/>
      <c r="H151" s="68"/>
      <c r="I151" s="68"/>
      <c r="J151" s="68"/>
      <c r="K151" s="68"/>
      <c r="L151" s="68"/>
      <c r="M151" s="68"/>
      <c r="N151" s="68"/>
      <c r="O151" s="68"/>
      <c r="P151" s="68"/>
      <c r="Q151" s="68"/>
      <c r="R151" s="68"/>
      <c r="S151" s="68"/>
    </row>
    <row r="152" spans="1:19" s="296" customFormat="1" ht="15.75" x14ac:dyDescent="0.2">
      <c r="A152" s="325" t="str">
        <f>A1</f>
        <v>COMPARATIVE REPORT</v>
      </c>
      <c r="B152" s="271"/>
      <c r="C152" s="271"/>
      <c r="D152" s="271"/>
      <c r="E152" s="271"/>
      <c r="F152" s="271"/>
      <c r="G152" s="271"/>
      <c r="H152" s="271"/>
      <c r="I152" s="271"/>
      <c r="J152" s="271"/>
      <c r="K152" s="271"/>
      <c r="L152" s="271"/>
      <c r="M152" s="271"/>
      <c r="N152" s="271"/>
      <c r="O152" s="271"/>
      <c r="P152" s="271"/>
      <c r="Q152" s="271"/>
      <c r="R152" s="271"/>
      <c r="S152" s="271"/>
    </row>
    <row r="153" spans="1:19" s="296" customFormat="1" ht="15.75" x14ac:dyDescent="0.2">
      <c r="A153" s="323" t="str">
        <f>A2</f>
        <v>EXHIBIT F: SUMMARY OF ENTERPRISE ACTIVITIES</v>
      </c>
      <c r="B153" s="273"/>
      <c r="C153" s="273"/>
      <c r="D153" s="273"/>
      <c r="E153" s="273"/>
      <c r="F153" s="273"/>
      <c r="G153" s="273"/>
      <c r="H153" s="273"/>
      <c r="I153" s="273"/>
      <c r="J153" s="273"/>
      <c r="K153" s="273"/>
      <c r="L153" s="273"/>
      <c r="M153" s="273"/>
      <c r="N153" s="273"/>
      <c r="O153" s="273"/>
      <c r="P153" s="273"/>
      <c r="Q153" s="273"/>
      <c r="R153" s="273"/>
      <c r="S153" s="273"/>
    </row>
    <row r="154" spans="1:19" s="296" customFormat="1" ht="15.75" x14ac:dyDescent="0.2">
      <c r="A154" s="323" t="str">
        <f>A3</f>
        <v>FOR THE YEAR ENDED JUNE 30, 2025</v>
      </c>
      <c r="B154" s="273"/>
      <c r="C154" s="273"/>
      <c r="D154" s="273"/>
      <c r="E154" s="273"/>
      <c r="F154" s="273"/>
      <c r="G154" s="273"/>
      <c r="H154" s="273"/>
      <c r="I154" s="273"/>
      <c r="J154" s="273"/>
      <c r="K154" s="273"/>
      <c r="L154" s="273"/>
      <c r="M154" s="273"/>
      <c r="N154" s="273"/>
      <c r="O154" s="273"/>
      <c r="P154" s="273"/>
      <c r="Q154" s="273"/>
      <c r="R154" s="273"/>
      <c r="S154" s="273"/>
    </row>
    <row r="155" spans="1:19" s="66" customFormat="1" ht="13.5" thickBot="1" x14ac:dyDescent="0.25"/>
    <row r="156" spans="1:19" s="86" customFormat="1" ht="45.75" customHeight="1" thickBot="1" x14ac:dyDescent="0.3">
      <c r="A156" s="85"/>
      <c r="B156" s="85"/>
      <c r="C156" s="418" t="s">
        <v>302</v>
      </c>
      <c r="D156" s="419"/>
      <c r="E156" s="418" t="s">
        <v>300</v>
      </c>
      <c r="F156" s="419"/>
      <c r="G156" s="85"/>
      <c r="H156" s="418" t="s">
        <v>298</v>
      </c>
      <c r="I156" s="420"/>
      <c r="J156" s="420"/>
      <c r="K156" s="419"/>
      <c r="L156" s="85"/>
      <c r="M156" s="85"/>
      <c r="N156" s="415" t="s">
        <v>284</v>
      </c>
      <c r="O156" s="416"/>
      <c r="P156" s="416"/>
      <c r="Q156" s="416"/>
      <c r="R156" s="417"/>
      <c r="S156" s="85"/>
    </row>
    <row r="157" spans="1:19" s="86" customFormat="1" ht="60.75" thickBot="1" x14ac:dyDescent="0.3">
      <c r="A157" s="334" t="s">
        <v>1</v>
      </c>
      <c r="B157" s="335" t="s">
        <v>251</v>
      </c>
      <c r="C157" s="336" t="s">
        <v>301</v>
      </c>
      <c r="D157" s="337" t="s">
        <v>285</v>
      </c>
      <c r="E157" s="336" t="s">
        <v>344</v>
      </c>
      <c r="F157" s="337" t="s">
        <v>285</v>
      </c>
      <c r="G157" s="334" t="s">
        <v>289</v>
      </c>
      <c r="H157" s="336" t="s">
        <v>299</v>
      </c>
      <c r="I157" s="338" t="s">
        <v>290</v>
      </c>
      <c r="J157" s="338" t="s">
        <v>291</v>
      </c>
      <c r="K157" s="337" t="s">
        <v>286</v>
      </c>
      <c r="L157" s="334" t="s">
        <v>292</v>
      </c>
      <c r="M157" s="334" t="s">
        <v>293</v>
      </c>
      <c r="N157" s="336" t="s">
        <v>287</v>
      </c>
      <c r="O157" s="338" t="s">
        <v>294</v>
      </c>
      <c r="P157" s="338" t="s">
        <v>288</v>
      </c>
      <c r="Q157" s="338" t="s">
        <v>295</v>
      </c>
      <c r="R157" s="337" t="s">
        <v>296</v>
      </c>
      <c r="S157" s="334" t="s">
        <v>297</v>
      </c>
    </row>
    <row r="158" spans="1:19" s="66" customFormat="1" ht="12.75" x14ac:dyDescent="0.2">
      <c r="A158" s="109">
        <v>1</v>
      </c>
      <c r="B158" s="109" t="s">
        <v>252</v>
      </c>
      <c r="C158" s="128">
        <v>0</v>
      </c>
      <c r="D158" s="128">
        <v>0</v>
      </c>
      <c r="E158" s="128">
        <v>0</v>
      </c>
      <c r="F158" s="128">
        <v>0</v>
      </c>
      <c r="G158" s="128">
        <v>4472389</v>
      </c>
      <c r="H158" s="128">
        <v>0</v>
      </c>
      <c r="I158" s="128">
        <v>0</v>
      </c>
      <c r="J158" s="128">
        <v>0</v>
      </c>
      <c r="K158" s="128">
        <v>0</v>
      </c>
      <c r="L158" s="128">
        <v>1500417</v>
      </c>
      <c r="M158" s="128">
        <f t="shared" ref="M158:M194" si="15">SUM(G158:L158)</f>
        <v>5972806</v>
      </c>
      <c r="N158" s="128">
        <v>3330661</v>
      </c>
      <c r="O158" s="128">
        <v>500297</v>
      </c>
      <c r="P158" s="128">
        <v>9196</v>
      </c>
      <c r="Q158" s="128">
        <v>0</v>
      </c>
      <c r="R158" s="128">
        <f t="shared" ref="R158:R186" si="16">SUM(N158:Q158)</f>
        <v>3840154</v>
      </c>
      <c r="S158" s="128">
        <f t="shared" ref="S158:S194" si="17">(M158-R158)</f>
        <v>2132652</v>
      </c>
    </row>
    <row r="159" spans="1:19" s="66" customFormat="1" ht="12.75" x14ac:dyDescent="0.2">
      <c r="A159" s="110">
        <v>2</v>
      </c>
      <c r="B159" s="110" t="s">
        <v>253</v>
      </c>
      <c r="C159" s="111">
        <v>0</v>
      </c>
      <c r="D159" s="111">
        <v>0</v>
      </c>
      <c r="E159" s="111">
        <v>0</v>
      </c>
      <c r="F159" s="111">
        <v>0</v>
      </c>
      <c r="G159" s="111">
        <v>0</v>
      </c>
      <c r="H159" s="111">
        <v>0</v>
      </c>
      <c r="I159" s="111">
        <v>0</v>
      </c>
      <c r="J159" s="111">
        <v>0</v>
      </c>
      <c r="K159" s="111">
        <v>0</v>
      </c>
      <c r="L159" s="111">
        <v>0</v>
      </c>
      <c r="M159" s="111">
        <f t="shared" si="15"/>
        <v>0</v>
      </c>
      <c r="N159" s="111">
        <v>0</v>
      </c>
      <c r="O159" s="111">
        <v>0</v>
      </c>
      <c r="P159" s="111">
        <v>0</v>
      </c>
      <c r="Q159" s="111">
        <v>0</v>
      </c>
      <c r="R159" s="111">
        <f t="shared" si="16"/>
        <v>0</v>
      </c>
      <c r="S159" s="111">
        <f t="shared" si="17"/>
        <v>0</v>
      </c>
    </row>
    <row r="160" spans="1:19" s="66" customFormat="1" ht="12.75" x14ac:dyDescent="0.2">
      <c r="A160" s="113">
        <v>3</v>
      </c>
      <c r="B160" s="113" t="s">
        <v>88</v>
      </c>
      <c r="C160" s="117">
        <v>0</v>
      </c>
      <c r="D160" s="114">
        <v>0</v>
      </c>
      <c r="E160" s="114">
        <v>0</v>
      </c>
      <c r="F160" s="114">
        <v>0</v>
      </c>
      <c r="G160" s="114">
        <v>24157502</v>
      </c>
      <c r="H160" s="114">
        <v>0</v>
      </c>
      <c r="I160" s="114">
        <v>0</v>
      </c>
      <c r="J160" s="114">
        <v>0</v>
      </c>
      <c r="K160" s="114">
        <v>0</v>
      </c>
      <c r="L160" s="114">
        <v>397466</v>
      </c>
      <c r="M160" s="114">
        <f t="shared" si="15"/>
        <v>24554968</v>
      </c>
      <c r="N160" s="114">
        <v>22265703</v>
      </c>
      <c r="O160" s="114">
        <v>1886528</v>
      </c>
      <c r="P160" s="114">
        <v>143554</v>
      </c>
      <c r="Q160" s="114">
        <v>0</v>
      </c>
      <c r="R160" s="114">
        <f t="shared" si="16"/>
        <v>24295785</v>
      </c>
      <c r="S160" s="114">
        <f t="shared" si="17"/>
        <v>259183</v>
      </c>
    </row>
    <row r="161" spans="1:19" s="66" customFormat="1" ht="12.75" x14ac:dyDescent="0.2">
      <c r="A161" s="110">
        <v>4</v>
      </c>
      <c r="B161" s="110" t="s">
        <v>254</v>
      </c>
      <c r="C161" s="111">
        <v>0</v>
      </c>
      <c r="D161" s="111">
        <v>0</v>
      </c>
      <c r="E161" s="111">
        <v>0</v>
      </c>
      <c r="F161" s="111">
        <v>0</v>
      </c>
      <c r="G161" s="111">
        <v>3394438</v>
      </c>
      <c r="H161" s="111">
        <v>0</v>
      </c>
      <c r="I161" s="111">
        <v>0</v>
      </c>
      <c r="J161" s="111">
        <v>0</v>
      </c>
      <c r="K161" s="111">
        <v>268</v>
      </c>
      <c r="L161" s="111">
        <v>274833</v>
      </c>
      <c r="M161" s="111">
        <f t="shared" si="15"/>
        <v>3669539</v>
      </c>
      <c r="N161" s="111">
        <v>2239203</v>
      </c>
      <c r="O161" s="111">
        <v>1232747</v>
      </c>
      <c r="P161" s="111">
        <v>0</v>
      </c>
      <c r="Q161" s="111">
        <v>0</v>
      </c>
      <c r="R161" s="111">
        <f t="shared" si="16"/>
        <v>3471950</v>
      </c>
      <c r="S161" s="111">
        <f t="shared" si="17"/>
        <v>197589</v>
      </c>
    </row>
    <row r="162" spans="1:19" s="66" customFormat="1" ht="12.75" x14ac:dyDescent="0.2">
      <c r="A162" s="113">
        <v>5</v>
      </c>
      <c r="B162" s="113" t="s">
        <v>255</v>
      </c>
      <c r="C162" s="114">
        <v>0</v>
      </c>
      <c r="D162" s="114">
        <v>0</v>
      </c>
      <c r="E162" s="114">
        <v>0</v>
      </c>
      <c r="F162" s="114">
        <v>0</v>
      </c>
      <c r="G162" s="114">
        <v>0</v>
      </c>
      <c r="H162" s="114">
        <v>0</v>
      </c>
      <c r="I162" s="114">
        <v>0</v>
      </c>
      <c r="J162" s="114">
        <v>0</v>
      </c>
      <c r="K162" s="114">
        <v>0</v>
      </c>
      <c r="L162" s="114">
        <v>0</v>
      </c>
      <c r="M162" s="114">
        <f t="shared" si="15"/>
        <v>0</v>
      </c>
      <c r="N162" s="114">
        <v>0</v>
      </c>
      <c r="O162" s="114">
        <v>0</v>
      </c>
      <c r="P162" s="114">
        <v>0</v>
      </c>
      <c r="Q162" s="114">
        <v>0</v>
      </c>
      <c r="R162" s="114">
        <f t="shared" si="16"/>
        <v>0</v>
      </c>
      <c r="S162" s="114">
        <f t="shared" si="17"/>
        <v>0</v>
      </c>
    </row>
    <row r="163" spans="1:19" s="66" customFormat="1" ht="12.75" x14ac:dyDescent="0.2">
      <c r="A163" s="110">
        <v>6</v>
      </c>
      <c r="B163" s="110" t="s">
        <v>256</v>
      </c>
      <c r="C163" s="111">
        <v>0</v>
      </c>
      <c r="D163" s="111">
        <v>0</v>
      </c>
      <c r="E163" s="111">
        <v>0</v>
      </c>
      <c r="F163" s="111">
        <v>0</v>
      </c>
      <c r="G163" s="111">
        <v>0</v>
      </c>
      <c r="H163" s="111">
        <v>0</v>
      </c>
      <c r="I163" s="111">
        <v>0</v>
      </c>
      <c r="J163" s="111">
        <v>0</v>
      </c>
      <c r="K163" s="111">
        <v>0</v>
      </c>
      <c r="L163" s="111">
        <v>0</v>
      </c>
      <c r="M163" s="111">
        <f t="shared" si="15"/>
        <v>0</v>
      </c>
      <c r="N163" s="111">
        <v>0</v>
      </c>
      <c r="O163" s="111">
        <v>0</v>
      </c>
      <c r="P163" s="111">
        <v>0</v>
      </c>
      <c r="Q163" s="111">
        <v>0</v>
      </c>
      <c r="R163" s="111">
        <f t="shared" si="16"/>
        <v>0</v>
      </c>
      <c r="S163" s="111">
        <f t="shared" si="17"/>
        <v>0</v>
      </c>
    </row>
    <row r="164" spans="1:19" s="66" customFormat="1" ht="12.75" x14ac:dyDescent="0.2">
      <c r="A164" s="113">
        <v>7</v>
      </c>
      <c r="B164" s="113" t="s">
        <v>257</v>
      </c>
      <c r="C164" s="114">
        <v>0</v>
      </c>
      <c r="D164" s="114">
        <v>0</v>
      </c>
      <c r="E164" s="114">
        <v>0</v>
      </c>
      <c r="F164" s="114">
        <v>0</v>
      </c>
      <c r="G164" s="114">
        <v>1422407</v>
      </c>
      <c r="H164" s="114">
        <v>0</v>
      </c>
      <c r="I164" s="114">
        <v>0</v>
      </c>
      <c r="J164" s="114">
        <v>148769</v>
      </c>
      <c r="K164" s="114">
        <v>333748</v>
      </c>
      <c r="L164" s="114">
        <v>14564</v>
      </c>
      <c r="M164" s="114">
        <f t="shared" si="15"/>
        <v>1919488</v>
      </c>
      <c r="N164" s="114">
        <v>1793996</v>
      </c>
      <c r="O164" s="114">
        <v>379641</v>
      </c>
      <c r="P164" s="114">
        <v>92299</v>
      </c>
      <c r="Q164" s="114">
        <v>0</v>
      </c>
      <c r="R164" s="114">
        <f t="shared" si="16"/>
        <v>2265936</v>
      </c>
      <c r="S164" s="114">
        <f t="shared" si="17"/>
        <v>-346448</v>
      </c>
    </row>
    <row r="165" spans="1:19" s="66" customFormat="1" ht="12.75" x14ac:dyDescent="0.2">
      <c r="A165" s="110">
        <v>8</v>
      </c>
      <c r="B165" s="110" t="s">
        <v>258</v>
      </c>
      <c r="C165" s="111">
        <v>0</v>
      </c>
      <c r="D165" s="111">
        <v>0</v>
      </c>
      <c r="E165" s="111">
        <v>396847</v>
      </c>
      <c r="F165" s="111">
        <v>610316</v>
      </c>
      <c r="G165" s="111">
        <v>3686306</v>
      </c>
      <c r="H165" s="111">
        <v>-1259062</v>
      </c>
      <c r="I165" s="111">
        <v>0</v>
      </c>
      <c r="J165" s="111">
        <v>0</v>
      </c>
      <c r="K165" s="111">
        <v>0</v>
      </c>
      <c r="L165" s="111">
        <v>0</v>
      </c>
      <c r="M165" s="111">
        <f t="shared" si="15"/>
        <v>2427244</v>
      </c>
      <c r="N165" s="111">
        <v>1275295</v>
      </c>
      <c r="O165" s="111">
        <v>318797</v>
      </c>
      <c r="P165" s="111">
        <v>23324</v>
      </c>
      <c r="Q165" s="111">
        <v>0</v>
      </c>
      <c r="R165" s="111">
        <f t="shared" si="16"/>
        <v>1617416</v>
      </c>
      <c r="S165" s="111">
        <f t="shared" si="17"/>
        <v>809828</v>
      </c>
    </row>
    <row r="166" spans="1:19" s="66" customFormat="1" ht="12.75" x14ac:dyDescent="0.2">
      <c r="A166" s="113">
        <v>9</v>
      </c>
      <c r="B166" s="113" t="s">
        <v>259</v>
      </c>
      <c r="C166" s="114">
        <v>0</v>
      </c>
      <c r="D166" s="114">
        <v>0</v>
      </c>
      <c r="E166" s="114">
        <v>0</v>
      </c>
      <c r="F166" s="114">
        <v>0</v>
      </c>
      <c r="G166" s="114">
        <v>0</v>
      </c>
      <c r="H166" s="114">
        <v>0</v>
      </c>
      <c r="I166" s="114">
        <v>0</v>
      </c>
      <c r="J166" s="114">
        <v>0</v>
      </c>
      <c r="K166" s="114">
        <v>0</v>
      </c>
      <c r="L166" s="114">
        <v>0</v>
      </c>
      <c r="M166" s="114">
        <f t="shared" si="15"/>
        <v>0</v>
      </c>
      <c r="N166" s="114">
        <v>0</v>
      </c>
      <c r="O166" s="114">
        <v>0</v>
      </c>
      <c r="P166" s="114">
        <v>0</v>
      </c>
      <c r="Q166" s="114">
        <v>0</v>
      </c>
      <c r="R166" s="114">
        <f t="shared" si="16"/>
        <v>0</v>
      </c>
      <c r="S166" s="114">
        <f t="shared" si="17"/>
        <v>0</v>
      </c>
    </row>
    <row r="167" spans="1:19" s="66" customFormat="1" ht="12.75" x14ac:dyDescent="0.2">
      <c r="A167" s="110">
        <v>10</v>
      </c>
      <c r="B167" s="110" t="s">
        <v>260</v>
      </c>
      <c r="C167" s="111">
        <v>0</v>
      </c>
      <c r="D167" s="111">
        <v>0</v>
      </c>
      <c r="E167" s="111">
        <v>88648</v>
      </c>
      <c r="F167" s="111">
        <v>0</v>
      </c>
      <c r="G167" s="111">
        <v>12385530</v>
      </c>
      <c r="H167" s="111">
        <v>0</v>
      </c>
      <c r="I167" s="111">
        <v>0</v>
      </c>
      <c r="J167" s="111">
        <v>0</v>
      </c>
      <c r="K167" s="111">
        <v>0</v>
      </c>
      <c r="L167" s="111">
        <v>7</v>
      </c>
      <c r="M167" s="111">
        <f t="shared" si="15"/>
        <v>12385537</v>
      </c>
      <c r="N167" s="111">
        <v>9205485</v>
      </c>
      <c r="O167" s="111">
        <v>2535218</v>
      </c>
      <c r="P167" s="111">
        <v>31217</v>
      </c>
      <c r="Q167" s="111">
        <v>0</v>
      </c>
      <c r="R167" s="111">
        <f t="shared" si="16"/>
        <v>11771920</v>
      </c>
      <c r="S167" s="111">
        <f t="shared" si="17"/>
        <v>613617</v>
      </c>
    </row>
    <row r="168" spans="1:19" s="66" customFormat="1" ht="12.75" x14ac:dyDescent="0.2">
      <c r="A168" s="113">
        <v>11</v>
      </c>
      <c r="B168" s="113" t="s">
        <v>261</v>
      </c>
      <c r="C168" s="114">
        <v>0</v>
      </c>
      <c r="D168" s="114">
        <v>0</v>
      </c>
      <c r="E168" s="114">
        <v>0</v>
      </c>
      <c r="F168" s="114">
        <v>0</v>
      </c>
      <c r="G168" s="114">
        <v>0</v>
      </c>
      <c r="H168" s="114">
        <v>0</v>
      </c>
      <c r="I168" s="114">
        <v>0</v>
      </c>
      <c r="J168" s="114">
        <v>0</v>
      </c>
      <c r="K168" s="114">
        <v>0</v>
      </c>
      <c r="L168" s="114">
        <v>0</v>
      </c>
      <c r="M168" s="114">
        <f t="shared" si="15"/>
        <v>0</v>
      </c>
      <c r="N168" s="114">
        <v>0</v>
      </c>
      <c r="O168" s="114">
        <v>0</v>
      </c>
      <c r="P168" s="114">
        <v>0</v>
      </c>
      <c r="Q168" s="114">
        <v>0</v>
      </c>
      <c r="R168" s="114">
        <f t="shared" si="16"/>
        <v>0</v>
      </c>
      <c r="S168" s="114">
        <f t="shared" si="17"/>
        <v>0</v>
      </c>
    </row>
    <row r="169" spans="1:19" s="66" customFormat="1" ht="12.75" x14ac:dyDescent="0.2">
      <c r="A169" s="110">
        <v>12</v>
      </c>
      <c r="B169" s="110" t="s">
        <v>262</v>
      </c>
      <c r="C169" s="111">
        <v>0</v>
      </c>
      <c r="D169" s="111">
        <v>0</v>
      </c>
      <c r="E169" s="111">
        <v>0</v>
      </c>
      <c r="F169" s="111">
        <v>0</v>
      </c>
      <c r="G169" s="111">
        <v>4366549</v>
      </c>
      <c r="H169" s="111">
        <v>0</v>
      </c>
      <c r="I169" s="111">
        <v>0</v>
      </c>
      <c r="J169" s="111">
        <v>0</v>
      </c>
      <c r="K169" s="111">
        <v>0</v>
      </c>
      <c r="L169" s="111">
        <v>172550</v>
      </c>
      <c r="M169" s="111">
        <f t="shared" si="15"/>
        <v>4539099</v>
      </c>
      <c r="N169" s="111">
        <v>4127209</v>
      </c>
      <c r="O169" s="111">
        <v>1171779</v>
      </c>
      <c r="P169" s="111">
        <v>139347</v>
      </c>
      <c r="Q169" s="111">
        <v>0</v>
      </c>
      <c r="R169" s="111">
        <f t="shared" si="16"/>
        <v>5438335</v>
      </c>
      <c r="S169" s="111">
        <f t="shared" si="17"/>
        <v>-899236</v>
      </c>
    </row>
    <row r="170" spans="1:19" s="66" customFormat="1" ht="12.75" x14ac:dyDescent="0.2">
      <c r="A170" s="113">
        <v>13</v>
      </c>
      <c r="B170" s="113" t="s">
        <v>102</v>
      </c>
      <c r="C170" s="114">
        <v>0</v>
      </c>
      <c r="D170" s="114">
        <v>0</v>
      </c>
      <c r="E170" s="114">
        <v>0</v>
      </c>
      <c r="F170" s="114">
        <v>0</v>
      </c>
      <c r="G170" s="114">
        <v>26589240</v>
      </c>
      <c r="H170" s="114">
        <v>0</v>
      </c>
      <c r="I170" s="114">
        <v>0</v>
      </c>
      <c r="J170" s="114">
        <v>0</v>
      </c>
      <c r="K170" s="114">
        <v>3589</v>
      </c>
      <c r="L170" s="114">
        <v>6428809</v>
      </c>
      <c r="M170" s="114">
        <f t="shared" si="15"/>
        <v>33021638</v>
      </c>
      <c r="N170" s="114">
        <v>24350309</v>
      </c>
      <c r="O170" s="114">
        <v>3335507</v>
      </c>
      <c r="P170" s="114">
        <v>459204</v>
      </c>
      <c r="Q170" s="114">
        <v>805477</v>
      </c>
      <c r="R170" s="114">
        <f t="shared" si="16"/>
        <v>28950497</v>
      </c>
      <c r="S170" s="114">
        <f t="shared" si="17"/>
        <v>4071141</v>
      </c>
    </row>
    <row r="171" spans="1:19" s="66" customFormat="1" ht="12.75" x14ac:dyDescent="0.2">
      <c r="A171" s="110">
        <v>14</v>
      </c>
      <c r="B171" s="110" t="s">
        <v>263</v>
      </c>
      <c r="C171" s="111">
        <v>0</v>
      </c>
      <c r="D171" s="111">
        <v>0</v>
      </c>
      <c r="E171" s="111">
        <v>0</v>
      </c>
      <c r="F171" s="111">
        <v>0</v>
      </c>
      <c r="G171" s="111">
        <v>0</v>
      </c>
      <c r="H171" s="111">
        <v>0</v>
      </c>
      <c r="I171" s="111">
        <v>0</v>
      </c>
      <c r="J171" s="111">
        <v>0</v>
      </c>
      <c r="K171" s="111">
        <v>0</v>
      </c>
      <c r="L171" s="111">
        <v>0</v>
      </c>
      <c r="M171" s="111">
        <f t="shared" si="15"/>
        <v>0</v>
      </c>
      <c r="N171" s="111">
        <v>0</v>
      </c>
      <c r="O171" s="111">
        <v>0</v>
      </c>
      <c r="P171" s="111">
        <v>0</v>
      </c>
      <c r="Q171" s="111">
        <v>0</v>
      </c>
      <c r="R171" s="111">
        <f t="shared" si="16"/>
        <v>0</v>
      </c>
      <c r="S171" s="111">
        <f t="shared" si="17"/>
        <v>0</v>
      </c>
    </row>
    <row r="172" spans="1:19" s="66" customFormat="1" ht="12.75" x14ac:dyDescent="0.2">
      <c r="A172" s="113">
        <v>15</v>
      </c>
      <c r="B172" s="113" t="s">
        <v>264</v>
      </c>
      <c r="C172" s="114">
        <v>0</v>
      </c>
      <c r="D172" s="114">
        <v>0</v>
      </c>
      <c r="E172" s="114">
        <v>0</v>
      </c>
      <c r="F172" s="114">
        <v>0</v>
      </c>
      <c r="G172" s="114">
        <v>4533037</v>
      </c>
      <c r="H172" s="114">
        <v>0</v>
      </c>
      <c r="I172" s="114">
        <v>211400</v>
      </c>
      <c r="J172" s="114">
        <v>276535</v>
      </c>
      <c r="K172" s="114">
        <v>2029638</v>
      </c>
      <c r="L172" s="114">
        <v>368822</v>
      </c>
      <c r="M172" s="114">
        <f t="shared" si="15"/>
        <v>7419432</v>
      </c>
      <c r="N172" s="114">
        <v>4212798</v>
      </c>
      <c r="O172" s="114">
        <v>1387153</v>
      </c>
      <c r="P172" s="114">
        <v>222464</v>
      </c>
      <c r="Q172" s="114">
        <v>0</v>
      </c>
      <c r="R172" s="114">
        <f t="shared" si="16"/>
        <v>5822415</v>
      </c>
      <c r="S172" s="114">
        <f t="shared" si="17"/>
        <v>1597017</v>
      </c>
    </row>
    <row r="173" spans="1:19" s="66" customFormat="1" ht="12.75" x14ac:dyDescent="0.2">
      <c r="A173" s="110">
        <v>16</v>
      </c>
      <c r="B173" s="110" t="s">
        <v>265</v>
      </c>
      <c r="C173" s="111">
        <v>0</v>
      </c>
      <c r="D173" s="111">
        <v>0</v>
      </c>
      <c r="E173" s="111">
        <v>0</v>
      </c>
      <c r="F173" s="111">
        <v>0</v>
      </c>
      <c r="G173" s="111">
        <v>33207100</v>
      </c>
      <c r="H173" s="111">
        <v>-2907800</v>
      </c>
      <c r="I173" s="111">
        <v>0</v>
      </c>
      <c r="J173" s="111">
        <v>122407</v>
      </c>
      <c r="K173" s="111">
        <v>693166</v>
      </c>
      <c r="L173" s="111">
        <v>1564413</v>
      </c>
      <c r="M173" s="111">
        <f t="shared" si="15"/>
        <v>32679286</v>
      </c>
      <c r="N173" s="111">
        <v>24367935</v>
      </c>
      <c r="O173" s="111">
        <v>4516788</v>
      </c>
      <c r="P173" s="111">
        <v>106418</v>
      </c>
      <c r="Q173" s="111">
        <v>0</v>
      </c>
      <c r="R173" s="111">
        <f t="shared" si="16"/>
        <v>28991141</v>
      </c>
      <c r="S173" s="111">
        <f t="shared" si="17"/>
        <v>3688145</v>
      </c>
    </row>
    <row r="174" spans="1:19" s="66" customFormat="1" ht="12.75" x14ac:dyDescent="0.2">
      <c r="A174" s="113">
        <v>17</v>
      </c>
      <c r="B174" s="113" t="s">
        <v>266</v>
      </c>
      <c r="C174" s="114">
        <v>0</v>
      </c>
      <c r="D174" s="114">
        <v>0</v>
      </c>
      <c r="E174" s="114">
        <v>0</v>
      </c>
      <c r="F174" s="114">
        <v>0</v>
      </c>
      <c r="G174" s="114">
        <v>10067758</v>
      </c>
      <c r="H174" s="114">
        <v>0</v>
      </c>
      <c r="I174" s="114">
        <v>0</v>
      </c>
      <c r="J174" s="114">
        <v>0</v>
      </c>
      <c r="K174" s="114">
        <v>250000</v>
      </c>
      <c r="L174" s="114">
        <v>837283</v>
      </c>
      <c r="M174" s="114">
        <f t="shared" si="15"/>
        <v>11155041</v>
      </c>
      <c r="N174" s="114">
        <v>9748130</v>
      </c>
      <c r="O174" s="114">
        <v>1249033</v>
      </c>
      <c r="P174" s="114">
        <v>320707</v>
      </c>
      <c r="Q174" s="114">
        <v>0</v>
      </c>
      <c r="R174" s="114">
        <f t="shared" si="16"/>
        <v>11317870</v>
      </c>
      <c r="S174" s="114">
        <f t="shared" si="17"/>
        <v>-162829</v>
      </c>
    </row>
    <row r="175" spans="1:19" s="66" customFormat="1" ht="12.75" x14ac:dyDescent="0.2">
      <c r="A175" s="110">
        <v>18</v>
      </c>
      <c r="B175" s="110" t="s">
        <v>267</v>
      </c>
      <c r="C175" s="111">
        <v>0</v>
      </c>
      <c r="D175" s="111">
        <v>0</v>
      </c>
      <c r="E175" s="111">
        <v>0</v>
      </c>
      <c r="F175" s="111">
        <v>0</v>
      </c>
      <c r="G175" s="111">
        <v>30147236</v>
      </c>
      <c r="H175" s="111">
        <v>-2155381</v>
      </c>
      <c r="I175" s="111">
        <v>0</v>
      </c>
      <c r="J175" s="111">
        <v>0</v>
      </c>
      <c r="K175" s="111">
        <v>0</v>
      </c>
      <c r="L175" s="111">
        <v>10827639</v>
      </c>
      <c r="M175" s="111">
        <f t="shared" si="15"/>
        <v>38819494</v>
      </c>
      <c r="N175" s="111">
        <v>19952845</v>
      </c>
      <c r="O175" s="111">
        <v>8330032</v>
      </c>
      <c r="P175" s="111">
        <v>2047893</v>
      </c>
      <c r="Q175" s="111">
        <v>0</v>
      </c>
      <c r="R175" s="111">
        <f t="shared" si="16"/>
        <v>30330770</v>
      </c>
      <c r="S175" s="111">
        <f t="shared" si="17"/>
        <v>8488724</v>
      </c>
    </row>
    <row r="176" spans="1:19" s="66" customFormat="1" ht="12.75" x14ac:dyDescent="0.2">
      <c r="A176" s="113">
        <v>19</v>
      </c>
      <c r="B176" s="113" t="s">
        <v>268</v>
      </c>
      <c r="C176" s="114">
        <v>0</v>
      </c>
      <c r="D176" s="114">
        <v>0</v>
      </c>
      <c r="E176" s="114">
        <v>50934</v>
      </c>
      <c r="F176" s="114">
        <v>0</v>
      </c>
      <c r="G176" s="114">
        <v>3405816</v>
      </c>
      <c r="H176" s="114">
        <v>525925</v>
      </c>
      <c r="I176" s="114">
        <v>0</v>
      </c>
      <c r="J176" s="114">
        <v>0</v>
      </c>
      <c r="K176" s="114">
        <v>0</v>
      </c>
      <c r="L176" s="114">
        <v>0</v>
      </c>
      <c r="M176" s="114">
        <f t="shared" si="15"/>
        <v>3931741</v>
      </c>
      <c r="N176" s="114">
        <v>2654541</v>
      </c>
      <c r="O176" s="114">
        <v>1038580</v>
      </c>
      <c r="P176" s="114">
        <v>221098</v>
      </c>
      <c r="Q176" s="114">
        <v>0</v>
      </c>
      <c r="R176" s="114">
        <f t="shared" si="16"/>
        <v>3914219</v>
      </c>
      <c r="S176" s="114">
        <f t="shared" si="17"/>
        <v>17522</v>
      </c>
    </row>
    <row r="177" spans="1:19" s="66" customFormat="1" ht="12.75" x14ac:dyDescent="0.2">
      <c r="A177" s="110">
        <v>20</v>
      </c>
      <c r="B177" s="110" t="s">
        <v>269</v>
      </c>
      <c r="C177" s="111">
        <v>0</v>
      </c>
      <c r="D177" s="111">
        <v>0</v>
      </c>
      <c r="E177" s="111">
        <v>0</v>
      </c>
      <c r="F177" s="111">
        <v>0</v>
      </c>
      <c r="G177" s="111">
        <v>6034462</v>
      </c>
      <c r="H177" s="111">
        <v>-3048450</v>
      </c>
      <c r="I177" s="111">
        <v>0</v>
      </c>
      <c r="J177" s="111">
        <v>0</v>
      </c>
      <c r="K177" s="111">
        <v>0</v>
      </c>
      <c r="L177" s="111">
        <v>20294</v>
      </c>
      <c r="M177" s="111">
        <f t="shared" si="15"/>
        <v>3006306</v>
      </c>
      <c r="N177" s="111">
        <v>1595723</v>
      </c>
      <c r="O177" s="111">
        <v>1014655</v>
      </c>
      <c r="P177" s="111">
        <v>186857</v>
      </c>
      <c r="Q177" s="111">
        <v>0</v>
      </c>
      <c r="R177" s="111">
        <f t="shared" si="16"/>
        <v>2797235</v>
      </c>
      <c r="S177" s="111">
        <f t="shared" si="17"/>
        <v>209071</v>
      </c>
    </row>
    <row r="178" spans="1:19" s="66" customFormat="1" ht="12.75" x14ac:dyDescent="0.2">
      <c r="A178" s="113">
        <v>21</v>
      </c>
      <c r="B178" s="113" t="s">
        <v>170</v>
      </c>
      <c r="C178" s="114">
        <v>0</v>
      </c>
      <c r="D178" s="114">
        <v>0</v>
      </c>
      <c r="E178" s="114">
        <v>0</v>
      </c>
      <c r="F178" s="114">
        <v>0</v>
      </c>
      <c r="G178" s="114">
        <v>3644812</v>
      </c>
      <c r="H178" s="114">
        <v>-551116</v>
      </c>
      <c r="I178" s="114">
        <v>0</v>
      </c>
      <c r="J178" s="114">
        <v>0</v>
      </c>
      <c r="K178" s="114">
        <v>0</v>
      </c>
      <c r="L178" s="114">
        <v>122150</v>
      </c>
      <c r="M178" s="114">
        <f t="shared" si="15"/>
        <v>3215846</v>
      </c>
      <c r="N178" s="114">
        <v>4427970</v>
      </c>
      <c r="O178" s="114">
        <v>921070</v>
      </c>
      <c r="P178" s="114">
        <v>28355</v>
      </c>
      <c r="Q178" s="114">
        <v>0</v>
      </c>
      <c r="R178" s="114">
        <f t="shared" si="16"/>
        <v>5377395</v>
      </c>
      <c r="S178" s="114">
        <f t="shared" si="17"/>
        <v>-2161549</v>
      </c>
    </row>
    <row r="179" spans="1:19" s="66" customFormat="1" ht="12.75" x14ac:dyDescent="0.2">
      <c r="A179" s="110">
        <v>22</v>
      </c>
      <c r="B179" s="110" t="s">
        <v>186</v>
      </c>
      <c r="C179" s="111">
        <v>0</v>
      </c>
      <c r="D179" s="111">
        <v>0</v>
      </c>
      <c r="E179" s="111">
        <v>16500</v>
      </c>
      <c r="F179" s="111">
        <v>0</v>
      </c>
      <c r="G179" s="111">
        <v>6888092</v>
      </c>
      <c r="H179" s="111">
        <v>0</v>
      </c>
      <c r="I179" s="111">
        <v>0</v>
      </c>
      <c r="J179" s="111">
        <v>0</v>
      </c>
      <c r="K179" s="111">
        <v>0</v>
      </c>
      <c r="L179" s="111">
        <v>171348</v>
      </c>
      <c r="M179" s="111">
        <f t="shared" si="15"/>
        <v>7059440</v>
      </c>
      <c r="N179" s="111">
        <v>6272495</v>
      </c>
      <c r="O179" s="111">
        <v>850515</v>
      </c>
      <c r="P179" s="111">
        <v>138605</v>
      </c>
      <c r="Q179" s="111">
        <v>0</v>
      </c>
      <c r="R179" s="111">
        <f t="shared" si="16"/>
        <v>7261615</v>
      </c>
      <c r="S179" s="111">
        <f t="shared" si="17"/>
        <v>-202175</v>
      </c>
    </row>
    <row r="180" spans="1:19" s="66" customFormat="1" ht="12.75" x14ac:dyDescent="0.2">
      <c r="A180" s="113">
        <v>23</v>
      </c>
      <c r="B180" s="129" t="s">
        <v>270</v>
      </c>
      <c r="C180" s="114">
        <v>0</v>
      </c>
      <c r="D180" s="114">
        <v>0</v>
      </c>
      <c r="E180" s="114">
        <v>0</v>
      </c>
      <c r="F180" s="114">
        <v>0</v>
      </c>
      <c r="G180" s="114">
        <v>6909890</v>
      </c>
      <c r="H180" s="114">
        <v>0</v>
      </c>
      <c r="I180" s="114">
        <v>0</v>
      </c>
      <c r="J180" s="114">
        <v>0</v>
      </c>
      <c r="K180" s="114">
        <v>3770031</v>
      </c>
      <c r="L180" s="114">
        <v>827376</v>
      </c>
      <c r="M180" s="114">
        <f t="shared" si="15"/>
        <v>11507297</v>
      </c>
      <c r="N180" s="114">
        <v>5842546</v>
      </c>
      <c r="O180" s="114">
        <v>1570435</v>
      </c>
      <c r="P180" s="114">
        <v>1253565</v>
      </c>
      <c r="Q180" s="114">
        <v>0</v>
      </c>
      <c r="R180" s="114">
        <f t="shared" si="16"/>
        <v>8666546</v>
      </c>
      <c r="S180" s="114">
        <f t="shared" si="17"/>
        <v>2840751</v>
      </c>
    </row>
    <row r="181" spans="1:19" s="66" customFormat="1" ht="12.75" x14ac:dyDescent="0.2">
      <c r="A181" s="110">
        <v>24</v>
      </c>
      <c r="B181" s="110" t="s">
        <v>271</v>
      </c>
      <c r="C181" s="111">
        <v>0</v>
      </c>
      <c r="D181" s="111">
        <v>0</v>
      </c>
      <c r="E181" s="111">
        <v>0</v>
      </c>
      <c r="F181" s="111">
        <v>0</v>
      </c>
      <c r="G181" s="111">
        <v>0</v>
      </c>
      <c r="H181" s="111">
        <v>0</v>
      </c>
      <c r="I181" s="111">
        <v>0</v>
      </c>
      <c r="J181" s="111">
        <v>0</v>
      </c>
      <c r="K181" s="111">
        <v>0</v>
      </c>
      <c r="L181" s="111">
        <v>0</v>
      </c>
      <c r="M181" s="111">
        <f t="shared" si="15"/>
        <v>0</v>
      </c>
      <c r="N181" s="111">
        <v>0</v>
      </c>
      <c r="O181" s="111">
        <v>0</v>
      </c>
      <c r="P181" s="111">
        <v>0</v>
      </c>
      <c r="Q181" s="111">
        <v>0</v>
      </c>
      <c r="R181" s="111">
        <f t="shared" si="16"/>
        <v>0</v>
      </c>
      <c r="S181" s="111">
        <f t="shared" si="17"/>
        <v>0</v>
      </c>
    </row>
    <row r="182" spans="1:19" s="66" customFormat="1" ht="12.75" x14ac:dyDescent="0.2">
      <c r="A182" s="113">
        <v>25</v>
      </c>
      <c r="B182" s="113" t="s">
        <v>272</v>
      </c>
      <c r="C182" s="114">
        <v>0</v>
      </c>
      <c r="D182" s="114">
        <v>0</v>
      </c>
      <c r="E182" s="114">
        <v>0</v>
      </c>
      <c r="F182" s="114">
        <v>0</v>
      </c>
      <c r="G182" s="114">
        <v>3709648</v>
      </c>
      <c r="H182" s="114">
        <v>278193</v>
      </c>
      <c r="I182" s="114">
        <v>0</v>
      </c>
      <c r="J182" s="114">
        <v>0</v>
      </c>
      <c r="K182" s="114">
        <v>98560</v>
      </c>
      <c r="L182" s="114">
        <v>10128</v>
      </c>
      <c r="M182" s="114">
        <f t="shared" si="15"/>
        <v>4096529</v>
      </c>
      <c r="N182" s="114">
        <v>2913656</v>
      </c>
      <c r="O182" s="114">
        <v>849018</v>
      </c>
      <c r="P182" s="114">
        <v>180406</v>
      </c>
      <c r="Q182" s="114">
        <v>0</v>
      </c>
      <c r="R182" s="114">
        <f t="shared" si="16"/>
        <v>3943080</v>
      </c>
      <c r="S182" s="114">
        <f t="shared" si="17"/>
        <v>153449</v>
      </c>
    </row>
    <row r="183" spans="1:19" s="66" customFormat="1" ht="12.75" x14ac:dyDescent="0.2">
      <c r="A183" s="110">
        <v>26</v>
      </c>
      <c r="B183" s="110" t="s">
        <v>273</v>
      </c>
      <c r="C183" s="111">
        <v>0</v>
      </c>
      <c r="D183" s="111">
        <v>0</v>
      </c>
      <c r="E183" s="111">
        <v>0</v>
      </c>
      <c r="F183" s="111">
        <v>0</v>
      </c>
      <c r="G183" s="111">
        <v>3537170</v>
      </c>
      <c r="H183" s="111">
        <v>0</v>
      </c>
      <c r="I183" s="111">
        <v>0</v>
      </c>
      <c r="J183" s="111">
        <v>0</v>
      </c>
      <c r="K183" s="111">
        <v>9846</v>
      </c>
      <c r="L183" s="111">
        <v>266347</v>
      </c>
      <c r="M183" s="111">
        <f t="shared" si="15"/>
        <v>3813363</v>
      </c>
      <c r="N183" s="111">
        <v>3216830</v>
      </c>
      <c r="O183" s="111">
        <v>858036</v>
      </c>
      <c r="P183" s="111">
        <v>65254</v>
      </c>
      <c r="Q183" s="111">
        <v>0</v>
      </c>
      <c r="R183" s="111">
        <f t="shared" si="16"/>
        <v>4140120</v>
      </c>
      <c r="S183" s="111">
        <f t="shared" si="17"/>
        <v>-326757</v>
      </c>
    </row>
    <row r="184" spans="1:19" s="66" customFormat="1" ht="12.75" x14ac:dyDescent="0.2">
      <c r="A184" s="113">
        <v>27</v>
      </c>
      <c r="B184" s="113" t="s">
        <v>274</v>
      </c>
      <c r="C184" s="114">
        <v>0</v>
      </c>
      <c r="D184" s="114">
        <v>0</v>
      </c>
      <c r="E184" s="114">
        <v>0</v>
      </c>
      <c r="F184" s="114">
        <v>0</v>
      </c>
      <c r="G184" s="114">
        <v>0</v>
      </c>
      <c r="H184" s="114">
        <v>0</v>
      </c>
      <c r="I184" s="114">
        <v>0</v>
      </c>
      <c r="J184" s="114">
        <v>0</v>
      </c>
      <c r="K184" s="114">
        <v>0</v>
      </c>
      <c r="L184" s="114">
        <v>0</v>
      </c>
      <c r="M184" s="114">
        <f t="shared" si="15"/>
        <v>0</v>
      </c>
      <c r="N184" s="114">
        <v>0</v>
      </c>
      <c r="O184" s="114">
        <v>0</v>
      </c>
      <c r="P184" s="114">
        <v>0</v>
      </c>
      <c r="Q184" s="114">
        <v>0</v>
      </c>
      <c r="R184" s="114">
        <f t="shared" si="16"/>
        <v>0</v>
      </c>
      <c r="S184" s="114">
        <f t="shared" si="17"/>
        <v>0</v>
      </c>
    </row>
    <row r="185" spans="1:19" s="66" customFormat="1" ht="12.75" x14ac:dyDescent="0.2">
      <c r="A185" s="110">
        <v>28</v>
      </c>
      <c r="B185" s="110" t="s">
        <v>275</v>
      </c>
      <c r="C185" s="111">
        <v>0</v>
      </c>
      <c r="D185" s="111">
        <v>0</v>
      </c>
      <c r="E185" s="111">
        <v>0</v>
      </c>
      <c r="F185" s="111">
        <v>0</v>
      </c>
      <c r="G185" s="111">
        <v>3761392</v>
      </c>
      <c r="H185" s="111">
        <v>0</v>
      </c>
      <c r="I185" s="111">
        <v>0</v>
      </c>
      <c r="J185" s="111">
        <v>140447</v>
      </c>
      <c r="K185" s="111">
        <v>48681</v>
      </c>
      <c r="L185" s="111">
        <v>324683</v>
      </c>
      <c r="M185" s="111">
        <f t="shared" si="15"/>
        <v>4275203</v>
      </c>
      <c r="N185" s="111">
        <v>3074091</v>
      </c>
      <c r="O185" s="111">
        <v>1150618</v>
      </c>
      <c r="P185" s="111">
        <v>118819</v>
      </c>
      <c r="Q185" s="111">
        <v>0</v>
      </c>
      <c r="R185" s="111">
        <f t="shared" si="16"/>
        <v>4343528</v>
      </c>
      <c r="S185" s="111">
        <f t="shared" si="17"/>
        <v>-68325</v>
      </c>
    </row>
    <row r="186" spans="1:19" s="66" customFormat="1" ht="12.75" x14ac:dyDescent="0.2">
      <c r="A186" s="113">
        <v>29</v>
      </c>
      <c r="B186" s="113" t="s">
        <v>276</v>
      </c>
      <c r="C186" s="114">
        <v>0</v>
      </c>
      <c r="D186" s="114">
        <v>0</v>
      </c>
      <c r="E186" s="114">
        <v>0</v>
      </c>
      <c r="F186" s="114">
        <v>0</v>
      </c>
      <c r="G186" s="114">
        <v>4892501</v>
      </c>
      <c r="H186" s="114">
        <v>-13932</v>
      </c>
      <c r="I186" s="114">
        <v>0</v>
      </c>
      <c r="J186" s="114">
        <v>0</v>
      </c>
      <c r="K186" s="114">
        <v>0</v>
      </c>
      <c r="L186" s="114">
        <v>476105</v>
      </c>
      <c r="M186" s="114">
        <f t="shared" si="15"/>
        <v>5354674</v>
      </c>
      <c r="N186" s="114">
        <v>3773550</v>
      </c>
      <c r="O186" s="114">
        <v>1527896</v>
      </c>
      <c r="P186" s="114">
        <v>283930</v>
      </c>
      <c r="Q186" s="114">
        <v>0</v>
      </c>
      <c r="R186" s="114">
        <f t="shared" si="16"/>
        <v>5585376</v>
      </c>
      <c r="S186" s="114">
        <f t="shared" si="17"/>
        <v>-230702</v>
      </c>
    </row>
    <row r="187" spans="1:19" s="66" customFormat="1" ht="12.75" x14ac:dyDescent="0.2">
      <c r="A187" s="110">
        <v>30</v>
      </c>
      <c r="B187" s="110" t="s">
        <v>214</v>
      </c>
      <c r="C187" s="111">
        <v>0</v>
      </c>
      <c r="D187" s="111">
        <v>0</v>
      </c>
      <c r="E187" s="111">
        <v>0</v>
      </c>
      <c r="F187" s="111">
        <v>0</v>
      </c>
      <c r="G187" s="111">
        <v>3916065</v>
      </c>
      <c r="H187" s="111">
        <v>0</v>
      </c>
      <c r="I187" s="111">
        <v>0</v>
      </c>
      <c r="J187" s="111">
        <v>0</v>
      </c>
      <c r="K187" s="111">
        <v>0</v>
      </c>
      <c r="L187" s="111">
        <v>15007</v>
      </c>
      <c r="M187" s="111">
        <f t="shared" si="15"/>
        <v>3931072</v>
      </c>
      <c r="N187" s="111">
        <v>2796355</v>
      </c>
      <c r="O187" s="111">
        <v>409449</v>
      </c>
      <c r="P187" s="111">
        <v>69451</v>
      </c>
      <c r="Q187" s="111">
        <v>0</v>
      </c>
      <c r="R187" s="111">
        <f t="shared" ref="R187:R194" si="18">SUM(N187:Q187)</f>
        <v>3275255</v>
      </c>
      <c r="S187" s="111">
        <f t="shared" si="17"/>
        <v>655817</v>
      </c>
    </row>
    <row r="188" spans="1:19" s="66" customFormat="1" ht="12.75" x14ac:dyDescent="0.2">
      <c r="A188" s="113">
        <v>31</v>
      </c>
      <c r="B188" s="113" t="s">
        <v>277</v>
      </c>
      <c r="C188" s="114">
        <v>0</v>
      </c>
      <c r="D188" s="114">
        <v>0</v>
      </c>
      <c r="E188" s="114">
        <v>0</v>
      </c>
      <c r="F188" s="114">
        <v>0</v>
      </c>
      <c r="G188" s="114">
        <v>12780541</v>
      </c>
      <c r="H188" s="114">
        <v>0</v>
      </c>
      <c r="I188" s="114">
        <v>0</v>
      </c>
      <c r="J188" s="114">
        <v>0</v>
      </c>
      <c r="K188" s="114">
        <v>0</v>
      </c>
      <c r="L188" s="114">
        <v>821951</v>
      </c>
      <c r="M188" s="114">
        <f t="shared" si="15"/>
        <v>13602492</v>
      </c>
      <c r="N188" s="114">
        <v>7726888</v>
      </c>
      <c r="O188" s="114">
        <v>1004346</v>
      </c>
      <c r="P188" s="114">
        <v>387135</v>
      </c>
      <c r="Q188" s="114">
        <v>0</v>
      </c>
      <c r="R188" s="114">
        <f t="shared" si="18"/>
        <v>9118369</v>
      </c>
      <c r="S188" s="114">
        <f t="shared" si="17"/>
        <v>4484123</v>
      </c>
    </row>
    <row r="189" spans="1:19" s="66" customFormat="1" ht="12.75" x14ac:dyDescent="0.2">
      <c r="A189" s="110">
        <v>32</v>
      </c>
      <c r="B189" s="110" t="s">
        <v>278</v>
      </c>
      <c r="C189" s="111">
        <v>0</v>
      </c>
      <c r="D189" s="111">
        <v>0</v>
      </c>
      <c r="E189" s="111">
        <v>0</v>
      </c>
      <c r="F189" s="111">
        <v>0</v>
      </c>
      <c r="G189" s="111">
        <v>0</v>
      </c>
      <c r="H189" s="111">
        <v>0</v>
      </c>
      <c r="I189" s="111">
        <v>0</v>
      </c>
      <c r="J189" s="111">
        <v>0</v>
      </c>
      <c r="K189" s="111">
        <v>0</v>
      </c>
      <c r="L189" s="111">
        <v>0</v>
      </c>
      <c r="M189" s="111">
        <f t="shared" si="15"/>
        <v>0</v>
      </c>
      <c r="N189" s="111">
        <v>0</v>
      </c>
      <c r="O189" s="111">
        <v>0</v>
      </c>
      <c r="P189" s="111">
        <v>0</v>
      </c>
      <c r="Q189" s="111">
        <v>0</v>
      </c>
      <c r="R189" s="111">
        <f t="shared" si="18"/>
        <v>0</v>
      </c>
      <c r="S189" s="111">
        <f t="shared" si="17"/>
        <v>0</v>
      </c>
    </row>
    <row r="190" spans="1:19" s="66" customFormat="1" ht="12.75" x14ac:dyDescent="0.2">
      <c r="A190" s="113">
        <v>33</v>
      </c>
      <c r="B190" s="113" t="s">
        <v>279</v>
      </c>
      <c r="C190" s="114">
        <v>0</v>
      </c>
      <c r="D190" s="114">
        <v>0</v>
      </c>
      <c r="E190" s="114">
        <v>0</v>
      </c>
      <c r="F190" s="114">
        <v>0</v>
      </c>
      <c r="G190" s="114">
        <v>8914266</v>
      </c>
      <c r="H190" s="114">
        <v>0</v>
      </c>
      <c r="I190" s="114">
        <v>0</v>
      </c>
      <c r="J190" s="114">
        <v>0</v>
      </c>
      <c r="K190" s="114">
        <v>102127</v>
      </c>
      <c r="L190" s="114">
        <v>651215</v>
      </c>
      <c r="M190" s="114">
        <f t="shared" si="15"/>
        <v>9667608</v>
      </c>
      <c r="N190" s="114">
        <v>6536806</v>
      </c>
      <c r="O190" s="114">
        <v>1519728</v>
      </c>
      <c r="P190" s="114">
        <v>363934</v>
      </c>
      <c r="Q190" s="114">
        <v>0</v>
      </c>
      <c r="R190" s="114">
        <f t="shared" si="18"/>
        <v>8420468</v>
      </c>
      <c r="S190" s="114">
        <f t="shared" si="17"/>
        <v>1247140</v>
      </c>
    </row>
    <row r="191" spans="1:19" s="66" customFormat="1" ht="12.75" x14ac:dyDescent="0.2">
      <c r="A191" s="110">
        <v>34</v>
      </c>
      <c r="B191" s="110" t="s">
        <v>280</v>
      </c>
      <c r="C191" s="111">
        <v>0</v>
      </c>
      <c r="D191" s="111">
        <v>0</v>
      </c>
      <c r="E191" s="111">
        <v>0</v>
      </c>
      <c r="F191" s="111">
        <v>0</v>
      </c>
      <c r="G191" s="111">
        <v>2002415</v>
      </c>
      <c r="H191" s="111">
        <v>844071</v>
      </c>
      <c r="I191" s="111">
        <v>0</v>
      </c>
      <c r="J191" s="111">
        <v>0</v>
      </c>
      <c r="K191" s="111">
        <v>0</v>
      </c>
      <c r="L191" s="111">
        <v>33249</v>
      </c>
      <c r="M191" s="111">
        <f t="shared" si="15"/>
        <v>2879735</v>
      </c>
      <c r="N191" s="111">
        <v>1401279</v>
      </c>
      <c r="O191" s="111">
        <v>109269</v>
      </c>
      <c r="P191" s="111">
        <v>4592</v>
      </c>
      <c r="Q191" s="111">
        <v>0</v>
      </c>
      <c r="R191" s="111">
        <f t="shared" si="18"/>
        <v>1515140</v>
      </c>
      <c r="S191" s="111">
        <f t="shared" si="17"/>
        <v>1364595</v>
      </c>
    </row>
    <row r="192" spans="1:19" s="66" customFormat="1" ht="12.75" x14ac:dyDescent="0.2">
      <c r="A192" s="113">
        <v>35</v>
      </c>
      <c r="B192" s="113" t="s">
        <v>222</v>
      </c>
      <c r="C192" s="114">
        <v>0</v>
      </c>
      <c r="D192" s="114">
        <v>0</v>
      </c>
      <c r="E192" s="114">
        <v>3000</v>
      </c>
      <c r="F192" s="114">
        <v>0</v>
      </c>
      <c r="G192" s="114">
        <v>3438843</v>
      </c>
      <c r="H192" s="114">
        <v>0</v>
      </c>
      <c r="I192" s="114">
        <v>0</v>
      </c>
      <c r="J192" s="114">
        <v>0</v>
      </c>
      <c r="K192" s="114">
        <v>0</v>
      </c>
      <c r="L192" s="114">
        <v>65504</v>
      </c>
      <c r="M192" s="114">
        <f t="shared" si="15"/>
        <v>3504347</v>
      </c>
      <c r="N192" s="114">
        <v>3125144</v>
      </c>
      <c r="O192" s="114">
        <v>358892</v>
      </c>
      <c r="P192" s="114">
        <v>28528</v>
      </c>
      <c r="Q192" s="114">
        <v>35618</v>
      </c>
      <c r="R192" s="114">
        <f>SUM(N192:Q192)</f>
        <v>3548182</v>
      </c>
      <c r="S192" s="114">
        <f t="shared" si="17"/>
        <v>-43835</v>
      </c>
    </row>
    <row r="193" spans="1:19" s="66" customFormat="1" ht="12.75" x14ac:dyDescent="0.2">
      <c r="A193" s="110">
        <v>36</v>
      </c>
      <c r="B193" s="110" t="s">
        <v>281</v>
      </c>
      <c r="C193" s="111">
        <v>0</v>
      </c>
      <c r="D193" s="111">
        <v>0</v>
      </c>
      <c r="E193" s="111">
        <v>0</v>
      </c>
      <c r="F193" s="111">
        <v>0</v>
      </c>
      <c r="G193" s="111">
        <v>4555204</v>
      </c>
      <c r="H193" s="111">
        <v>0</v>
      </c>
      <c r="I193" s="111">
        <v>0</v>
      </c>
      <c r="J193" s="111">
        <v>0</v>
      </c>
      <c r="K193" s="111">
        <v>0</v>
      </c>
      <c r="L193" s="111">
        <v>276382</v>
      </c>
      <c r="M193" s="111">
        <f t="shared" si="15"/>
        <v>4831586</v>
      </c>
      <c r="N193" s="111">
        <v>2691502</v>
      </c>
      <c r="O193" s="111">
        <v>1397916</v>
      </c>
      <c r="P193" s="111">
        <v>194879</v>
      </c>
      <c r="Q193" s="111">
        <v>172943</v>
      </c>
      <c r="R193" s="111">
        <f>SUM(N193:Q193)</f>
        <v>4457240</v>
      </c>
      <c r="S193" s="111">
        <f t="shared" si="17"/>
        <v>374346</v>
      </c>
    </row>
    <row r="194" spans="1:19" s="66" customFormat="1" ht="12.75" x14ac:dyDescent="0.2">
      <c r="A194" s="113">
        <v>37</v>
      </c>
      <c r="B194" s="113" t="s">
        <v>282</v>
      </c>
      <c r="C194" s="117">
        <v>0</v>
      </c>
      <c r="D194" s="117">
        <v>0</v>
      </c>
      <c r="E194" s="117">
        <v>439889</v>
      </c>
      <c r="F194" s="117">
        <v>0</v>
      </c>
      <c r="G194" s="117">
        <v>8506308</v>
      </c>
      <c r="H194" s="117">
        <v>0</v>
      </c>
      <c r="I194" s="117">
        <v>0</v>
      </c>
      <c r="J194" s="117">
        <v>0</v>
      </c>
      <c r="K194" s="117">
        <v>0</v>
      </c>
      <c r="L194" s="117">
        <v>200478</v>
      </c>
      <c r="M194" s="117">
        <f t="shared" si="15"/>
        <v>8706786</v>
      </c>
      <c r="N194" s="117">
        <v>6085689</v>
      </c>
      <c r="O194" s="117">
        <v>1455339</v>
      </c>
      <c r="P194" s="117">
        <v>253076</v>
      </c>
      <c r="Q194" s="117">
        <v>0</v>
      </c>
      <c r="R194" s="117">
        <f t="shared" si="18"/>
        <v>7794104</v>
      </c>
      <c r="S194" s="117">
        <f t="shared" si="17"/>
        <v>912682</v>
      </c>
    </row>
    <row r="195" spans="1:19" s="66" customFormat="1" ht="13.5" thickBot="1" x14ac:dyDescent="0.25">
      <c r="A195" s="120">
        <f>A194</f>
        <v>37</v>
      </c>
      <c r="B195" s="130" t="s">
        <v>245</v>
      </c>
      <c r="C195" s="122">
        <f t="shared" ref="C195:S195" si="19">SUM(C158:C194)</f>
        <v>0</v>
      </c>
      <c r="D195" s="122">
        <f t="shared" si="19"/>
        <v>0</v>
      </c>
      <c r="E195" s="122">
        <f t="shared" si="19"/>
        <v>995818</v>
      </c>
      <c r="F195" s="122">
        <f t="shared" si="19"/>
        <v>610316</v>
      </c>
      <c r="G195" s="122">
        <f t="shared" si="19"/>
        <v>245326917</v>
      </c>
      <c r="H195" s="122">
        <f t="shared" si="19"/>
        <v>-8287552</v>
      </c>
      <c r="I195" s="122">
        <f t="shared" si="19"/>
        <v>211400</v>
      </c>
      <c r="J195" s="122">
        <f t="shared" si="19"/>
        <v>688158</v>
      </c>
      <c r="K195" s="122">
        <f t="shared" si="19"/>
        <v>7339654</v>
      </c>
      <c r="L195" s="122">
        <f t="shared" si="19"/>
        <v>26669020</v>
      </c>
      <c r="M195" s="122">
        <f t="shared" si="19"/>
        <v>271947597</v>
      </c>
      <c r="N195" s="122">
        <f t="shared" si="19"/>
        <v>191004634</v>
      </c>
      <c r="O195" s="122">
        <f t="shared" si="19"/>
        <v>42879282</v>
      </c>
      <c r="P195" s="122">
        <f t="shared" si="19"/>
        <v>7374107</v>
      </c>
      <c r="Q195" s="122">
        <f t="shared" si="19"/>
        <v>1014038</v>
      </c>
      <c r="R195" s="122">
        <f t="shared" si="19"/>
        <v>242272061</v>
      </c>
      <c r="S195" s="122">
        <f t="shared" si="19"/>
        <v>29675536</v>
      </c>
    </row>
    <row r="196" spans="1:19" s="66" customFormat="1" ht="12.75" x14ac:dyDescent="0.2"/>
    <row r="197" spans="1:19" s="79" customFormat="1" ht="13.5" thickBot="1" x14ac:dyDescent="0.25">
      <c r="A197" s="190">
        <f>(A45+A149+A195)</f>
        <v>170</v>
      </c>
      <c r="B197" s="191" t="s">
        <v>283</v>
      </c>
      <c r="C197" s="229">
        <f t="shared" ref="C197:S197" si="20">(C45+C149+C195)</f>
        <v>12351711</v>
      </c>
      <c r="D197" s="229">
        <f t="shared" si="20"/>
        <v>256160</v>
      </c>
      <c r="E197" s="229">
        <f t="shared" si="20"/>
        <v>295343086</v>
      </c>
      <c r="F197" s="229">
        <f t="shared" si="20"/>
        <v>12364364</v>
      </c>
      <c r="G197" s="229">
        <f t="shared" si="20"/>
        <v>3236911710</v>
      </c>
      <c r="H197" s="229">
        <f t="shared" si="20"/>
        <v>250146857</v>
      </c>
      <c r="I197" s="229">
        <f t="shared" si="20"/>
        <v>5006776</v>
      </c>
      <c r="J197" s="229">
        <f t="shared" si="20"/>
        <v>103388571</v>
      </c>
      <c r="K197" s="229">
        <f t="shared" si="20"/>
        <v>56372654</v>
      </c>
      <c r="L197" s="229">
        <f t="shared" si="20"/>
        <v>291700002</v>
      </c>
      <c r="M197" s="229">
        <f t="shared" si="20"/>
        <v>3943526570</v>
      </c>
      <c r="N197" s="229">
        <f t="shared" si="20"/>
        <v>2563858550</v>
      </c>
      <c r="O197" s="229">
        <f t="shared" si="20"/>
        <v>655529724</v>
      </c>
      <c r="P197" s="229">
        <f t="shared" si="20"/>
        <v>209738620</v>
      </c>
      <c r="Q197" s="229">
        <f t="shared" si="20"/>
        <v>24246719</v>
      </c>
      <c r="R197" s="229">
        <f t="shared" si="20"/>
        <v>3453373613</v>
      </c>
      <c r="S197" s="229">
        <f t="shared" si="20"/>
        <v>490152957</v>
      </c>
    </row>
    <row r="198" spans="1:19" s="66" customFormat="1" ht="13.5" thickTop="1" x14ac:dyDescent="0.2">
      <c r="A198" s="64"/>
      <c r="B198" s="64"/>
      <c r="C198" s="64"/>
      <c r="D198" s="64"/>
      <c r="E198" s="64"/>
      <c r="F198" s="64"/>
      <c r="G198" s="64"/>
      <c r="H198" s="64"/>
      <c r="I198" s="64"/>
      <c r="J198" s="64"/>
      <c r="K198" s="64"/>
      <c r="L198" s="64"/>
      <c r="M198" s="64"/>
      <c r="N198" s="64"/>
      <c r="O198" s="64"/>
      <c r="P198" s="64"/>
      <c r="Q198" s="64"/>
      <c r="R198" s="64"/>
      <c r="S198" s="64"/>
    </row>
    <row r="199" spans="1:19" s="66" customFormat="1" ht="12.75" x14ac:dyDescent="0.2">
      <c r="A199" s="64"/>
      <c r="B199" s="64"/>
      <c r="C199" s="64"/>
      <c r="D199" s="64"/>
      <c r="E199" s="64"/>
      <c r="F199" s="64"/>
      <c r="G199" s="64"/>
      <c r="H199" s="64"/>
      <c r="I199" s="64"/>
      <c r="J199" s="64"/>
      <c r="K199" s="64"/>
      <c r="L199" s="64"/>
      <c r="M199" s="64"/>
      <c r="N199" s="64"/>
      <c r="O199" s="64"/>
      <c r="P199" s="64"/>
      <c r="Q199" s="64"/>
      <c r="R199" s="64"/>
      <c r="S199" s="64"/>
    </row>
    <row r="200" spans="1:19" customFormat="1" ht="12.75" x14ac:dyDescent="0.2">
      <c r="C200" s="449" t="s">
        <v>481</v>
      </c>
    </row>
    <row r="201" spans="1:19" customFormat="1" ht="12.75" x14ac:dyDescent="0.2">
      <c r="C201" s="468" t="s">
        <v>538</v>
      </c>
      <c r="D201" s="471"/>
      <c r="E201" s="471"/>
      <c r="F201" s="471"/>
      <c r="G201" s="471"/>
      <c r="H201" s="471"/>
      <c r="I201" s="471"/>
      <c r="J201" s="471"/>
      <c r="K201" s="471"/>
      <c r="L201" s="471"/>
      <c r="M201" s="471"/>
      <c r="N201" s="471"/>
      <c r="O201" s="471"/>
      <c r="P201" s="472"/>
    </row>
    <row r="202" spans="1:19" s="66" customFormat="1" ht="12.75" x14ac:dyDescent="0.2">
      <c r="A202" s="64"/>
      <c r="B202" s="64"/>
      <c r="C202" s="64"/>
      <c r="D202" s="64"/>
      <c r="E202" s="64"/>
      <c r="F202" s="64"/>
      <c r="G202" s="64"/>
      <c r="H202" s="64"/>
      <c r="I202" s="64"/>
      <c r="J202" s="64"/>
      <c r="K202" s="64"/>
      <c r="L202" s="64"/>
      <c r="M202" s="64"/>
      <c r="N202" s="64"/>
      <c r="O202" s="64"/>
      <c r="P202" s="64"/>
      <c r="Q202" s="64"/>
      <c r="R202" s="64"/>
      <c r="S202" s="64"/>
    </row>
    <row r="203" spans="1:19" s="66" customFormat="1" ht="12.75" x14ac:dyDescent="0.2">
      <c r="A203" s="64"/>
      <c r="B203" s="64"/>
      <c r="D203" s="64"/>
      <c r="E203" s="64"/>
      <c r="F203" s="64"/>
      <c r="G203" s="64"/>
      <c r="H203" s="64"/>
      <c r="I203" s="64"/>
      <c r="J203" s="64"/>
      <c r="K203" s="64"/>
      <c r="L203" s="64"/>
      <c r="M203" s="64"/>
      <c r="N203" s="64"/>
      <c r="O203" s="64"/>
      <c r="P203" s="64"/>
      <c r="Q203" s="64"/>
      <c r="R203" s="64"/>
      <c r="S203" s="64"/>
    </row>
    <row r="204" spans="1:19" s="66" customFormat="1" ht="12.75" x14ac:dyDescent="0.2">
      <c r="A204" s="64"/>
      <c r="B204" s="64"/>
      <c r="D204" s="64"/>
      <c r="E204" s="64"/>
      <c r="F204" s="64"/>
      <c r="G204" s="64"/>
      <c r="H204" s="64"/>
      <c r="I204" s="64"/>
      <c r="J204" s="64"/>
      <c r="K204" s="64"/>
      <c r="L204" s="64"/>
      <c r="M204" s="64"/>
      <c r="N204" s="64"/>
      <c r="O204" s="64"/>
      <c r="P204" s="64"/>
      <c r="Q204" s="64"/>
      <c r="R204" s="64"/>
      <c r="S204" s="64"/>
    </row>
    <row r="205" spans="1:19" s="66" customFormat="1" ht="12.75" x14ac:dyDescent="0.2">
      <c r="A205" s="64"/>
      <c r="B205" s="64"/>
      <c r="C205" s="64"/>
      <c r="D205" s="64"/>
      <c r="E205" s="64"/>
      <c r="F205" s="64"/>
      <c r="G205" s="64"/>
      <c r="H205" s="64"/>
      <c r="I205" s="64"/>
      <c r="J205" s="64"/>
      <c r="K205" s="64"/>
      <c r="L205" s="64"/>
      <c r="M205" s="64"/>
      <c r="N205" s="64"/>
      <c r="O205" s="64"/>
      <c r="P205" s="64"/>
      <c r="Q205" s="64"/>
      <c r="R205" s="64"/>
      <c r="S205" s="64"/>
    </row>
    <row r="206" spans="1:19" s="66" customFormat="1" ht="12.75" x14ac:dyDescent="0.2">
      <c r="A206" s="64"/>
      <c r="B206" s="64"/>
      <c r="C206" s="64"/>
      <c r="D206" s="64"/>
      <c r="E206" s="64"/>
      <c r="F206" s="64"/>
      <c r="G206" s="64"/>
      <c r="H206" s="64"/>
      <c r="I206" s="64"/>
      <c r="J206" s="64"/>
      <c r="K206" s="64"/>
      <c r="L206" s="64"/>
      <c r="M206" s="64"/>
      <c r="N206" s="64"/>
      <c r="O206" s="64"/>
      <c r="P206" s="64"/>
      <c r="Q206" s="64"/>
      <c r="R206" s="64"/>
      <c r="S206" s="64"/>
    </row>
    <row r="207" spans="1:19" s="66" customFormat="1" ht="12.75" x14ac:dyDescent="0.2">
      <c r="A207" s="64"/>
      <c r="B207" s="64"/>
      <c r="C207" s="64"/>
      <c r="D207" s="64"/>
      <c r="E207" s="64"/>
      <c r="F207" s="64"/>
      <c r="G207" s="64"/>
      <c r="H207" s="64"/>
      <c r="I207" s="64"/>
      <c r="J207" s="64"/>
      <c r="K207" s="64"/>
      <c r="L207" s="64"/>
      <c r="M207" s="64"/>
      <c r="N207" s="64"/>
      <c r="O207" s="64"/>
      <c r="P207" s="64"/>
      <c r="Q207" s="64"/>
      <c r="R207" s="64"/>
      <c r="S207" s="64"/>
    </row>
    <row r="208" spans="1:19" s="66" customFormat="1" ht="12.75" x14ac:dyDescent="0.2">
      <c r="A208" s="64"/>
      <c r="B208" s="64"/>
      <c r="C208" s="64"/>
      <c r="D208" s="64"/>
      <c r="E208" s="64"/>
      <c r="F208" s="64"/>
      <c r="G208" s="64"/>
      <c r="H208" s="64"/>
      <c r="I208" s="64"/>
      <c r="J208" s="64"/>
      <c r="K208" s="64"/>
      <c r="L208" s="64"/>
      <c r="M208" s="64"/>
      <c r="N208" s="64"/>
      <c r="O208" s="64"/>
      <c r="P208" s="64"/>
      <c r="Q208" s="64"/>
      <c r="R208" s="64"/>
      <c r="S208" s="64"/>
    </row>
    <row r="209" spans="1:19" s="66" customFormat="1" ht="12.75" x14ac:dyDescent="0.2">
      <c r="A209" s="64"/>
      <c r="B209" s="64"/>
      <c r="C209" s="64"/>
      <c r="D209" s="64"/>
      <c r="E209" s="64"/>
      <c r="F209" s="64"/>
      <c r="G209" s="64"/>
      <c r="H209" s="64"/>
      <c r="I209" s="64"/>
      <c r="J209" s="64"/>
      <c r="K209" s="64"/>
      <c r="L209" s="64"/>
      <c r="M209" s="64"/>
      <c r="N209" s="64"/>
      <c r="O209" s="64"/>
      <c r="P209" s="64"/>
      <c r="Q209" s="64"/>
      <c r="R209" s="64"/>
      <c r="S209" s="64"/>
    </row>
    <row r="210" spans="1:19" s="66" customFormat="1" ht="12.75" x14ac:dyDescent="0.2">
      <c r="A210" s="64"/>
      <c r="B210" s="64"/>
      <c r="C210" s="64"/>
      <c r="D210" s="64"/>
      <c r="E210" s="64"/>
      <c r="F210" s="64"/>
      <c r="G210" s="64"/>
      <c r="H210" s="64"/>
      <c r="I210" s="64"/>
      <c r="J210" s="64"/>
      <c r="K210" s="64"/>
      <c r="L210" s="64"/>
      <c r="M210" s="64"/>
      <c r="N210" s="64"/>
      <c r="O210" s="64"/>
      <c r="P210" s="64"/>
      <c r="Q210" s="64"/>
      <c r="R210" s="64"/>
      <c r="S210" s="64"/>
    </row>
    <row r="211" spans="1:19" s="66" customFormat="1" ht="12.75" x14ac:dyDescent="0.2">
      <c r="A211" s="64"/>
      <c r="B211" s="64"/>
      <c r="C211" s="64"/>
      <c r="D211" s="64"/>
      <c r="E211" s="64"/>
      <c r="F211" s="64"/>
      <c r="G211" s="64"/>
      <c r="H211" s="64"/>
      <c r="I211" s="64"/>
      <c r="J211" s="64"/>
      <c r="K211" s="64"/>
      <c r="L211" s="64"/>
      <c r="M211" s="64"/>
      <c r="N211" s="64"/>
      <c r="O211" s="64"/>
      <c r="P211" s="64"/>
      <c r="Q211" s="64"/>
      <c r="R211" s="64"/>
      <c r="S211" s="64"/>
    </row>
    <row r="212" spans="1:19" s="66" customFormat="1" ht="12.75" x14ac:dyDescent="0.2">
      <c r="A212" s="83"/>
      <c r="B212" s="61"/>
      <c r="C212" s="61"/>
      <c r="D212" s="61"/>
      <c r="E212" s="61"/>
      <c r="F212" s="61"/>
      <c r="G212" s="61"/>
      <c r="H212" s="61"/>
      <c r="I212" s="61"/>
      <c r="J212" s="61"/>
      <c r="K212" s="61"/>
      <c r="L212" s="61"/>
      <c r="M212" s="61"/>
      <c r="N212" s="61"/>
      <c r="O212" s="61"/>
      <c r="P212" s="61"/>
      <c r="Q212" s="61"/>
      <c r="R212" s="61"/>
      <c r="S212" s="61"/>
    </row>
    <row r="213" spans="1:19" s="66" customFormat="1" ht="12.75" x14ac:dyDescent="0.2">
      <c r="A213" s="64"/>
      <c r="B213" s="64"/>
      <c r="C213" s="64"/>
      <c r="D213" s="64"/>
      <c r="E213" s="64"/>
      <c r="F213" s="64"/>
      <c r="G213" s="64"/>
      <c r="H213" s="64"/>
      <c r="I213" s="64"/>
      <c r="J213" s="64"/>
      <c r="K213" s="64"/>
      <c r="L213" s="64"/>
      <c r="M213" s="64"/>
      <c r="N213" s="64"/>
      <c r="O213" s="64"/>
      <c r="P213" s="64"/>
      <c r="Q213" s="64"/>
      <c r="R213" s="64"/>
      <c r="S213" s="64"/>
    </row>
    <row r="214" spans="1:19" s="66" customFormat="1" ht="12.75" x14ac:dyDescent="0.2">
      <c r="A214" s="64"/>
      <c r="B214" s="64"/>
      <c r="C214" s="64"/>
      <c r="D214" s="64"/>
      <c r="E214" s="64"/>
      <c r="F214" s="64"/>
      <c r="G214" s="64"/>
      <c r="H214" s="64"/>
      <c r="I214" s="64"/>
      <c r="J214" s="64"/>
      <c r="K214" s="64"/>
      <c r="L214" s="64"/>
      <c r="M214" s="64"/>
      <c r="N214" s="64"/>
      <c r="O214" s="64"/>
      <c r="P214" s="64"/>
      <c r="Q214" s="64"/>
      <c r="R214" s="64"/>
      <c r="S214" s="64"/>
    </row>
    <row r="215" spans="1:19" s="66" customFormat="1" ht="12.75" x14ac:dyDescent="0.2">
      <c r="A215" s="64"/>
      <c r="B215" s="64"/>
      <c r="C215" s="64"/>
      <c r="D215" s="64"/>
      <c r="E215" s="64"/>
      <c r="F215" s="64"/>
      <c r="G215" s="64"/>
      <c r="H215" s="64"/>
      <c r="I215" s="64"/>
      <c r="J215" s="64"/>
      <c r="K215" s="64"/>
      <c r="L215" s="64"/>
      <c r="M215" s="64"/>
      <c r="N215" s="64"/>
      <c r="O215" s="64"/>
      <c r="P215" s="64"/>
      <c r="Q215" s="64"/>
      <c r="R215" s="64"/>
      <c r="S215" s="64"/>
    </row>
    <row r="216" spans="1:19" s="66" customFormat="1" ht="12.75" x14ac:dyDescent="0.2">
      <c r="A216" s="64"/>
      <c r="B216" s="64"/>
      <c r="C216" s="64"/>
      <c r="D216" s="64"/>
      <c r="E216" s="64"/>
      <c r="F216" s="64"/>
      <c r="G216" s="64"/>
      <c r="H216" s="64"/>
      <c r="I216" s="64"/>
      <c r="J216" s="64"/>
      <c r="K216" s="64"/>
      <c r="L216" s="64"/>
      <c r="M216" s="64"/>
      <c r="N216" s="64"/>
      <c r="O216" s="64"/>
      <c r="P216" s="64"/>
      <c r="Q216" s="64"/>
      <c r="R216" s="64"/>
      <c r="S216" s="64"/>
    </row>
    <row r="217" spans="1:19" s="66" customFormat="1" ht="12.75" x14ac:dyDescent="0.2">
      <c r="A217" s="64"/>
      <c r="B217" s="64"/>
      <c r="C217" s="64"/>
      <c r="D217" s="64"/>
      <c r="E217" s="64"/>
      <c r="F217" s="64"/>
      <c r="G217" s="64"/>
      <c r="H217" s="64"/>
      <c r="I217" s="64"/>
      <c r="J217" s="64"/>
      <c r="K217" s="64"/>
      <c r="L217" s="64"/>
      <c r="M217" s="64"/>
      <c r="N217" s="64"/>
      <c r="O217" s="64"/>
      <c r="P217" s="64"/>
      <c r="Q217" s="64"/>
      <c r="R217" s="64"/>
      <c r="S217" s="64"/>
    </row>
    <row r="218" spans="1:19" s="66" customFormat="1" ht="12.75" x14ac:dyDescent="0.2">
      <c r="A218" s="64"/>
      <c r="B218" s="64"/>
      <c r="C218" s="64"/>
      <c r="D218" s="64"/>
      <c r="E218" s="64"/>
      <c r="F218" s="64"/>
      <c r="G218" s="64"/>
      <c r="H218" s="64"/>
      <c r="I218" s="64"/>
      <c r="J218" s="64"/>
      <c r="K218" s="64"/>
      <c r="L218" s="64"/>
      <c r="M218" s="64"/>
      <c r="N218" s="64"/>
      <c r="O218" s="64"/>
      <c r="P218" s="64"/>
      <c r="Q218" s="64"/>
      <c r="R218" s="64"/>
      <c r="S218" s="64"/>
    </row>
    <row r="219" spans="1:19" s="66" customFormat="1" ht="12.75" x14ac:dyDescent="0.2">
      <c r="A219" s="64"/>
      <c r="B219" s="64"/>
      <c r="C219" s="64"/>
      <c r="D219" s="64"/>
      <c r="E219" s="64"/>
      <c r="F219" s="64"/>
      <c r="G219" s="64"/>
      <c r="H219" s="64"/>
      <c r="I219" s="64"/>
      <c r="J219" s="64"/>
      <c r="K219" s="64"/>
      <c r="L219" s="64"/>
      <c r="M219" s="64"/>
      <c r="N219" s="64"/>
      <c r="O219" s="64"/>
      <c r="P219" s="64"/>
      <c r="Q219" s="64"/>
      <c r="R219" s="64"/>
      <c r="S219" s="64"/>
    </row>
    <row r="220" spans="1:19" s="66" customFormat="1" ht="12.75" x14ac:dyDescent="0.2">
      <c r="A220" s="64"/>
      <c r="B220" s="64"/>
      <c r="C220" s="64"/>
      <c r="D220" s="64"/>
      <c r="E220" s="64"/>
      <c r="F220" s="64"/>
      <c r="G220" s="64"/>
      <c r="H220" s="64"/>
      <c r="I220" s="64"/>
      <c r="J220" s="64"/>
      <c r="K220" s="64"/>
      <c r="L220" s="64"/>
      <c r="M220" s="64"/>
      <c r="N220" s="64"/>
      <c r="O220" s="64"/>
      <c r="P220" s="64"/>
      <c r="Q220" s="64"/>
      <c r="R220" s="64"/>
      <c r="S220" s="64"/>
    </row>
    <row r="221" spans="1:19" s="66" customFormat="1" ht="12.75" x14ac:dyDescent="0.2">
      <c r="A221" s="64"/>
      <c r="B221" s="64"/>
      <c r="C221" s="64"/>
      <c r="D221" s="64"/>
      <c r="E221" s="64"/>
      <c r="F221" s="64"/>
      <c r="G221" s="64"/>
      <c r="H221" s="64"/>
      <c r="I221" s="64"/>
      <c r="J221" s="64"/>
      <c r="K221" s="64"/>
      <c r="L221" s="64"/>
      <c r="M221" s="64"/>
      <c r="N221" s="64"/>
      <c r="O221" s="64"/>
      <c r="P221" s="64"/>
      <c r="Q221" s="64"/>
      <c r="R221" s="64"/>
      <c r="S221" s="64"/>
    </row>
    <row r="222" spans="1:19" s="66" customFormat="1" ht="12.75" x14ac:dyDescent="0.2">
      <c r="A222" s="64"/>
      <c r="B222" s="64"/>
      <c r="C222" s="64"/>
      <c r="D222" s="64"/>
      <c r="E222" s="64"/>
      <c r="F222" s="64"/>
      <c r="G222" s="64"/>
      <c r="H222" s="64"/>
      <c r="I222" s="64"/>
      <c r="J222" s="64"/>
      <c r="K222" s="64"/>
      <c r="L222" s="64"/>
      <c r="M222" s="64"/>
      <c r="N222" s="64"/>
      <c r="O222" s="64"/>
      <c r="P222" s="64"/>
      <c r="Q222" s="64"/>
      <c r="R222" s="64"/>
      <c r="S222" s="64"/>
    </row>
    <row r="223" spans="1:19" s="66" customFormat="1" ht="12.75" x14ac:dyDescent="0.2">
      <c r="A223" s="64"/>
      <c r="B223" s="64"/>
      <c r="C223" s="64"/>
      <c r="D223" s="64"/>
      <c r="E223" s="64"/>
      <c r="F223" s="64"/>
      <c r="G223" s="64"/>
      <c r="H223" s="64"/>
      <c r="I223" s="64"/>
      <c r="J223" s="64"/>
      <c r="K223" s="64"/>
      <c r="L223" s="64"/>
      <c r="M223" s="64"/>
      <c r="N223" s="64"/>
      <c r="O223" s="64"/>
      <c r="P223" s="64"/>
      <c r="Q223" s="64"/>
      <c r="R223" s="64"/>
      <c r="S223" s="64"/>
    </row>
    <row r="224" spans="1:19" s="66" customFormat="1" ht="12.75" x14ac:dyDescent="0.2">
      <c r="A224" s="64"/>
      <c r="B224" s="64"/>
      <c r="C224" s="64"/>
      <c r="D224" s="64"/>
      <c r="E224" s="64"/>
      <c r="F224" s="64"/>
      <c r="G224" s="64"/>
      <c r="H224" s="64"/>
      <c r="I224" s="64"/>
      <c r="J224" s="64"/>
      <c r="K224" s="64"/>
      <c r="L224" s="64"/>
      <c r="M224" s="64"/>
      <c r="N224" s="64"/>
      <c r="O224" s="64"/>
      <c r="P224" s="64"/>
      <c r="Q224" s="64"/>
      <c r="R224" s="64"/>
      <c r="S224" s="64"/>
    </row>
    <row r="225" spans="1:19" s="66" customFormat="1" ht="12.75" x14ac:dyDescent="0.2">
      <c r="A225" s="64"/>
      <c r="B225" s="64"/>
      <c r="C225" s="64"/>
      <c r="D225" s="64"/>
      <c r="E225" s="64"/>
      <c r="F225" s="64"/>
      <c r="G225" s="64"/>
      <c r="H225" s="64"/>
      <c r="I225" s="64"/>
      <c r="J225" s="64"/>
      <c r="K225" s="64"/>
      <c r="L225" s="64"/>
      <c r="M225" s="64"/>
      <c r="N225" s="64"/>
      <c r="O225" s="64"/>
      <c r="P225" s="64"/>
      <c r="Q225" s="64"/>
      <c r="R225" s="64"/>
      <c r="S225" s="64"/>
    </row>
    <row r="226" spans="1:19" s="66" customFormat="1" ht="12.75" x14ac:dyDescent="0.2">
      <c r="A226" s="64"/>
      <c r="B226" s="64"/>
      <c r="C226" s="64"/>
      <c r="D226" s="64"/>
      <c r="E226" s="64"/>
      <c r="F226" s="64"/>
      <c r="G226" s="64"/>
      <c r="H226" s="64"/>
      <c r="I226" s="64"/>
      <c r="J226" s="64"/>
      <c r="K226" s="64"/>
      <c r="L226" s="64"/>
      <c r="M226" s="64"/>
      <c r="N226" s="64"/>
      <c r="O226" s="64"/>
      <c r="P226" s="64"/>
      <c r="Q226" s="64"/>
      <c r="R226" s="64"/>
      <c r="S226" s="64"/>
    </row>
    <row r="227" spans="1:19" s="66" customFormat="1" ht="12.75" x14ac:dyDescent="0.2">
      <c r="A227" s="64"/>
      <c r="B227" s="64"/>
      <c r="C227" s="64"/>
      <c r="D227" s="64"/>
      <c r="E227" s="64"/>
      <c r="F227" s="64"/>
      <c r="G227" s="64"/>
      <c r="H227" s="64"/>
      <c r="I227" s="64"/>
      <c r="J227" s="64"/>
      <c r="K227" s="64"/>
      <c r="L227" s="64"/>
      <c r="M227" s="64"/>
      <c r="N227" s="64"/>
      <c r="O227" s="64"/>
      <c r="P227" s="64"/>
      <c r="Q227" s="64"/>
      <c r="R227" s="64"/>
      <c r="S227" s="64"/>
    </row>
    <row r="228" spans="1:19" s="66" customFormat="1" ht="12.75" x14ac:dyDescent="0.2">
      <c r="A228" s="64"/>
      <c r="B228" s="64"/>
      <c r="C228" s="64"/>
      <c r="D228" s="64"/>
      <c r="E228" s="64"/>
      <c r="F228" s="64"/>
      <c r="G228" s="64"/>
      <c r="H228" s="64"/>
      <c r="I228" s="64"/>
      <c r="J228" s="64"/>
      <c r="K228" s="64"/>
      <c r="L228" s="64"/>
      <c r="M228" s="64"/>
      <c r="N228" s="64"/>
      <c r="O228" s="64"/>
      <c r="P228" s="64"/>
      <c r="Q228" s="64"/>
      <c r="R228" s="64"/>
      <c r="S228" s="64"/>
    </row>
    <row r="229" spans="1:19" s="66" customFormat="1" ht="12.75" x14ac:dyDescent="0.2">
      <c r="A229" s="64"/>
      <c r="B229" s="64"/>
      <c r="C229" s="64"/>
      <c r="D229" s="64"/>
      <c r="E229" s="64"/>
      <c r="F229" s="64"/>
      <c r="G229" s="64"/>
      <c r="H229" s="64"/>
      <c r="I229" s="64"/>
      <c r="J229" s="64"/>
      <c r="K229" s="64"/>
      <c r="L229" s="64"/>
      <c r="M229" s="64"/>
      <c r="N229" s="64"/>
      <c r="O229" s="64"/>
      <c r="P229" s="64"/>
      <c r="Q229" s="64"/>
      <c r="R229" s="64"/>
      <c r="S229" s="64"/>
    </row>
    <row r="230" spans="1:19" s="66" customFormat="1" ht="12.75" x14ac:dyDescent="0.2">
      <c r="A230" s="64"/>
      <c r="B230" s="64"/>
      <c r="C230" s="64"/>
      <c r="D230" s="64"/>
      <c r="E230" s="64"/>
      <c r="F230" s="64"/>
      <c r="G230" s="64"/>
      <c r="H230" s="64"/>
      <c r="I230" s="64"/>
      <c r="J230" s="64"/>
      <c r="K230" s="64"/>
      <c r="L230" s="64"/>
      <c r="M230" s="64"/>
      <c r="N230" s="64"/>
      <c r="O230" s="64"/>
      <c r="P230" s="64"/>
      <c r="Q230" s="64"/>
      <c r="R230" s="64"/>
      <c r="S230" s="64"/>
    </row>
    <row r="233" spans="1:19" ht="11.1" customHeight="1" x14ac:dyDescent="0.2"/>
    <row r="234" spans="1:19" ht="3.6" customHeight="1" x14ac:dyDescent="0.2"/>
    <row r="235" spans="1:19" ht="6.4" customHeight="1" x14ac:dyDescent="0.2"/>
    <row r="236" spans="1:19" ht="6.4" customHeight="1" x14ac:dyDescent="0.2"/>
    <row r="237" spans="1:19" ht="6.4" customHeight="1" x14ac:dyDescent="0.2"/>
    <row r="238" spans="1:19" ht="6.4" customHeight="1" x14ac:dyDescent="0.2"/>
    <row r="239" spans="1:19" ht="6.4" customHeight="1" x14ac:dyDescent="0.2"/>
    <row r="242" spans="1:22" ht="9.4" hidden="1" customHeight="1" x14ac:dyDescent="0.2"/>
    <row r="243" spans="1:22" ht="9.4" hidden="1" customHeight="1" x14ac:dyDescent="0.2"/>
    <row r="245" spans="1:22" s="61" customFormat="1" ht="11.25" customHeight="1" x14ac:dyDescent="0.2">
      <c r="A245" s="64"/>
      <c r="B245" s="64"/>
      <c r="C245" s="64"/>
      <c r="D245" s="64"/>
      <c r="E245" s="64"/>
      <c r="F245" s="64"/>
      <c r="G245" s="64"/>
      <c r="H245" s="64"/>
      <c r="I245" s="64"/>
      <c r="J245" s="64"/>
      <c r="K245" s="64"/>
      <c r="L245" s="64"/>
      <c r="M245" s="64"/>
      <c r="N245" s="64"/>
      <c r="O245" s="64"/>
      <c r="P245" s="64"/>
      <c r="Q245" s="64"/>
      <c r="R245" s="64"/>
      <c r="S245" s="64"/>
      <c r="V245" s="82"/>
    </row>
  </sheetData>
  <mergeCells count="13">
    <mergeCell ref="N4:R4"/>
    <mergeCell ref="N5:R5"/>
    <mergeCell ref="N52:R52"/>
    <mergeCell ref="N156:R156"/>
    <mergeCell ref="C156:D156"/>
    <mergeCell ref="E156:F156"/>
    <mergeCell ref="H156:K156"/>
    <mergeCell ref="C52:D52"/>
    <mergeCell ref="E52:F52"/>
    <mergeCell ref="H52:K52"/>
    <mergeCell ref="E5:F5"/>
    <mergeCell ref="H5:K5"/>
    <mergeCell ref="C5:D5"/>
  </mergeCells>
  <printOptions gridLinesSet="0"/>
  <pageMargins left="3.75" right="0.25" top="0.5" bottom="0.3" header="0.5" footer="0.5"/>
  <pageSetup paperSize="17" pageOrder="overThenDown" orientation="landscape" r:id="rId1"/>
  <headerFooter alignWithMargins="0"/>
  <ignoredErrors>
    <ignoredError sqref="M155 M158:M199 M51 M4:M45 M202:M1048576 M54:M14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A6292-B5E4-4C72-BEF1-F58B8E5181C6}">
  <sheetPr>
    <tabColor theme="4" tint="-0.249977111117893"/>
  </sheetPr>
  <dimension ref="A9:D22"/>
  <sheetViews>
    <sheetView showGridLines="0" showRowColHeaders="0" topLeftCell="B1" zoomScaleNormal="100" workbookViewId="0"/>
  </sheetViews>
  <sheetFormatPr defaultColWidth="9.140625" defaultRowHeight="15.75" x14ac:dyDescent="0.25"/>
  <cols>
    <col min="1" max="1" width="1.28515625" style="300" hidden="1" customWidth="1"/>
    <col min="2" max="2" width="14.28515625" style="300" customWidth="1"/>
    <col min="3" max="3" width="12.42578125" style="300" customWidth="1"/>
    <col min="4" max="4" width="97.28515625" style="300" customWidth="1"/>
    <col min="5" max="16384" width="9.140625" style="300"/>
  </cols>
  <sheetData>
    <row r="9" spans="4:4" ht="18" customHeight="1" x14ac:dyDescent="0.25"/>
    <row r="10" spans="4:4" ht="17.25" x14ac:dyDescent="0.25">
      <c r="D10" s="309" t="s">
        <v>527</v>
      </c>
    </row>
    <row r="11" spans="4:4" ht="17.25" x14ac:dyDescent="0.3">
      <c r="D11" s="310"/>
    </row>
    <row r="12" spans="4:4" ht="156.75" customHeight="1" x14ac:dyDescent="0.3">
      <c r="D12" s="311" t="s">
        <v>528</v>
      </c>
    </row>
    <row r="13" spans="4:4" ht="9.9499999999999993" customHeight="1" x14ac:dyDescent="0.3">
      <c r="D13" s="310"/>
    </row>
    <row r="14" spans="4:4" ht="24" customHeight="1" x14ac:dyDescent="0.25">
      <c r="D14" s="308" t="s">
        <v>529</v>
      </c>
    </row>
    <row r="15" spans="4:4" ht="213" customHeight="1" x14ac:dyDescent="0.3">
      <c r="D15" s="312" t="s">
        <v>530</v>
      </c>
    </row>
    <row r="16" spans="4:4" ht="181.5" customHeight="1" x14ac:dyDescent="0.3">
      <c r="D16" s="312" t="s">
        <v>534</v>
      </c>
    </row>
    <row r="17" spans="4:4" ht="111.75" customHeight="1" x14ac:dyDescent="0.3">
      <c r="D17" s="312" t="s">
        <v>531</v>
      </c>
    </row>
    <row r="18" spans="4:4" ht="9.9499999999999993" customHeight="1" x14ac:dyDescent="0.3">
      <c r="D18" s="310"/>
    </row>
    <row r="19" spans="4:4" ht="17.25" x14ac:dyDescent="0.25">
      <c r="D19" s="308" t="s">
        <v>532</v>
      </c>
    </row>
    <row r="20" spans="4:4" ht="73.5" customHeight="1" x14ac:dyDescent="0.3">
      <c r="D20" s="312" t="s">
        <v>533</v>
      </c>
    </row>
    <row r="21" spans="4:4" ht="95.25" customHeight="1" x14ac:dyDescent="0.3">
      <c r="D21" s="312" t="s">
        <v>536</v>
      </c>
    </row>
    <row r="22" spans="4:4" ht="17.25" x14ac:dyDescent="0.3">
      <c r="D22" s="313" t="s">
        <v>535</v>
      </c>
    </row>
  </sheetData>
  <sheetProtection algorithmName="SHA-512" hashValue="Ii/9RnVU/IvQJyDi5xz+aCcf9HXwp+MKL+rhM8gH53+uJQvUl8oQDcfdkNz+L4dz902D/XvQ/NCNcuPgRL+XfQ==" saltValue="j5oTBZlF4c5bRsTkGFDnfQ==" spinCount="100000" sheet="1" objects="1" scenarios="1"/>
  <hyperlinks>
    <hyperlink ref="D22" r:id="rId1" xr:uid="{FE3C20F2-4F10-4DD3-B4CD-E14E952E1E0C}"/>
  </hyperlinks>
  <pageMargins left="0.7" right="0.7" top="0.75" bottom="0.75" header="0.3" footer="0.3"/>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548CB-E343-40B2-970D-904258FBC90B}">
  <sheetPr transitionEvaluation="1" codeName="Sheet4">
    <tabColor theme="4" tint="-0.249977111117893"/>
    <pageSetUpPr fitToPage="1"/>
  </sheetPr>
  <dimension ref="A1:BC270"/>
  <sheetViews>
    <sheetView showGridLines="0" zoomScaleNormal="100" workbookViewId="0">
      <pane xSplit="2" ySplit="6" topLeftCell="C7" activePane="bottomRight" state="frozen"/>
      <selection activeCell="A2" sqref="A2"/>
      <selection pane="topRight" activeCell="A2" sqref="A2"/>
      <selection pane="bottomLeft" activeCell="A2" sqref="A2"/>
      <selection pane="bottomRight"/>
    </sheetView>
  </sheetViews>
  <sheetFormatPr defaultColWidth="12.7109375" defaultRowHeight="9.75" customHeight="1" x14ac:dyDescent="0.2"/>
  <cols>
    <col min="1" max="1" width="5.7109375" style="64" customWidth="1"/>
    <col min="2" max="2" width="13.28515625" style="64" customWidth="1"/>
    <col min="3" max="3" width="20.7109375" style="64" customWidth="1"/>
    <col min="4" max="4" width="13.85546875" style="64" customWidth="1"/>
    <col min="5" max="5" width="20.85546875" style="64" customWidth="1"/>
    <col min="6" max="6" width="14" style="64" customWidth="1"/>
    <col min="7" max="7" width="16.140625" style="64" customWidth="1"/>
    <col min="8" max="8" width="15.5703125" style="64" customWidth="1"/>
    <col min="9" max="9" width="15.140625" style="64" customWidth="1"/>
    <col min="10" max="10" width="18.140625" style="64" customWidth="1"/>
    <col min="11" max="11" width="17.140625" style="64" customWidth="1"/>
    <col min="12" max="12" width="15.7109375" style="64" customWidth="1"/>
    <col min="13" max="13" width="13" style="64" customWidth="1"/>
    <col min="14" max="14" width="15.5703125" style="64" customWidth="1"/>
    <col min="15" max="15" width="10.42578125" style="64" customWidth="1"/>
    <col min="16" max="16" width="11.28515625" style="64" hidden="1" customWidth="1"/>
    <col min="17" max="16384" width="12.7109375" style="64"/>
  </cols>
  <sheetData>
    <row r="1" spans="1:16" s="296" customFormat="1" ht="15.75" x14ac:dyDescent="0.2">
      <c r="A1" s="325" t="s">
        <v>0</v>
      </c>
      <c r="B1" s="271"/>
      <c r="C1" s="271"/>
      <c r="D1" s="271"/>
      <c r="E1" s="271"/>
      <c r="F1" s="271"/>
      <c r="G1" s="271"/>
      <c r="H1" s="271"/>
      <c r="I1" s="271"/>
      <c r="J1" s="271"/>
      <c r="K1" s="271"/>
      <c r="L1" s="271"/>
      <c r="M1" s="271"/>
      <c r="N1" s="271"/>
      <c r="O1" s="271"/>
      <c r="P1" s="271"/>
    </row>
    <row r="2" spans="1:16" s="296" customFormat="1" ht="15.75" x14ac:dyDescent="0.2">
      <c r="A2" s="323" t="s">
        <v>355</v>
      </c>
      <c r="B2" s="273"/>
      <c r="C2" s="273"/>
      <c r="D2" s="273"/>
      <c r="E2" s="273"/>
      <c r="F2" s="273"/>
      <c r="G2" s="273"/>
      <c r="H2" s="273"/>
      <c r="I2" s="273"/>
      <c r="J2" s="273"/>
      <c r="K2" s="273"/>
      <c r="L2" s="273"/>
      <c r="M2" s="273"/>
      <c r="N2" s="273"/>
      <c r="O2" s="273"/>
      <c r="P2" s="273"/>
    </row>
    <row r="3" spans="1:16" s="296" customFormat="1" ht="15.75" x14ac:dyDescent="0.2">
      <c r="A3" s="323" t="s">
        <v>525</v>
      </c>
      <c r="B3" s="273"/>
      <c r="C3" s="273"/>
      <c r="D3" s="273"/>
      <c r="E3" s="273"/>
      <c r="F3" s="273"/>
      <c r="G3" s="273"/>
      <c r="H3" s="273"/>
      <c r="I3" s="273"/>
      <c r="J3" s="273"/>
      <c r="K3" s="273"/>
      <c r="L3" s="273"/>
      <c r="M3" s="273"/>
      <c r="N3" s="273"/>
      <c r="O3" s="273"/>
      <c r="P3" s="273"/>
    </row>
    <row r="4" spans="1:16" ht="9.6" customHeight="1" thickBot="1" x14ac:dyDescent="0.25">
      <c r="C4" s="421"/>
      <c r="D4" s="421"/>
      <c r="E4" s="421"/>
      <c r="F4" s="421"/>
      <c r="G4" s="421"/>
      <c r="I4" s="65"/>
      <c r="J4" s="65"/>
    </row>
    <row r="5" spans="1:16" ht="15" x14ac:dyDescent="0.2">
      <c r="C5" s="408" t="s">
        <v>228</v>
      </c>
      <c r="D5" s="409"/>
      <c r="E5" s="409"/>
      <c r="F5" s="409"/>
      <c r="G5" s="410"/>
      <c r="H5" s="408" t="s">
        <v>229</v>
      </c>
      <c r="I5" s="409"/>
      <c r="J5" s="409"/>
      <c r="K5" s="409"/>
      <c r="L5" s="410"/>
      <c r="M5" s="65"/>
      <c r="N5" s="408" t="s">
        <v>230</v>
      </c>
      <c r="O5" s="410"/>
      <c r="P5" s="78"/>
    </row>
    <row r="6" spans="1:16" ht="33.75" customHeight="1" thickBot="1" x14ac:dyDescent="0.3">
      <c r="A6" s="326" t="s">
        <v>1</v>
      </c>
      <c r="B6" s="327" t="s">
        <v>2</v>
      </c>
      <c r="C6" s="328" t="s">
        <v>231</v>
      </c>
      <c r="D6" s="329" t="s">
        <v>232</v>
      </c>
      <c r="E6" s="329" t="s">
        <v>233</v>
      </c>
      <c r="F6" s="329" t="s">
        <v>234</v>
      </c>
      <c r="G6" s="330" t="s">
        <v>235</v>
      </c>
      <c r="H6" s="328" t="s">
        <v>236</v>
      </c>
      <c r="I6" s="329" t="s">
        <v>237</v>
      </c>
      <c r="J6" s="329" t="s">
        <v>238</v>
      </c>
      <c r="K6" s="329" t="s">
        <v>239</v>
      </c>
      <c r="L6" s="330" t="s">
        <v>240</v>
      </c>
      <c r="M6" s="331" t="s">
        <v>241</v>
      </c>
      <c r="N6" s="328" t="s">
        <v>242</v>
      </c>
      <c r="O6" s="330" t="s">
        <v>243</v>
      </c>
      <c r="P6" s="332" t="s">
        <v>343</v>
      </c>
    </row>
    <row r="7" spans="1:16" s="66" customFormat="1" ht="12.75" x14ac:dyDescent="0.2">
      <c r="A7" s="113">
        <v>1</v>
      </c>
      <c r="B7" s="113" t="s">
        <v>5</v>
      </c>
      <c r="C7" s="132">
        <v>1307980500</v>
      </c>
      <c r="D7" s="132">
        <v>0</v>
      </c>
      <c r="E7" s="132">
        <v>572831779</v>
      </c>
      <c r="F7" s="132">
        <v>0</v>
      </c>
      <c r="G7" s="132">
        <f t="shared" ref="G7:G44" si="0">(C7+D7+E7+F7)</f>
        <v>1880812279</v>
      </c>
      <c r="H7" s="132">
        <v>379892305</v>
      </c>
      <c r="I7" s="132">
        <v>23872243</v>
      </c>
      <c r="J7" s="132">
        <v>1477047731</v>
      </c>
      <c r="K7" s="132">
        <v>0</v>
      </c>
      <c r="L7" s="132">
        <f t="shared" ref="L7:L44" si="1">(H7+I7+J7+K7)</f>
        <v>1880812279</v>
      </c>
      <c r="M7" s="132">
        <v>0</v>
      </c>
      <c r="N7" s="132">
        <f t="shared" ref="N7:N44" si="2">(G7-M7)</f>
        <v>1880812279</v>
      </c>
      <c r="O7" s="118">
        <f t="shared" ref="O7:O45" si="3">IFERROR(N7/P7,0)</f>
        <v>11802.063709895019</v>
      </c>
      <c r="P7" s="117">
        <v>159363</v>
      </c>
    </row>
    <row r="8" spans="1:16" s="66" customFormat="1" ht="12.75" x14ac:dyDescent="0.2">
      <c r="A8" s="110">
        <v>2</v>
      </c>
      <c r="B8" s="110" t="s">
        <v>7</v>
      </c>
      <c r="C8" s="111">
        <v>180021076</v>
      </c>
      <c r="D8" s="111">
        <v>0</v>
      </c>
      <c r="E8" s="111">
        <v>137377341</v>
      </c>
      <c r="F8" s="111">
        <v>0</v>
      </c>
      <c r="G8" s="111">
        <f t="shared" si="0"/>
        <v>317398417</v>
      </c>
      <c r="H8" s="111">
        <v>48897738</v>
      </c>
      <c r="I8" s="111">
        <v>0</v>
      </c>
      <c r="J8" s="111">
        <v>268208751</v>
      </c>
      <c r="K8" s="111">
        <v>291928</v>
      </c>
      <c r="L8" s="111">
        <f t="shared" si="1"/>
        <v>317398417</v>
      </c>
      <c r="M8" s="111">
        <v>0</v>
      </c>
      <c r="N8" s="111">
        <f t="shared" si="2"/>
        <v>317398417</v>
      </c>
      <c r="O8" s="112">
        <f t="shared" si="3"/>
        <v>19222.287851259691</v>
      </c>
      <c r="P8" s="111">
        <v>16512</v>
      </c>
    </row>
    <row r="9" spans="1:16" s="66" customFormat="1" ht="12.75" x14ac:dyDescent="0.2">
      <c r="A9" s="113">
        <v>3</v>
      </c>
      <c r="B9" s="113" t="s">
        <v>9</v>
      </c>
      <c r="C9" s="114">
        <v>5572565</v>
      </c>
      <c r="D9" s="114">
        <v>0</v>
      </c>
      <c r="E9" s="114">
        <v>16682589</v>
      </c>
      <c r="F9" s="114">
        <v>0</v>
      </c>
      <c r="G9" s="114">
        <f t="shared" si="0"/>
        <v>22255154</v>
      </c>
      <c r="H9" s="114">
        <v>10595276</v>
      </c>
      <c r="I9" s="114">
        <v>0</v>
      </c>
      <c r="J9" s="114">
        <v>5988266</v>
      </c>
      <c r="K9" s="114">
        <v>5671612</v>
      </c>
      <c r="L9" s="114">
        <f t="shared" si="1"/>
        <v>22255154</v>
      </c>
      <c r="M9" s="114">
        <v>0</v>
      </c>
      <c r="N9" s="114">
        <f t="shared" si="2"/>
        <v>22255154</v>
      </c>
      <c r="O9" s="115">
        <f t="shared" si="3"/>
        <v>3355.7228588661037</v>
      </c>
      <c r="P9" s="114">
        <v>6632</v>
      </c>
    </row>
    <row r="10" spans="1:16" s="66" customFormat="1" ht="12.75" x14ac:dyDescent="0.2">
      <c r="A10" s="110">
        <v>4</v>
      </c>
      <c r="B10" s="110" t="s">
        <v>11</v>
      </c>
      <c r="C10" s="111">
        <v>207708409</v>
      </c>
      <c r="D10" s="111">
        <v>0</v>
      </c>
      <c r="E10" s="111">
        <v>167668584</v>
      </c>
      <c r="F10" s="111">
        <v>0</v>
      </c>
      <c r="G10" s="111">
        <f t="shared" si="0"/>
        <v>375376993</v>
      </c>
      <c r="H10" s="111">
        <v>110758539</v>
      </c>
      <c r="I10" s="111">
        <v>30650140</v>
      </c>
      <c r="J10" s="111">
        <v>177584949</v>
      </c>
      <c r="K10" s="111">
        <v>56383365</v>
      </c>
      <c r="L10" s="111">
        <f t="shared" si="1"/>
        <v>375376993</v>
      </c>
      <c r="M10" s="111">
        <v>16161562</v>
      </c>
      <c r="N10" s="111">
        <f t="shared" si="2"/>
        <v>359215431</v>
      </c>
      <c r="O10" s="112">
        <f t="shared" si="3"/>
        <v>6942.3000405851999</v>
      </c>
      <c r="P10" s="111">
        <v>51743</v>
      </c>
    </row>
    <row r="11" spans="1:16" s="66" customFormat="1" ht="12.75" x14ac:dyDescent="0.2">
      <c r="A11" s="113">
        <v>5</v>
      </c>
      <c r="B11" s="113" t="s">
        <v>13</v>
      </c>
      <c r="C11" s="114">
        <v>674299353</v>
      </c>
      <c r="D11" s="114">
        <v>0</v>
      </c>
      <c r="E11" s="114">
        <v>946434125</v>
      </c>
      <c r="F11" s="114">
        <v>0</v>
      </c>
      <c r="G11" s="114">
        <f t="shared" si="0"/>
        <v>1620733478</v>
      </c>
      <c r="H11" s="114">
        <v>818416549</v>
      </c>
      <c r="I11" s="114">
        <v>38354255</v>
      </c>
      <c r="J11" s="114">
        <v>365826629</v>
      </c>
      <c r="K11" s="114">
        <v>398136045</v>
      </c>
      <c r="L11" s="114">
        <f t="shared" si="1"/>
        <v>1620733478</v>
      </c>
      <c r="M11" s="114">
        <v>54259201</v>
      </c>
      <c r="N11" s="114">
        <f t="shared" si="2"/>
        <v>1566474277</v>
      </c>
      <c r="O11" s="115">
        <f t="shared" si="3"/>
        <v>6185.2171356821618</v>
      </c>
      <c r="P11" s="114">
        <v>253261</v>
      </c>
    </row>
    <row r="12" spans="1:16" s="66" customFormat="1" ht="12.75" x14ac:dyDescent="0.2">
      <c r="A12" s="110">
        <v>6</v>
      </c>
      <c r="B12" s="110" t="s">
        <v>15</v>
      </c>
      <c r="C12" s="111">
        <v>0</v>
      </c>
      <c r="D12" s="111">
        <v>0</v>
      </c>
      <c r="E12" s="111">
        <v>0</v>
      </c>
      <c r="F12" s="111">
        <v>0</v>
      </c>
      <c r="G12" s="111">
        <f t="shared" si="0"/>
        <v>0</v>
      </c>
      <c r="H12" s="111">
        <v>0</v>
      </c>
      <c r="I12" s="111">
        <v>0</v>
      </c>
      <c r="J12" s="111">
        <v>0</v>
      </c>
      <c r="K12" s="111">
        <v>0</v>
      </c>
      <c r="L12" s="111">
        <f t="shared" si="1"/>
        <v>0</v>
      </c>
      <c r="M12" s="111">
        <v>0</v>
      </c>
      <c r="N12" s="111">
        <f t="shared" si="2"/>
        <v>0</v>
      </c>
      <c r="O12" s="112">
        <f t="shared" si="3"/>
        <v>0</v>
      </c>
      <c r="P12" s="111">
        <v>0</v>
      </c>
    </row>
    <row r="13" spans="1:16" s="66" customFormat="1" ht="12.75" x14ac:dyDescent="0.2">
      <c r="A13" s="113">
        <v>7</v>
      </c>
      <c r="B13" s="113" t="s">
        <v>244</v>
      </c>
      <c r="C13" s="114">
        <v>29820704</v>
      </c>
      <c r="D13" s="114">
        <v>7485000</v>
      </c>
      <c r="E13" s="114">
        <v>13627541</v>
      </c>
      <c r="F13" s="114">
        <v>0</v>
      </c>
      <c r="G13" s="114">
        <f t="shared" si="0"/>
        <v>50933245</v>
      </c>
      <c r="H13" s="114">
        <v>15831407</v>
      </c>
      <c r="I13" s="114">
        <v>0</v>
      </c>
      <c r="J13" s="114">
        <v>19458180</v>
      </c>
      <c r="K13" s="114">
        <v>15643658</v>
      </c>
      <c r="L13" s="114">
        <f t="shared" si="1"/>
        <v>50933245</v>
      </c>
      <c r="M13" s="114">
        <v>0</v>
      </c>
      <c r="N13" s="114">
        <f t="shared" si="2"/>
        <v>50933245</v>
      </c>
      <c r="O13" s="115">
        <f t="shared" si="3"/>
        <v>9218.686877828055</v>
      </c>
      <c r="P13" s="114">
        <v>5525</v>
      </c>
    </row>
    <row r="14" spans="1:16" s="66" customFormat="1" ht="12.75" x14ac:dyDescent="0.2">
      <c r="A14" s="110">
        <v>8</v>
      </c>
      <c r="B14" s="110" t="s">
        <v>18</v>
      </c>
      <c r="C14" s="111">
        <v>294599740</v>
      </c>
      <c r="D14" s="111">
        <v>0</v>
      </c>
      <c r="E14" s="111">
        <v>113050109</v>
      </c>
      <c r="F14" s="111">
        <v>0</v>
      </c>
      <c r="G14" s="111">
        <f t="shared" si="0"/>
        <v>407649849</v>
      </c>
      <c r="H14" s="111">
        <v>176331063</v>
      </c>
      <c r="I14" s="111">
        <v>0</v>
      </c>
      <c r="J14" s="111">
        <v>149097000</v>
      </c>
      <c r="K14" s="111">
        <v>82221786</v>
      </c>
      <c r="L14" s="111">
        <f t="shared" si="1"/>
        <v>407649849</v>
      </c>
      <c r="M14" s="111">
        <v>0</v>
      </c>
      <c r="N14" s="111">
        <f t="shared" si="2"/>
        <v>407649849</v>
      </c>
      <c r="O14" s="112">
        <f t="shared" si="3"/>
        <v>9546.83487119438</v>
      </c>
      <c r="P14" s="111">
        <v>42700</v>
      </c>
    </row>
    <row r="15" spans="1:16" s="66" customFormat="1" ht="12.75" x14ac:dyDescent="0.2">
      <c r="A15" s="113">
        <v>9</v>
      </c>
      <c r="B15" s="113" t="s">
        <v>20</v>
      </c>
      <c r="C15" s="114">
        <v>0</v>
      </c>
      <c r="D15" s="114">
        <v>0</v>
      </c>
      <c r="E15" s="114">
        <v>0</v>
      </c>
      <c r="F15" s="114">
        <v>0</v>
      </c>
      <c r="G15" s="114">
        <f t="shared" si="0"/>
        <v>0</v>
      </c>
      <c r="H15" s="114">
        <v>0</v>
      </c>
      <c r="I15" s="114">
        <v>0</v>
      </c>
      <c r="J15" s="114">
        <v>0</v>
      </c>
      <c r="K15" s="114">
        <v>0</v>
      </c>
      <c r="L15" s="114">
        <f t="shared" si="1"/>
        <v>0</v>
      </c>
      <c r="M15" s="114">
        <v>0</v>
      </c>
      <c r="N15" s="114">
        <f t="shared" si="2"/>
        <v>0</v>
      </c>
      <c r="O15" s="115">
        <f t="shared" si="3"/>
        <v>0</v>
      </c>
      <c r="P15" s="114">
        <v>0</v>
      </c>
    </row>
    <row r="16" spans="1:16" s="66" customFormat="1" ht="12.75" x14ac:dyDescent="0.2">
      <c r="A16" s="110">
        <v>10</v>
      </c>
      <c r="B16" s="110" t="s">
        <v>22</v>
      </c>
      <c r="C16" s="111">
        <v>134038037</v>
      </c>
      <c r="D16" s="111">
        <v>0</v>
      </c>
      <c r="E16" s="111">
        <v>130044694</v>
      </c>
      <c r="F16" s="111">
        <v>0</v>
      </c>
      <c r="G16" s="111">
        <f t="shared" si="0"/>
        <v>264082731</v>
      </c>
      <c r="H16" s="111">
        <v>49637096</v>
      </c>
      <c r="I16" s="111">
        <v>0</v>
      </c>
      <c r="J16" s="111">
        <v>176570865</v>
      </c>
      <c r="K16" s="111">
        <v>37874770</v>
      </c>
      <c r="L16" s="111">
        <f t="shared" si="1"/>
        <v>264082731</v>
      </c>
      <c r="M16" s="111">
        <v>0</v>
      </c>
      <c r="N16" s="111">
        <f t="shared" si="2"/>
        <v>264082731</v>
      </c>
      <c r="O16" s="112">
        <f t="shared" si="3"/>
        <v>10983.767874225347</v>
      </c>
      <c r="P16" s="111">
        <v>24043</v>
      </c>
    </row>
    <row r="17" spans="1:16" s="66" customFormat="1" ht="12.75" x14ac:dyDescent="0.2">
      <c r="A17" s="113">
        <v>11</v>
      </c>
      <c r="B17" s="113" t="s">
        <v>24</v>
      </c>
      <c r="C17" s="114">
        <v>161345388</v>
      </c>
      <c r="D17" s="114">
        <v>0</v>
      </c>
      <c r="E17" s="114">
        <v>49013676</v>
      </c>
      <c r="F17" s="114">
        <v>0</v>
      </c>
      <c r="G17" s="114">
        <f t="shared" si="0"/>
        <v>210359064</v>
      </c>
      <c r="H17" s="114">
        <v>161901500</v>
      </c>
      <c r="I17" s="114">
        <v>16407815</v>
      </c>
      <c r="J17" s="114">
        <v>26789485</v>
      </c>
      <c r="K17" s="114">
        <v>5260264</v>
      </c>
      <c r="L17" s="114">
        <f t="shared" si="1"/>
        <v>210359064</v>
      </c>
      <c r="M17" s="114">
        <v>0</v>
      </c>
      <c r="N17" s="114">
        <f t="shared" si="2"/>
        <v>210359064</v>
      </c>
      <c r="O17" s="115">
        <f t="shared" si="3"/>
        <v>13256.81018401815</v>
      </c>
      <c r="P17" s="114">
        <v>15868</v>
      </c>
    </row>
    <row r="18" spans="1:16" s="66" customFormat="1" ht="12.75" x14ac:dyDescent="0.2">
      <c r="A18" s="110">
        <v>12</v>
      </c>
      <c r="B18" s="110" t="s">
        <v>26</v>
      </c>
      <c r="C18" s="111">
        <v>0</v>
      </c>
      <c r="D18" s="111">
        <v>0</v>
      </c>
      <c r="E18" s="111">
        <v>0</v>
      </c>
      <c r="F18" s="111">
        <v>0</v>
      </c>
      <c r="G18" s="111">
        <f t="shared" si="0"/>
        <v>0</v>
      </c>
      <c r="H18" s="111">
        <v>0</v>
      </c>
      <c r="I18" s="111">
        <v>0</v>
      </c>
      <c r="J18" s="111">
        <v>0</v>
      </c>
      <c r="K18" s="111">
        <v>0</v>
      </c>
      <c r="L18" s="111">
        <f t="shared" si="1"/>
        <v>0</v>
      </c>
      <c r="M18" s="111">
        <v>0</v>
      </c>
      <c r="N18" s="111">
        <f t="shared" si="2"/>
        <v>0</v>
      </c>
      <c r="O18" s="112">
        <f t="shared" si="3"/>
        <v>0</v>
      </c>
      <c r="P18" s="111">
        <v>0</v>
      </c>
    </row>
    <row r="19" spans="1:16" s="66" customFormat="1" ht="12.75" x14ac:dyDescent="0.2">
      <c r="A19" s="113">
        <v>13</v>
      </c>
      <c r="B19" s="113" t="s">
        <v>28</v>
      </c>
      <c r="C19" s="114">
        <v>180626373</v>
      </c>
      <c r="D19" s="114">
        <v>0</v>
      </c>
      <c r="E19" s="114">
        <v>110880982</v>
      </c>
      <c r="F19" s="114">
        <v>0</v>
      </c>
      <c r="G19" s="114">
        <f t="shared" si="0"/>
        <v>291507355</v>
      </c>
      <c r="H19" s="114">
        <v>116218354</v>
      </c>
      <c r="I19" s="114">
        <v>0</v>
      </c>
      <c r="J19" s="114">
        <v>120744778</v>
      </c>
      <c r="K19" s="114">
        <v>54544223</v>
      </c>
      <c r="L19" s="114">
        <f t="shared" si="1"/>
        <v>291507355</v>
      </c>
      <c r="M19" s="114">
        <v>0</v>
      </c>
      <c r="N19" s="114">
        <f t="shared" si="2"/>
        <v>291507355</v>
      </c>
      <c r="O19" s="115">
        <f t="shared" si="3"/>
        <v>10400.205323058261</v>
      </c>
      <c r="P19" s="114">
        <v>28029</v>
      </c>
    </row>
    <row r="20" spans="1:16" s="66" customFormat="1" ht="12.75" x14ac:dyDescent="0.2">
      <c r="A20" s="110">
        <v>14</v>
      </c>
      <c r="B20" s="110" t="s">
        <v>30</v>
      </c>
      <c r="C20" s="111">
        <v>29761474</v>
      </c>
      <c r="D20" s="111">
        <v>0</v>
      </c>
      <c r="E20" s="111">
        <v>14221525</v>
      </c>
      <c r="F20" s="111">
        <v>0</v>
      </c>
      <c r="G20" s="111">
        <f t="shared" si="0"/>
        <v>43982999</v>
      </c>
      <c r="H20" s="111">
        <v>31141265</v>
      </c>
      <c r="I20" s="111">
        <v>0</v>
      </c>
      <c r="J20" s="111">
        <v>5007563</v>
      </c>
      <c r="K20" s="111">
        <v>7834171</v>
      </c>
      <c r="L20" s="111">
        <f t="shared" si="1"/>
        <v>43982999</v>
      </c>
      <c r="M20" s="111">
        <v>0</v>
      </c>
      <c r="N20" s="111">
        <f t="shared" si="2"/>
        <v>43982999</v>
      </c>
      <c r="O20" s="112">
        <f t="shared" si="3"/>
        <v>6470.9429159923493</v>
      </c>
      <c r="P20" s="111">
        <v>6797</v>
      </c>
    </row>
    <row r="21" spans="1:16" s="66" customFormat="1" ht="12.75" x14ac:dyDescent="0.2">
      <c r="A21" s="113">
        <v>15</v>
      </c>
      <c r="B21" s="113" t="s">
        <v>32</v>
      </c>
      <c r="C21" s="114">
        <v>349783695</v>
      </c>
      <c r="D21" s="114">
        <v>375616</v>
      </c>
      <c r="E21" s="114">
        <v>469001946</v>
      </c>
      <c r="F21" s="114">
        <v>0</v>
      </c>
      <c r="G21" s="114">
        <f t="shared" si="0"/>
        <v>819161257</v>
      </c>
      <c r="H21" s="114">
        <v>174320204</v>
      </c>
      <c r="I21" s="114">
        <v>0</v>
      </c>
      <c r="J21" s="114">
        <v>586933225</v>
      </c>
      <c r="K21" s="114">
        <v>57907828</v>
      </c>
      <c r="L21" s="114">
        <f t="shared" si="1"/>
        <v>819161257</v>
      </c>
      <c r="M21" s="114">
        <v>6609247</v>
      </c>
      <c r="N21" s="114">
        <f t="shared" si="2"/>
        <v>812552010</v>
      </c>
      <c r="O21" s="115">
        <f t="shared" si="3"/>
        <v>5940.0116234017823</v>
      </c>
      <c r="P21" s="114">
        <v>136793</v>
      </c>
    </row>
    <row r="22" spans="1:16" s="66" customFormat="1" ht="12.75" x14ac:dyDescent="0.2">
      <c r="A22" s="110">
        <v>16</v>
      </c>
      <c r="B22" s="110" t="s">
        <v>34</v>
      </c>
      <c r="C22" s="111">
        <v>226790017</v>
      </c>
      <c r="D22" s="111">
        <v>0</v>
      </c>
      <c r="E22" s="111">
        <v>117936155</v>
      </c>
      <c r="F22" s="111">
        <v>0</v>
      </c>
      <c r="G22" s="111">
        <f t="shared" si="0"/>
        <v>344726172</v>
      </c>
      <c r="H22" s="111">
        <v>221555310</v>
      </c>
      <c r="I22" s="111">
        <v>19766132</v>
      </c>
      <c r="J22" s="111">
        <v>55592782</v>
      </c>
      <c r="K22" s="111">
        <v>47811948</v>
      </c>
      <c r="L22" s="111">
        <f t="shared" si="1"/>
        <v>344726172</v>
      </c>
      <c r="M22" s="111">
        <v>0</v>
      </c>
      <c r="N22" s="111">
        <f t="shared" si="2"/>
        <v>344726172</v>
      </c>
      <c r="O22" s="112">
        <f t="shared" si="3"/>
        <v>6060.6932611332832</v>
      </c>
      <c r="P22" s="111">
        <v>56879</v>
      </c>
    </row>
    <row r="23" spans="1:16" s="66" customFormat="1" ht="12.75" x14ac:dyDescent="0.2">
      <c r="A23" s="113">
        <v>17</v>
      </c>
      <c r="B23" s="113" t="s">
        <v>36</v>
      </c>
      <c r="C23" s="114">
        <v>0</v>
      </c>
      <c r="D23" s="114">
        <v>0</v>
      </c>
      <c r="E23" s="114">
        <v>0</v>
      </c>
      <c r="F23" s="114">
        <v>0</v>
      </c>
      <c r="G23" s="114">
        <f t="shared" si="0"/>
        <v>0</v>
      </c>
      <c r="H23" s="114">
        <v>0</v>
      </c>
      <c r="I23" s="114">
        <v>0</v>
      </c>
      <c r="J23" s="114">
        <v>0</v>
      </c>
      <c r="K23" s="114">
        <v>0</v>
      </c>
      <c r="L23" s="114">
        <f t="shared" si="1"/>
        <v>0</v>
      </c>
      <c r="M23" s="114">
        <v>0</v>
      </c>
      <c r="N23" s="114">
        <f t="shared" si="2"/>
        <v>0</v>
      </c>
      <c r="O23" s="115">
        <f t="shared" si="3"/>
        <v>0</v>
      </c>
      <c r="P23" s="114">
        <v>0</v>
      </c>
    </row>
    <row r="24" spans="1:16" s="66" customFormat="1" ht="12.75" x14ac:dyDescent="0.2">
      <c r="A24" s="110">
        <v>18</v>
      </c>
      <c r="B24" s="110" t="s">
        <v>38</v>
      </c>
      <c r="C24" s="111">
        <v>49580169</v>
      </c>
      <c r="D24" s="111">
        <v>0</v>
      </c>
      <c r="E24" s="111">
        <v>6426666</v>
      </c>
      <c r="F24" s="111">
        <v>0</v>
      </c>
      <c r="G24" s="111">
        <f t="shared" si="0"/>
        <v>56006835</v>
      </c>
      <c r="H24" s="111">
        <v>14922346</v>
      </c>
      <c r="I24" s="111">
        <v>0</v>
      </c>
      <c r="J24" s="111">
        <v>26839599</v>
      </c>
      <c r="K24" s="111">
        <v>14244890</v>
      </c>
      <c r="L24" s="111">
        <f t="shared" si="1"/>
        <v>56006835</v>
      </c>
      <c r="M24" s="111">
        <v>0</v>
      </c>
      <c r="N24" s="111">
        <f t="shared" si="2"/>
        <v>56006835</v>
      </c>
      <c r="O24" s="112">
        <f t="shared" si="3"/>
        <v>7630.358991825613</v>
      </c>
      <c r="P24" s="111">
        <v>7340</v>
      </c>
    </row>
    <row r="25" spans="1:16" s="66" customFormat="1" ht="12.75" x14ac:dyDescent="0.2">
      <c r="A25" s="113">
        <v>19</v>
      </c>
      <c r="B25" s="113" t="s">
        <v>40</v>
      </c>
      <c r="C25" s="114">
        <v>383966853</v>
      </c>
      <c r="D25" s="114">
        <v>0</v>
      </c>
      <c r="E25" s="114">
        <v>226480565</v>
      </c>
      <c r="F25" s="114">
        <v>0</v>
      </c>
      <c r="G25" s="114">
        <f t="shared" si="0"/>
        <v>610447418</v>
      </c>
      <c r="H25" s="114">
        <v>148036930</v>
      </c>
      <c r="I25" s="114">
        <v>54425352</v>
      </c>
      <c r="J25" s="114">
        <v>206521180</v>
      </c>
      <c r="K25" s="114">
        <v>201463956</v>
      </c>
      <c r="L25" s="114">
        <f t="shared" si="1"/>
        <v>610447418</v>
      </c>
      <c r="M25" s="114">
        <v>0</v>
      </c>
      <c r="N25" s="114">
        <f t="shared" si="2"/>
        <v>610447418</v>
      </c>
      <c r="O25" s="115">
        <f t="shared" si="3"/>
        <v>7464.3248881171894</v>
      </c>
      <c r="P25" s="114">
        <v>81782</v>
      </c>
    </row>
    <row r="26" spans="1:16" s="66" customFormat="1" ht="12.75" x14ac:dyDescent="0.2">
      <c r="A26" s="110">
        <v>20</v>
      </c>
      <c r="B26" s="110" t="s">
        <v>42</v>
      </c>
      <c r="C26" s="111">
        <v>196349196</v>
      </c>
      <c r="D26" s="111">
        <v>0</v>
      </c>
      <c r="E26" s="111">
        <v>158070792</v>
      </c>
      <c r="F26" s="111">
        <v>0</v>
      </c>
      <c r="G26" s="111">
        <f t="shared" si="0"/>
        <v>354419988</v>
      </c>
      <c r="H26" s="111">
        <v>174910073</v>
      </c>
      <c r="I26" s="111">
        <v>13328081</v>
      </c>
      <c r="J26" s="111">
        <v>105366903</v>
      </c>
      <c r="K26" s="111">
        <v>60814931</v>
      </c>
      <c r="L26" s="111">
        <f t="shared" si="1"/>
        <v>354419988</v>
      </c>
      <c r="M26" s="111">
        <v>0</v>
      </c>
      <c r="N26" s="111">
        <f t="shared" si="2"/>
        <v>354419988</v>
      </c>
      <c r="O26" s="112">
        <f t="shared" si="3"/>
        <v>8259.0354438049071</v>
      </c>
      <c r="P26" s="111">
        <v>42913</v>
      </c>
    </row>
    <row r="27" spans="1:16" s="66" customFormat="1" ht="12.75" x14ac:dyDescent="0.2">
      <c r="A27" s="113">
        <v>21</v>
      </c>
      <c r="B27" s="113" t="s">
        <v>44</v>
      </c>
      <c r="C27" s="114">
        <v>0</v>
      </c>
      <c r="D27" s="114">
        <v>0</v>
      </c>
      <c r="E27" s="114">
        <v>0</v>
      </c>
      <c r="F27" s="114">
        <v>0</v>
      </c>
      <c r="G27" s="114">
        <f t="shared" si="0"/>
        <v>0</v>
      </c>
      <c r="H27" s="114">
        <v>0</v>
      </c>
      <c r="I27" s="114">
        <v>0</v>
      </c>
      <c r="J27" s="114">
        <v>0</v>
      </c>
      <c r="K27" s="114">
        <v>0</v>
      </c>
      <c r="L27" s="114">
        <f t="shared" si="1"/>
        <v>0</v>
      </c>
      <c r="M27" s="114">
        <v>0</v>
      </c>
      <c r="N27" s="114">
        <f t="shared" si="2"/>
        <v>0</v>
      </c>
      <c r="O27" s="115">
        <f t="shared" si="3"/>
        <v>0</v>
      </c>
      <c r="P27" s="114">
        <v>0</v>
      </c>
    </row>
    <row r="28" spans="1:16" s="66" customFormat="1" ht="12.75" x14ac:dyDescent="0.2">
      <c r="A28" s="110">
        <v>22</v>
      </c>
      <c r="B28" s="110" t="s">
        <v>46</v>
      </c>
      <c r="C28" s="111">
        <v>0</v>
      </c>
      <c r="D28" s="111">
        <v>0</v>
      </c>
      <c r="E28" s="111">
        <v>0</v>
      </c>
      <c r="F28" s="111">
        <v>0</v>
      </c>
      <c r="G28" s="111">
        <f t="shared" si="0"/>
        <v>0</v>
      </c>
      <c r="H28" s="111">
        <v>0</v>
      </c>
      <c r="I28" s="111">
        <v>0</v>
      </c>
      <c r="J28" s="111">
        <v>0</v>
      </c>
      <c r="K28" s="111">
        <v>0</v>
      </c>
      <c r="L28" s="111">
        <f t="shared" si="1"/>
        <v>0</v>
      </c>
      <c r="M28" s="111">
        <v>0</v>
      </c>
      <c r="N28" s="111">
        <f t="shared" si="2"/>
        <v>0</v>
      </c>
      <c r="O28" s="112">
        <f t="shared" si="3"/>
        <v>0</v>
      </c>
      <c r="P28" s="111">
        <v>0</v>
      </c>
    </row>
    <row r="29" spans="1:16" s="66" customFormat="1" ht="12.75" x14ac:dyDescent="0.2">
      <c r="A29" s="113">
        <v>23</v>
      </c>
      <c r="B29" s="113" t="s">
        <v>48</v>
      </c>
      <c r="C29" s="114">
        <v>529202107</v>
      </c>
      <c r="D29" s="114">
        <v>1062047</v>
      </c>
      <c r="E29" s="114">
        <v>887899631</v>
      </c>
      <c r="F29" s="114">
        <v>0</v>
      </c>
      <c r="G29" s="114">
        <f t="shared" si="0"/>
        <v>1418163785</v>
      </c>
      <c r="H29" s="114">
        <v>409529680</v>
      </c>
      <c r="I29" s="114">
        <v>48744437</v>
      </c>
      <c r="J29" s="114">
        <v>752919263</v>
      </c>
      <c r="K29" s="114">
        <v>206970405</v>
      </c>
      <c r="L29" s="114">
        <f t="shared" si="1"/>
        <v>1418163785</v>
      </c>
      <c r="M29" s="114">
        <v>14867327</v>
      </c>
      <c r="N29" s="114">
        <f t="shared" si="2"/>
        <v>1403296458</v>
      </c>
      <c r="O29" s="115">
        <f t="shared" si="3"/>
        <v>7684.2009297944924</v>
      </c>
      <c r="P29" s="114">
        <v>182621</v>
      </c>
    </row>
    <row r="30" spans="1:16" s="66" customFormat="1" ht="12.75" x14ac:dyDescent="0.2">
      <c r="A30" s="110">
        <v>24</v>
      </c>
      <c r="B30" s="110" t="s">
        <v>50</v>
      </c>
      <c r="C30" s="111">
        <v>1426250727</v>
      </c>
      <c r="D30" s="111">
        <v>0</v>
      </c>
      <c r="E30" s="111">
        <v>827877019</v>
      </c>
      <c r="F30" s="111">
        <v>0</v>
      </c>
      <c r="G30" s="111">
        <f t="shared" si="0"/>
        <v>2254127746</v>
      </c>
      <c r="H30" s="111">
        <v>502102594</v>
      </c>
      <c r="I30" s="111">
        <v>40260252</v>
      </c>
      <c r="J30" s="111">
        <v>1157289502</v>
      </c>
      <c r="K30" s="111">
        <v>554475398</v>
      </c>
      <c r="L30" s="111">
        <f t="shared" si="1"/>
        <v>2254127746</v>
      </c>
      <c r="M30" s="111">
        <v>0</v>
      </c>
      <c r="N30" s="111">
        <f t="shared" si="2"/>
        <v>2254127746</v>
      </c>
      <c r="O30" s="112">
        <f t="shared" si="3"/>
        <v>9185.3000578632964</v>
      </c>
      <c r="P30" s="111">
        <v>245406</v>
      </c>
    </row>
    <row r="31" spans="1:16" s="66" customFormat="1" ht="12.75" x14ac:dyDescent="0.2">
      <c r="A31" s="113">
        <v>25</v>
      </c>
      <c r="B31" s="113" t="s">
        <v>52</v>
      </c>
      <c r="C31" s="114">
        <v>0</v>
      </c>
      <c r="D31" s="114">
        <v>0</v>
      </c>
      <c r="E31" s="114">
        <v>0</v>
      </c>
      <c r="F31" s="114">
        <v>0</v>
      </c>
      <c r="G31" s="114">
        <f t="shared" si="0"/>
        <v>0</v>
      </c>
      <c r="H31" s="114">
        <v>0</v>
      </c>
      <c r="I31" s="114">
        <v>0</v>
      </c>
      <c r="J31" s="114">
        <v>0</v>
      </c>
      <c r="K31" s="114">
        <v>0</v>
      </c>
      <c r="L31" s="114">
        <f t="shared" si="1"/>
        <v>0</v>
      </c>
      <c r="M31" s="114">
        <v>0</v>
      </c>
      <c r="N31" s="114">
        <f t="shared" si="2"/>
        <v>0</v>
      </c>
      <c r="O31" s="115">
        <f t="shared" si="3"/>
        <v>0</v>
      </c>
      <c r="P31" s="114">
        <v>0</v>
      </c>
    </row>
    <row r="32" spans="1:16" s="66" customFormat="1" ht="12.75" x14ac:dyDescent="0.2">
      <c r="A32" s="110">
        <v>26</v>
      </c>
      <c r="B32" s="110" t="s">
        <v>54</v>
      </c>
      <c r="C32" s="111">
        <v>137184895</v>
      </c>
      <c r="D32" s="111">
        <v>0</v>
      </c>
      <c r="E32" s="111">
        <v>49971079</v>
      </c>
      <c r="F32" s="111">
        <v>0</v>
      </c>
      <c r="G32" s="111">
        <f t="shared" si="0"/>
        <v>187155974</v>
      </c>
      <c r="H32" s="111">
        <v>37079821</v>
      </c>
      <c r="I32" s="111">
        <v>0</v>
      </c>
      <c r="J32" s="111">
        <v>140229137</v>
      </c>
      <c r="K32" s="111">
        <v>9847016</v>
      </c>
      <c r="L32" s="111">
        <f t="shared" si="1"/>
        <v>187155974</v>
      </c>
      <c r="M32" s="111">
        <v>0</v>
      </c>
      <c r="N32" s="111">
        <f t="shared" si="2"/>
        <v>187155974</v>
      </c>
      <c r="O32" s="112">
        <f t="shared" si="3"/>
        <v>5428.7447135605507</v>
      </c>
      <c r="P32" s="111">
        <v>34475</v>
      </c>
    </row>
    <row r="33" spans="1:16" s="66" customFormat="1" ht="12.75" x14ac:dyDescent="0.2">
      <c r="A33" s="113">
        <v>27</v>
      </c>
      <c r="B33" s="113" t="s">
        <v>56</v>
      </c>
      <c r="C33" s="114">
        <v>39734582</v>
      </c>
      <c r="D33" s="114">
        <v>0</v>
      </c>
      <c r="E33" s="114">
        <v>23773993</v>
      </c>
      <c r="F33" s="114">
        <v>0</v>
      </c>
      <c r="G33" s="114">
        <f t="shared" si="0"/>
        <v>63508575</v>
      </c>
      <c r="H33" s="114">
        <v>50080003</v>
      </c>
      <c r="I33" s="114">
        <v>0</v>
      </c>
      <c r="J33" s="114">
        <v>11142392</v>
      </c>
      <c r="K33" s="114">
        <v>2286180</v>
      </c>
      <c r="L33" s="114">
        <f t="shared" si="1"/>
        <v>63508575</v>
      </c>
      <c r="M33" s="114">
        <v>0</v>
      </c>
      <c r="N33" s="114">
        <f t="shared" si="2"/>
        <v>63508575</v>
      </c>
      <c r="O33" s="115">
        <f t="shared" si="3"/>
        <v>4898.0853771402126</v>
      </c>
      <c r="P33" s="114">
        <v>12966</v>
      </c>
    </row>
    <row r="34" spans="1:16" s="66" customFormat="1" ht="12.75" x14ac:dyDescent="0.2">
      <c r="A34" s="110">
        <v>28</v>
      </c>
      <c r="B34" s="110" t="s">
        <v>58</v>
      </c>
      <c r="C34" s="111">
        <v>0</v>
      </c>
      <c r="D34" s="111">
        <v>0</v>
      </c>
      <c r="E34" s="111">
        <v>0</v>
      </c>
      <c r="F34" s="111">
        <v>0</v>
      </c>
      <c r="G34" s="111">
        <f t="shared" si="0"/>
        <v>0</v>
      </c>
      <c r="H34" s="111">
        <v>0</v>
      </c>
      <c r="I34" s="111">
        <v>0</v>
      </c>
      <c r="J34" s="111">
        <v>0</v>
      </c>
      <c r="K34" s="111">
        <v>0</v>
      </c>
      <c r="L34" s="111">
        <f t="shared" si="1"/>
        <v>0</v>
      </c>
      <c r="M34" s="111">
        <v>0</v>
      </c>
      <c r="N34" s="111">
        <f t="shared" si="2"/>
        <v>0</v>
      </c>
      <c r="O34" s="112">
        <f t="shared" si="3"/>
        <v>0</v>
      </c>
      <c r="P34" s="111">
        <v>0</v>
      </c>
    </row>
    <row r="35" spans="1:16" s="66" customFormat="1" ht="12.75" x14ac:dyDescent="0.2">
      <c r="A35" s="113">
        <v>29</v>
      </c>
      <c r="B35" s="113" t="s">
        <v>60</v>
      </c>
      <c r="C35" s="114">
        <v>0</v>
      </c>
      <c r="D35" s="114">
        <v>0</v>
      </c>
      <c r="E35" s="114">
        <v>0</v>
      </c>
      <c r="F35" s="114">
        <v>0</v>
      </c>
      <c r="G35" s="114">
        <f t="shared" si="0"/>
        <v>0</v>
      </c>
      <c r="H35" s="114">
        <v>0</v>
      </c>
      <c r="I35" s="114">
        <v>0</v>
      </c>
      <c r="J35" s="114">
        <v>0</v>
      </c>
      <c r="K35" s="114">
        <v>0</v>
      </c>
      <c r="L35" s="114">
        <f t="shared" si="1"/>
        <v>0</v>
      </c>
      <c r="M35" s="114">
        <v>0</v>
      </c>
      <c r="N35" s="114">
        <f t="shared" si="2"/>
        <v>0</v>
      </c>
      <c r="O35" s="115">
        <f t="shared" si="3"/>
        <v>0</v>
      </c>
      <c r="P35" s="114">
        <v>0</v>
      </c>
    </row>
    <row r="36" spans="1:16" s="66" customFormat="1" ht="12.75" x14ac:dyDescent="0.2">
      <c r="A36" s="110">
        <v>30</v>
      </c>
      <c r="B36" s="110" t="s">
        <v>62</v>
      </c>
      <c r="C36" s="111">
        <v>2167731204</v>
      </c>
      <c r="D36" s="111">
        <v>0</v>
      </c>
      <c r="E36" s="111">
        <v>625371675</v>
      </c>
      <c r="F36" s="111">
        <v>0</v>
      </c>
      <c r="G36" s="111">
        <f t="shared" si="0"/>
        <v>2793102879</v>
      </c>
      <c r="H36" s="111">
        <v>534901799</v>
      </c>
      <c r="I36" s="111">
        <v>111104984</v>
      </c>
      <c r="J36" s="111">
        <v>1218741279</v>
      </c>
      <c r="K36" s="111">
        <v>928354817</v>
      </c>
      <c r="L36" s="111">
        <f t="shared" si="1"/>
        <v>2793102879</v>
      </c>
      <c r="M36" s="111">
        <v>17761527</v>
      </c>
      <c r="N36" s="111">
        <f t="shared" si="2"/>
        <v>2775341352</v>
      </c>
      <c r="O36" s="112">
        <f t="shared" si="3"/>
        <v>11909.342865357301</v>
      </c>
      <c r="P36" s="111">
        <v>233039</v>
      </c>
    </row>
    <row r="37" spans="1:16" s="66" customFormat="1" ht="12.75" x14ac:dyDescent="0.2">
      <c r="A37" s="113">
        <v>31</v>
      </c>
      <c r="B37" s="113" t="s">
        <v>64</v>
      </c>
      <c r="C37" s="114">
        <v>0</v>
      </c>
      <c r="D37" s="114">
        <v>0</v>
      </c>
      <c r="E37" s="114">
        <v>0</v>
      </c>
      <c r="F37" s="114">
        <v>0</v>
      </c>
      <c r="G37" s="114">
        <f t="shared" si="0"/>
        <v>0</v>
      </c>
      <c r="H37" s="114">
        <v>0</v>
      </c>
      <c r="I37" s="114">
        <v>0</v>
      </c>
      <c r="J37" s="114">
        <v>0</v>
      </c>
      <c r="K37" s="114">
        <v>0</v>
      </c>
      <c r="L37" s="114">
        <f t="shared" si="1"/>
        <v>0</v>
      </c>
      <c r="M37" s="114">
        <v>0</v>
      </c>
      <c r="N37" s="114">
        <f t="shared" si="2"/>
        <v>0</v>
      </c>
      <c r="O37" s="115">
        <f t="shared" si="3"/>
        <v>0</v>
      </c>
      <c r="P37" s="114">
        <v>0</v>
      </c>
    </row>
    <row r="38" spans="1:16" s="66" customFormat="1" ht="12.75" x14ac:dyDescent="0.2">
      <c r="A38" s="110">
        <v>32</v>
      </c>
      <c r="B38" s="110" t="s">
        <v>66</v>
      </c>
      <c r="C38" s="111">
        <v>87195152</v>
      </c>
      <c r="D38" s="111">
        <v>0</v>
      </c>
      <c r="E38" s="111">
        <v>90799672</v>
      </c>
      <c r="F38" s="111">
        <v>0</v>
      </c>
      <c r="G38" s="111">
        <f t="shared" si="0"/>
        <v>177994824</v>
      </c>
      <c r="H38" s="111">
        <v>64781071</v>
      </c>
      <c r="I38" s="111">
        <v>39950</v>
      </c>
      <c r="J38" s="111">
        <v>76466875</v>
      </c>
      <c r="K38" s="111">
        <v>36706928</v>
      </c>
      <c r="L38" s="111">
        <f t="shared" si="1"/>
        <v>177994824</v>
      </c>
      <c r="M38" s="111">
        <v>0</v>
      </c>
      <c r="N38" s="111">
        <f t="shared" si="2"/>
        <v>177994824</v>
      </c>
      <c r="O38" s="112">
        <f t="shared" si="3"/>
        <v>7091.709789234631</v>
      </c>
      <c r="P38" s="111">
        <v>25099</v>
      </c>
    </row>
    <row r="39" spans="1:16" s="66" customFormat="1" ht="12.75" x14ac:dyDescent="0.2">
      <c r="A39" s="113">
        <v>33</v>
      </c>
      <c r="B39" s="113" t="s">
        <v>68</v>
      </c>
      <c r="C39" s="114">
        <v>88210053</v>
      </c>
      <c r="D39" s="114">
        <v>0</v>
      </c>
      <c r="E39" s="114">
        <v>60395832</v>
      </c>
      <c r="F39" s="114">
        <v>0</v>
      </c>
      <c r="G39" s="114">
        <f t="shared" si="0"/>
        <v>148605885</v>
      </c>
      <c r="H39" s="114">
        <v>72980765</v>
      </c>
      <c r="I39" s="114">
        <v>0</v>
      </c>
      <c r="J39" s="114">
        <v>57728440</v>
      </c>
      <c r="K39" s="114">
        <v>17896680</v>
      </c>
      <c r="L39" s="114">
        <f t="shared" si="1"/>
        <v>148605885</v>
      </c>
      <c r="M39" s="114">
        <v>13057491</v>
      </c>
      <c r="N39" s="114">
        <f t="shared" si="2"/>
        <v>135548394</v>
      </c>
      <c r="O39" s="115">
        <f t="shared" si="3"/>
        <v>5219.2212082707638</v>
      </c>
      <c r="P39" s="114">
        <v>25971</v>
      </c>
    </row>
    <row r="40" spans="1:16" s="66" customFormat="1" ht="12.75" x14ac:dyDescent="0.2">
      <c r="A40" s="110">
        <v>34</v>
      </c>
      <c r="B40" s="110" t="s">
        <v>70</v>
      </c>
      <c r="C40" s="111">
        <v>648711007</v>
      </c>
      <c r="D40" s="111">
        <v>0</v>
      </c>
      <c r="E40" s="111">
        <v>235623447</v>
      </c>
      <c r="F40" s="111">
        <v>0</v>
      </c>
      <c r="G40" s="111">
        <f t="shared" si="0"/>
        <v>884334454</v>
      </c>
      <c r="H40" s="111">
        <v>226121185</v>
      </c>
      <c r="I40" s="111">
        <v>0</v>
      </c>
      <c r="J40" s="111">
        <v>297262177</v>
      </c>
      <c r="K40" s="111">
        <v>360951092</v>
      </c>
      <c r="L40" s="111">
        <f t="shared" si="1"/>
        <v>884334454</v>
      </c>
      <c r="M40" s="111">
        <v>0</v>
      </c>
      <c r="N40" s="111">
        <f t="shared" si="2"/>
        <v>884334454</v>
      </c>
      <c r="O40" s="112">
        <f t="shared" si="3"/>
        <v>8621.5970635261092</v>
      </c>
      <c r="P40" s="111">
        <v>102572</v>
      </c>
    </row>
    <row r="41" spans="1:16" s="66" customFormat="1" ht="12.75" x14ac:dyDescent="0.2">
      <c r="A41" s="113">
        <v>35</v>
      </c>
      <c r="B41" s="113" t="s">
        <v>72</v>
      </c>
      <c r="C41" s="114">
        <v>1567605847</v>
      </c>
      <c r="D41" s="114">
        <v>0</v>
      </c>
      <c r="E41" s="114">
        <v>1572049762</v>
      </c>
      <c r="F41" s="114">
        <v>0</v>
      </c>
      <c r="G41" s="114">
        <f t="shared" si="0"/>
        <v>3139655609</v>
      </c>
      <c r="H41" s="114">
        <v>1069832837</v>
      </c>
      <c r="I41" s="114">
        <v>204155745</v>
      </c>
      <c r="J41" s="114">
        <v>1648259866</v>
      </c>
      <c r="K41" s="114">
        <v>217407161</v>
      </c>
      <c r="L41" s="114">
        <f t="shared" si="1"/>
        <v>3139655609</v>
      </c>
      <c r="M41" s="114">
        <v>0</v>
      </c>
      <c r="N41" s="114">
        <f t="shared" si="2"/>
        <v>3139655609</v>
      </c>
      <c r="O41" s="115">
        <f t="shared" si="3"/>
        <v>6931.3426180830747</v>
      </c>
      <c r="P41" s="114">
        <v>452965</v>
      </c>
    </row>
    <row r="42" spans="1:16" s="66" customFormat="1" ht="12.75" x14ac:dyDescent="0.2">
      <c r="A42" s="110">
        <v>36</v>
      </c>
      <c r="B42" s="110" t="s">
        <v>74</v>
      </c>
      <c r="C42" s="111">
        <v>47358134</v>
      </c>
      <c r="D42" s="111">
        <v>0</v>
      </c>
      <c r="E42" s="111">
        <v>59908424</v>
      </c>
      <c r="F42" s="111">
        <v>0</v>
      </c>
      <c r="G42" s="111">
        <f t="shared" si="0"/>
        <v>107266558</v>
      </c>
      <c r="H42" s="111">
        <v>62792151</v>
      </c>
      <c r="I42" s="111">
        <v>0</v>
      </c>
      <c r="J42" s="111">
        <v>23439331</v>
      </c>
      <c r="K42" s="111">
        <v>21035076</v>
      </c>
      <c r="L42" s="111">
        <f t="shared" si="1"/>
        <v>107266558</v>
      </c>
      <c r="M42" s="111">
        <v>0</v>
      </c>
      <c r="N42" s="111">
        <f t="shared" si="2"/>
        <v>107266558</v>
      </c>
      <c r="O42" s="112">
        <f t="shared" si="3"/>
        <v>4676.3692562559945</v>
      </c>
      <c r="P42" s="111">
        <v>22938</v>
      </c>
    </row>
    <row r="43" spans="1:16" s="66" customFormat="1" ht="12.75" x14ac:dyDescent="0.2">
      <c r="A43" s="113">
        <v>37</v>
      </c>
      <c r="B43" s="113" t="s">
        <v>76</v>
      </c>
      <c r="C43" s="114">
        <v>48128391</v>
      </c>
      <c r="D43" s="114">
        <v>0</v>
      </c>
      <c r="E43" s="114">
        <v>20282264</v>
      </c>
      <c r="F43" s="114">
        <v>0</v>
      </c>
      <c r="G43" s="114">
        <f t="shared" si="0"/>
        <v>68410655</v>
      </c>
      <c r="H43" s="114">
        <v>0</v>
      </c>
      <c r="I43" s="114">
        <v>0</v>
      </c>
      <c r="J43" s="114">
        <v>65265660</v>
      </c>
      <c r="K43" s="114">
        <v>3144995</v>
      </c>
      <c r="L43" s="114">
        <f t="shared" si="1"/>
        <v>68410655</v>
      </c>
      <c r="M43" s="114">
        <v>0</v>
      </c>
      <c r="N43" s="114">
        <f t="shared" si="2"/>
        <v>68410655</v>
      </c>
      <c r="O43" s="115">
        <f t="shared" si="3"/>
        <v>4360.1437221159977</v>
      </c>
      <c r="P43" s="114">
        <v>15690</v>
      </c>
    </row>
    <row r="44" spans="1:16" s="66" customFormat="1" ht="12.75" x14ac:dyDescent="0.2">
      <c r="A44" s="110">
        <v>38</v>
      </c>
      <c r="B44" s="110" t="s">
        <v>78</v>
      </c>
      <c r="C44" s="111">
        <v>269323113</v>
      </c>
      <c r="D44" s="111">
        <v>0</v>
      </c>
      <c r="E44" s="111">
        <v>94103485</v>
      </c>
      <c r="F44" s="111">
        <v>0</v>
      </c>
      <c r="G44" s="111">
        <f t="shared" si="0"/>
        <v>363426598</v>
      </c>
      <c r="H44" s="111">
        <v>77880096</v>
      </c>
      <c r="I44" s="111">
        <v>0</v>
      </c>
      <c r="J44" s="111">
        <v>119517740</v>
      </c>
      <c r="K44" s="111">
        <v>166028762</v>
      </c>
      <c r="L44" s="111">
        <f t="shared" si="1"/>
        <v>363426598</v>
      </c>
      <c r="M44" s="111">
        <v>0</v>
      </c>
      <c r="N44" s="111">
        <f t="shared" si="2"/>
        <v>363426598</v>
      </c>
      <c r="O44" s="112">
        <f t="shared" si="3"/>
        <v>12406.178671400286</v>
      </c>
      <c r="P44" s="111">
        <v>29294</v>
      </c>
    </row>
    <row r="45" spans="1:16" s="66" customFormat="1" ht="13.5" thickBot="1" x14ac:dyDescent="0.25">
      <c r="A45" s="124">
        <f>A44</f>
        <v>38</v>
      </c>
      <c r="B45" s="125" t="s">
        <v>245</v>
      </c>
      <c r="C45" s="126">
        <f>SUM(C7:C44)</f>
        <v>11468878761</v>
      </c>
      <c r="D45" s="126">
        <f>SUM(D7:D44)</f>
        <v>8922663</v>
      </c>
      <c r="E45" s="126">
        <f>SUM(E7:E44)</f>
        <v>7797805352</v>
      </c>
      <c r="F45" s="126">
        <f>SUM(F7:F44)</f>
        <v>0</v>
      </c>
      <c r="G45" s="126">
        <f>SUM(C45:F45)</f>
        <v>19275606776</v>
      </c>
      <c r="H45" s="126">
        <f t="shared" ref="H45:N45" si="4">SUM(H7:H44)</f>
        <v>5761447957</v>
      </c>
      <c r="I45" s="126">
        <f t="shared" si="4"/>
        <v>601109386</v>
      </c>
      <c r="J45" s="126">
        <f t="shared" si="4"/>
        <v>9341839548</v>
      </c>
      <c r="K45" s="126">
        <f t="shared" si="4"/>
        <v>3571209885</v>
      </c>
      <c r="L45" s="126">
        <f t="shared" si="4"/>
        <v>19275606776</v>
      </c>
      <c r="M45" s="126">
        <f t="shared" si="4"/>
        <v>122716355</v>
      </c>
      <c r="N45" s="126">
        <f t="shared" si="4"/>
        <v>19152890421</v>
      </c>
      <c r="O45" s="126">
        <f t="shared" si="3"/>
        <v>8258.3469676821824</v>
      </c>
      <c r="P45" s="127">
        <f>SUM(P7:P44)</f>
        <v>2319216</v>
      </c>
    </row>
    <row r="46" spans="1:16" s="66" customFormat="1" ht="12.75" x14ac:dyDescent="0.2">
      <c r="B46" s="67"/>
      <c r="C46" s="68"/>
      <c r="D46" s="68"/>
      <c r="E46" s="68"/>
      <c r="F46" s="68"/>
      <c r="G46" s="68"/>
      <c r="H46" s="68"/>
      <c r="I46" s="68"/>
      <c r="J46" s="68"/>
      <c r="K46" s="68"/>
      <c r="L46" s="68"/>
      <c r="M46" s="68"/>
      <c r="N46" s="68"/>
      <c r="O46" s="68"/>
      <c r="P46" s="69"/>
    </row>
    <row r="47" spans="1:16" s="66" customFormat="1" ht="12.75" x14ac:dyDescent="0.2">
      <c r="B47" s="67"/>
      <c r="C47" s="68"/>
      <c r="D47" s="68"/>
      <c r="E47" s="68"/>
      <c r="F47" s="68"/>
      <c r="G47" s="68"/>
      <c r="H47" s="68"/>
      <c r="I47" s="68"/>
      <c r="J47" s="68"/>
      <c r="K47" s="68"/>
      <c r="L47" s="68"/>
      <c r="M47" s="68"/>
      <c r="N47" s="68"/>
      <c r="O47" s="68"/>
      <c r="P47" s="69"/>
    </row>
    <row r="48" spans="1:16" s="296" customFormat="1" ht="15.75" x14ac:dyDescent="0.2">
      <c r="A48" s="325" t="str">
        <f>$A$1</f>
        <v>COMPARATIVE REPORT</v>
      </c>
      <c r="B48" s="271"/>
      <c r="C48" s="271"/>
      <c r="D48" s="271"/>
      <c r="E48" s="271"/>
      <c r="F48" s="271"/>
      <c r="G48" s="271"/>
      <c r="H48" s="271"/>
      <c r="I48" s="271"/>
      <c r="J48" s="271"/>
      <c r="K48" s="271"/>
      <c r="L48" s="271"/>
      <c r="M48" s="271"/>
      <c r="N48" s="271"/>
      <c r="O48" s="271"/>
      <c r="P48" s="271"/>
    </row>
    <row r="49" spans="1:55" s="296" customFormat="1" ht="15.75" x14ac:dyDescent="0.2">
      <c r="A49" s="323" t="str">
        <f>$A$2</f>
        <v>EXHIBIT G: SUMMARY OF OUTSTANDING DEBT</v>
      </c>
      <c r="B49" s="273"/>
      <c r="C49" s="273"/>
      <c r="D49" s="273"/>
      <c r="E49" s="273"/>
      <c r="F49" s="273"/>
      <c r="G49" s="273"/>
      <c r="H49" s="273"/>
      <c r="I49" s="273"/>
      <c r="J49" s="273"/>
      <c r="K49" s="273"/>
      <c r="L49" s="273"/>
      <c r="M49" s="273"/>
      <c r="N49" s="273"/>
      <c r="O49" s="273"/>
      <c r="P49" s="273"/>
    </row>
    <row r="50" spans="1:55" s="296" customFormat="1" ht="15.75" x14ac:dyDescent="0.2">
      <c r="A50" s="323" t="str">
        <f>$A$3</f>
        <v>FOR THE YEAR ENDED JUNE 30, 2025</v>
      </c>
      <c r="B50" s="273"/>
      <c r="C50" s="273"/>
      <c r="D50" s="273"/>
      <c r="E50" s="273"/>
      <c r="F50" s="273"/>
      <c r="G50" s="273"/>
      <c r="H50" s="273"/>
      <c r="I50" s="273"/>
      <c r="J50" s="273"/>
      <c r="K50" s="273"/>
      <c r="L50" s="273"/>
      <c r="M50" s="273"/>
      <c r="N50" s="273"/>
      <c r="O50" s="273"/>
      <c r="P50" s="273"/>
    </row>
    <row r="51" spans="1:55" s="66" customFormat="1" ht="13.5" thickBot="1" x14ac:dyDescent="0.25">
      <c r="A51" s="64"/>
      <c r="B51" s="64"/>
      <c r="C51" s="70"/>
      <c r="D51" s="64"/>
      <c r="E51" s="64"/>
      <c r="F51" s="64"/>
      <c r="G51" s="64"/>
      <c r="H51" s="64"/>
      <c r="I51" s="64"/>
      <c r="J51" s="64"/>
      <c r="K51" s="64"/>
      <c r="L51" s="64"/>
      <c r="M51" s="64"/>
      <c r="N51" s="64"/>
      <c r="O51" s="64"/>
      <c r="P51" s="64"/>
    </row>
    <row r="52" spans="1:55" s="66" customFormat="1" ht="15" x14ac:dyDescent="0.2">
      <c r="C52" s="408" t="s">
        <v>228</v>
      </c>
      <c r="D52" s="409"/>
      <c r="E52" s="409"/>
      <c r="F52" s="409"/>
      <c r="G52" s="410"/>
      <c r="H52" s="408" t="s">
        <v>229</v>
      </c>
      <c r="I52" s="409"/>
      <c r="J52" s="409"/>
      <c r="K52" s="409"/>
      <c r="L52" s="410"/>
      <c r="M52" s="65"/>
      <c r="N52" s="408" t="s">
        <v>230</v>
      </c>
      <c r="O52" s="410"/>
      <c r="P52" s="79"/>
    </row>
    <row r="53" spans="1:55" ht="30.75" thickBot="1" x14ac:dyDescent="0.3">
      <c r="A53" s="326" t="s">
        <v>1</v>
      </c>
      <c r="B53" s="333" t="s">
        <v>79</v>
      </c>
      <c r="C53" s="328" t="s">
        <v>231</v>
      </c>
      <c r="D53" s="329" t="s">
        <v>232</v>
      </c>
      <c r="E53" s="329" t="s">
        <v>233</v>
      </c>
      <c r="F53" s="329" t="s">
        <v>234</v>
      </c>
      <c r="G53" s="330" t="s">
        <v>235</v>
      </c>
      <c r="H53" s="328" t="s">
        <v>236</v>
      </c>
      <c r="I53" s="329" t="s">
        <v>237</v>
      </c>
      <c r="J53" s="329" t="s">
        <v>238</v>
      </c>
      <c r="K53" s="329" t="s">
        <v>239</v>
      </c>
      <c r="L53" s="330" t="s">
        <v>240</v>
      </c>
      <c r="M53" s="331" t="s">
        <v>241</v>
      </c>
      <c r="N53" s="328" t="s">
        <v>242</v>
      </c>
      <c r="O53" s="330" t="s">
        <v>243</v>
      </c>
      <c r="P53" s="332" t="s">
        <v>343</v>
      </c>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row>
    <row r="54" spans="1:55" s="66" customFormat="1" ht="12.75" x14ac:dyDescent="0.2">
      <c r="A54" s="113">
        <v>1</v>
      </c>
      <c r="B54" s="113" t="s">
        <v>80</v>
      </c>
      <c r="C54" s="132">
        <v>15092864</v>
      </c>
      <c r="D54" s="132">
        <v>0</v>
      </c>
      <c r="E54" s="132">
        <v>58232861</v>
      </c>
      <c r="F54" s="132">
        <v>0</v>
      </c>
      <c r="G54" s="132">
        <f t="shared" ref="G54:G85" si="5">(C54+D54+E54+F54)</f>
        <v>73325725</v>
      </c>
      <c r="H54" s="132">
        <v>46088028</v>
      </c>
      <c r="I54" s="132">
        <v>0</v>
      </c>
      <c r="J54" s="132">
        <v>27135894</v>
      </c>
      <c r="K54" s="132">
        <v>101803</v>
      </c>
      <c r="L54" s="132">
        <f t="shared" ref="L54:L85" si="6">(H54+I54+J54+K54)</f>
        <v>73325725</v>
      </c>
      <c r="M54" s="132">
        <v>0</v>
      </c>
      <c r="N54" s="132">
        <f t="shared" ref="N54:N85" si="7">(G54-M54)</f>
        <v>73325725</v>
      </c>
      <c r="O54" s="118">
        <f t="shared" ref="O54:O85" si="8">IFERROR(N54/P54,0)</f>
        <v>2188.9582960176726</v>
      </c>
      <c r="P54" s="117">
        <v>33498</v>
      </c>
    </row>
    <row r="55" spans="1:55" s="72" customFormat="1" ht="12.75" x14ac:dyDescent="0.2">
      <c r="A55" s="110">
        <v>2</v>
      </c>
      <c r="B55" s="110" t="s">
        <v>81</v>
      </c>
      <c r="C55" s="111">
        <v>320899704</v>
      </c>
      <c r="D55" s="111">
        <v>0</v>
      </c>
      <c r="E55" s="111">
        <v>276525753</v>
      </c>
      <c r="F55" s="111">
        <v>0</v>
      </c>
      <c r="G55" s="111">
        <f t="shared" si="5"/>
        <v>597425457</v>
      </c>
      <c r="H55" s="111">
        <v>351058928</v>
      </c>
      <c r="I55" s="111">
        <v>0</v>
      </c>
      <c r="J55" s="111">
        <v>246366529</v>
      </c>
      <c r="K55" s="111">
        <v>0</v>
      </c>
      <c r="L55" s="111">
        <f t="shared" si="6"/>
        <v>597425457</v>
      </c>
      <c r="M55" s="111">
        <v>0</v>
      </c>
      <c r="N55" s="111">
        <f t="shared" si="7"/>
        <v>597425457</v>
      </c>
      <c r="O55" s="112">
        <f t="shared" si="8"/>
        <v>5071.953960438068</v>
      </c>
      <c r="P55" s="111">
        <v>117790</v>
      </c>
    </row>
    <row r="56" spans="1:55" s="72" customFormat="1" ht="12.75" x14ac:dyDescent="0.2">
      <c r="A56" s="113">
        <v>3</v>
      </c>
      <c r="B56" s="113" t="s">
        <v>246</v>
      </c>
      <c r="C56" s="114">
        <v>11098500</v>
      </c>
      <c r="D56" s="114">
        <v>0</v>
      </c>
      <c r="E56" s="114">
        <v>38195843</v>
      </c>
      <c r="F56" s="114">
        <v>0</v>
      </c>
      <c r="G56" s="114">
        <f t="shared" si="5"/>
        <v>49294343</v>
      </c>
      <c r="H56" s="114">
        <v>26864437</v>
      </c>
      <c r="I56" s="114">
        <v>0</v>
      </c>
      <c r="J56" s="114">
        <v>14723709</v>
      </c>
      <c r="K56" s="114">
        <v>7706197</v>
      </c>
      <c r="L56" s="114">
        <f t="shared" si="6"/>
        <v>49294343</v>
      </c>
      <c r="M56" s="114">
        <v>0</v>
      </c>
      <c r="N56" s="114">
        <f t="shared" si="7"/>
        <v>49294343</v>
      </c>
      <c r="O56" s="115">
        <f t="shared" si="8"/>
        <v>3289.7986518953549</v>
      </c>
      <c r="P56" s="114">
        <v>14984</v>
      </c>
    </row>
    <row r="57" spans="1:55" s="72" customFormat="1" ht="12.75" x14ac:dyDescent="0.2">
      <c r="A57" s="110">
        <v>4</v>
      </c>
      <c r="B57" s="110" t="s">
        <v>82</v>
      </c>
      <c r="C57" s="111">
        <v>1308146</v>
      </c>
      <c r="D57" s="111">
        <v>0</v>
      </c>
      <c r="E57" s="111">
        <v>17998544</v>
      </c>
      <c r="F57" s="111">
        <v>0</v>
      </c>
      <c r="G57" s="111">
        <f t="shared" si="5"/>
        <v>19306690</v>
      </c>
      <c r="H57" s="111">
        <v>17328595</v>
      </c>
      <c r="I57" s="111">
        <v>0</v>
      </c>
      <c r="J57" s="111">
        <v>590479</v>
      </c>
      <c r="K57" s="111">
        <v>1387616</v>
      </c>
      <c r="L57" s="111">
        <f t="shared" si="6"/>
        <v>19306690</v>
      </c>
      <c r="M57" s="111">
        <v>0</v>
      </c>
      <c r="N57" s="111">
        <f t="shared" si="7"/>
        <v>19306690</v>
      </c>
      <c r="O57" s="112">
        <f t="shared" si="8"/>
        <v>1416.5888913346541</v>
      </c>
      <c r="P57" s="111">
        <v>13629</v>
      </c>
    </row>
    <row r="58" spans="1:55" s="72" customFormat="1" ht="12.75" x14ac:dyDescent="0.2">
      <c r="A58" s="113">
        <v>5</v>
      </c>
      <c r="B58" s="113" t="s">
        <v>83</v>
      </c>
      <c r="C58" s="114">
        <v>0</v>
      </c>
      <c r="D58" s="114">
        <v>0</v>
      </c>
      <c r="E58" s="114">
        <v>0</v>
      </c>
      <c r="F58" s="114">
        <v>0</v>
      </c>
      <c r="G58" s="114">
        <f t="shared" si="5"/>
        <v>0</v>
      </c>
      <c r="H58" s="114">
        <v>0</v>
      </c>
      <c r="I58" s="114">
        <v>0</v>
      </c>
      <c r="J58" s="114">
        <v>0</v>
      </c>
      <c r="K58" s="114">
        <v>0</v>
      </c>
      <c r="L58" s="114">
        <f t="shared" si="6"/>
        <v>0</v>
      </c>
      <c r="M58" s="114">
        <v>0</v>
      </c>
      <c r="N58" s="114">
        <f t="shared" si="7"/>
        <v>0</v>
      </c>
      <c r="O58" s="115">
        <f t="shared" si="8"/>
        <v>0</v>
      </c>
      <c r="P58" s="114">
        <v>0</v>
      </c>
    </row>
    <row r="59" spans="1:55" s="72" customFormat="1" ht="12.75" x14ac:dyDescent="0.2">
      <c r="A59" s="110">
        <v>6</v>
      </c>
      <c r="B59" s="110" t="s">
        <v>84</v>
      </c>
      <c r="C59" s="111">
        <v>13051013</v>
      </c>
      <c r="D59" s="111">
        <v>0</v>
      </c>
      <c r="E59" s="111">
        <v>26675200</v>
      </c>
      <c r="F59" s="111">
        <v>0</v>
      </c>
      <c r="G59" s="111">
        <f t="shared" si="5"/>
        <v>39726213</v>
      </c>
      <c r="H59" s="111">
        <v>30668146</v>
      </c>
      <c r="I59" s="111">
        <v>0</v>
      </c>
      <c r="J59" s="111">
        <v>9058067</v>
      </c>
      <c r="K59" s="111">
        <v>0</v>
      </c>
      <c r="L59" s="111">
        <f t="shared" si="6"/>
        <v>39726213</v>
      </c>
      <c r="M59" s="111">
        <v>0</v>
      </c>
      <c r="N59" s="111">
        <f t="shared" si="7"/>
        <v>39726213</v>
      </c>
      <c r="O59" s="112">
        <f t="shared" si="8"/>
        <v>2337.9362641242938</v>
      </c>
      <c r="P59" s="111">
        <v>16992</v>
      </c>
    </row>
    <row r="60" spans="1:55" s="72" customFormat="1" ht="12.75" x14ac:dyDescent="0.2">
      <c r="A60" s="113">
        <v>7</v>
      </c>
      <c r="B60" s="113" t="s">
        <v>85</v>
      </c>
      <c r="C60" s="114">
        <v>1433638158</v>
      </c>
      <c r="D60" s="114">
        <v>0</v>
      </c>
      <c r="E60" s="114">
        <v>1213213316</v>
      </c>
      <c r="F60" s="114">
        <v>0</v>
      </c>
      <c r="G60" s="114">
        <f t="shared" si="5"/>
        <v>2646851474</v>
      </c>
      <c r="H60" s="114">
        <v>1199511177</v>
      </c>
      <c r="I60" s="114">
        <v>230944669</v>
      </c>
      <c r="J60" s="114">
        <v>1006211214</v>
      </c>
      <c r="K60" s="114">
        <v>210184414</v>
      </c>
      <c r="L60" s="114">
        <f t="shared" si="6"/>
        <v>2646851474</v>
      </c>
      <c r="M60" s="114">
        <v>0</v>
      </c>
      <c r="N60" s="114">
        <f t="shared" si="7"/>
        <v>2646851474</v>
      </c>
      <c r="O60" s="115">
        <f t="shared" si="8"/>
        <v>10803.299023689409</v>
      </c>
      <c r="P60" s="114">
        <v>245004</v>
      </c>
    </row>
    <row r="61" spans="1:55" s="66" customFormat="1" ht="12.75" x14ac:dyDescent="0.2">
      <c r="A61" s="110">
        <v>8</v>
      </c>
      <c r="B61" s="110" t="s">
        <v>86</v>
      </c>
      <c r="C61" s="111">
        <v>175752117</v>
      </c>
      <c r="D61" s="111">
        <v>0</v>
      </c>
      <c r="E61" s="111">
        <v>122310254</v>
      </c>
      <c r="F61" s="111">
        <v>0</v>
      </c>
      <c r="G61" s="111">
        <f t="shared" si="5"/>
        <v>298062371</v>
      </c>
      <c r="H61" s="111">
        <v>204728615</v>
      </c>
      <c r="I61" s="111">
        <v>1470000</v>
      </c>
      <c r="J61" s="111">
        <v>91863756</v>
      </c>
      <c r="K61" s="111">
        <v>0</v>
      </c>
      <c r="L61" s="111">
        <f t="shared" si="6"/>
        <v>298062371</v>
      </c>
      <c r="M61" s="111">
        <v>0</v>
      </c>
      <c r="N61" s="111">
        <f t="shared" si="7"/>
        <v>298062371</v>
      </c>
      <c r="O61" s="112">
        <f t="shared" si="8"/>
        <v>3826.1687398107856</v>
      </c>
      <c r="P61" s="111">
        <v>77901</v>
      </c>
    </row>
    <row r="62" spans="1:55" s="66" customFormat="1" ht="12.75" x14ac:dyDescent="0.2">
      <c r="A62" s="113">
        <v>9</v>
      </c>
      <c r="B62" s="113" t="s">
        <v>87</v>
      </c>
      <c r="C62" s="114">
        <v>255913</v>
      </c>
      <c r="D62" s="114">
        <v>0</v>
      </c>
      <c r="E62" s="114">
        <v>10761808</v>
      </c>
      <c r="F62" s="114">
        <v>0</v>
      </c>
      <c r="G62" s="114">
        <f t="shared" si="5"/>
        <v>11017721</v>
      </c>
      <c r="H62" s="114">
        <v>7773973</v>
      </c>
      <c r="I62" s="114">
        <v>0</v>
      </c>
      <c r="J62" s="114">
        <v>2798858</v>
      </c>
      <c r="K62" s="114">
        <v>444890</v>
      </c>
      <c r="L62" s="114">
        <f t="shared" si="6"/>
        <v>11017721</v>
      </c>
      <c r="M62" s="114">
        <v>0</v>
      </c>
      <c r="N62" s="114">
        <f t="shared" si="7"/>
        <v>11017721</v>
      </c>
      <c r="O62" s="115">
        <f t="shared" si="8"/>
        <v>2589.3586368977672</v>
      </c>
      <c r="P62" s="114">
        <v>4255</v>
      </c>
    </row>
    <row r="63" spans="1:55" s="66" customFormat="1" ht="12.75" x14ac:dyDescent="0.2">
      <c r="A63" s="110">
        <v>10</v>
      </c>
      <c r="B63" s="110" t="s">
        <v>88</v>
      </c>
      <c r="C63" s="111">
        <v>62568606</v>
      </c>
      <c r="D63" s="111">
        <v>0</v>
      </c>
      <c r="E63" s="111">
        <v>100731027</v>
      </c>
      <c r="F63" s="111">
        <v>0</v>
      </c>
      <c r="G63" s="111">
        <f t="shared" si="5"/>
        <v>163299633</v>
      </c>
      <c r="H63" s="111">
        <v>138753756</v>
      </c>
      <c r="I63" s="111">
        <v>0</v>
      </c>
      <c r="J63" s="111">
        <v>23728906</v>
      </c>
      <c r="K63" s="111">
        <v>816971</v>
      </c>
      <c r="L63" s="111">
        <f t="shared" si="6"/>
        <v>163299633</v>
      </c>
      <c r="M63" s="111">
        <v>0</v>
      </c>
      <c r="N63" s="111">
        <f t="shared" si="7"/>
        <v>163299633</v>
      </c>
      <c r="O63" s="112">
        <f t="shared" si="8"/>
        <v>2019.0360163204748</v>
      </c>
      <c r="P63" s="111">
        <v>80880</v>
      </c>
    </row>
    <row r="64" spans="1:55" s="66" customFormat="1" ht="12.75" x14ac:dyDescent="0.2">
      <c r="A64" s="113">
        <v>11</v>
      </c>
      <c r="B64" s="113" t="s">
        <v>247</v>
      </c>
      <c r="C64" s="114">
        <v>9122307</v>
      </c>
      <c r="D64" s="114">
        <v>0</v>
      </c>
      <c r="E64" s="114">
        <v>8862574</v>
      </c>
      <c r="F64" s="114">
        <v>0</v>
      </c>
      <c r="G64" s="114">
        <f t="shared" si="5"/>
        <v>17984881</v>
      </c>
      <c r="H64" s="114">
        <v>5136964</v>
      </c>
      <c r="I64" s="114">
        <v>0</v>
      </c>
      <c r="J64" s="114">
        <v>5034971</v>
      </c>
      <c r="K64" s="114">
        <v>7812946</v>
      </c>
      <c r="L64" s="114">
        <f t="shared" si="6"/>
        <v>17984881</v>
      </c>
      <c r="M64" s="114">
        <v>0</v>
      </c>
      <c r="N64" s="114">
        <f t="shared" si="7"/>
        <v>17984881</v>
      </c>
      <c r="O64" s="115">
        <f t="shared" si="8"/>
        <v>2880.3460922485588</v>
      </c>
      <c r="P64" s="114">
        <v>6244</v>
      </c>
    </row>
    <row r="65" spans="1:16" s="66" customFormat="1" ht="12.75" x14ac:dyDescent="0.2">
      <c r="A65" s="110">
        <v>12</v>
      </c>
      <c r="B65" s="110" t="s">
        <v>90</v>
      </c>
      <c r="C65" s="111">
        <v>61880704</v>
      </c>
      <c r="D65" s="111">
        <v>0</v>
      </c>
      <c r="E65" s="111">
        <v>52277910</v>
      </c>
      <c r="F65" s="111">
        <v>0</v>
      </c>
      <c r="G65" s="111">
        <f t="shared" si="5"/>
        <v>114158614</v>
      </c>
      <c r="H65" s="111">
        <v>64283122</v>
      </c>
      <c r="I65" s="111">
        <v>0</v>
      </c>
      <c r="J65" s="111">
        <v>49875492</v>
      </c>
      <c r="K65" s="111">
        <v>0</v>
      </c>
      <c r="L65" s="111">
        <f t="shared" si="6"/>
        <v>114158614</v>
      </c>
      <c r="M65" s="111">
        <v>0</v>
      </c>
      <c r="N65" s="111">
        <f t="shared" si="7"/>
        <v>114158614</v>
      </c>
      <c r="O65" s="112">
        <f t="shared" si="8"/>
        <v>3416.2860306440029</v>
      </c>
      <c r="P65" s="111">
        <v>33416</v>
      </c>
    </row>
    <row r="66" spans="1:16" s="66" customFormat="1" ht="12.75" x14ac:dyDescent="0.2">
      <c r="A66" s="113">
        <v>13</v>
      </c>
      <c r="B66" s="113" t="s">
        <v>91</v>
      </c>
      <c r="C66" s="114">
        <v>0</v>
      </c>
      <c r="D66" s="114">
        <v>0</v>
      </c>
      <c r="E66" s="114">
        <v>0</v>
      </c>
      <c r="F66" s="114">
        <v>0</v>
      </c>
      <c r="G66" s="114">
        <f t="shared" si="5"/>
        <v>0</v>
      </c>
      <c r="H66" s="114">
        <v>0</v>
      </c>
      <c r="I66" s="114">
        <v>0</v>
      </c>
      <c r="J66" s="114">
        <v>0</v>
      </c>
      <c r="K66" s="114">
        <v>0</v>
      </c>
      <c r="L66" s="114">
        <f t="shared" si="6"/>
        <v>0</v>
      </c>
      <c r="M66" s="114">
        <v>0</v>
      </c>
      <c r="N66" s="114">
        <f t="shared" si="7"/>
        <v>0</v>
      </c>
      <c r="O66" s="115">
        <f t="shared" si="8"/>
        <v>0</v>
      </c>
      <c r="P66" s="114">
        <v>0</v>
      </c>
    </row>
    <row r="67" spans="1:16" s="66" customFormat="1" ht="12.75" x14ac:dyDescent="0.2">
      <c r="A67" s="110">
        <v>14</v>
      </c>
      <c r="B67" s="110" t="s">
        <v>92</v>
      </c>
      <c r="C67" s="111">
        <v>6691188</v>
      </c>
      <c r="D67" s="111">
        <v>0</v>
      </c>
      <c r="E67" s="111">
        <v>50007392</v>
      </c>
      <c r="F67" s="111">
        <v>0</v>
      </c>
      <c r="G67" s="111">
        <f t="shared" si="5"/>
        <v>56698580</v>
      </c>
      <c r="H67" s="111">
        <v>26517427</v>
      </c>
      <c r="I67" s="111">
        <v>0</v>
      </c>
      <c r="J67" s="111">
        <v>20253803</v>
      </c>
      <c r="K67" s="111">
        <v>9927350</v>
      </c>
      <c r="L67" s="111">
        <f t="shared" si="6"/>
        <v>56698580</v>
      </c>
      <c r="M67" s="111">
        <v>0</v>
      </c>
      <c r="N67" s="111">
        <f t="shared" si="7"/>
        <v>56698580</v>
      </c>
      <c r="O67" s="112">
        <f t="shared" si="8"/>
        <v>2975.3662888329136</v>
      </c>
      <c r="P67" s="111">
        <v>19056</v>
      </c>
    </row>
    <row r="68" spans="1:16" s="66" customFormat="1" ht="12.75" x14ac:dyDescent="0.2">
      <c r="A68" s="113">
        <v>15</v>
      </c>
      <c r="B68" s="113" t="s">
        <v>93</v>
      </c>
      <c r="C68" s="114">
        <v>0</v>
      </c>
      <c r="D68" s="114">
        <v>0</v>
      </c>
      <c r="E68" s="114">
        <v>0</v>
      </c>
      <c r="F68" s="114">
        <v>0</v>
      </c>
      <c r="G68" s="114">
        <f t="shared" si="5"/>
        <v>0</v>
      </c>
      <c r="H68" s="114">
        <v>0</v>
      </c>
      <c r="I68" s="114">
        <v>0</v>
      </c>
      <c r="J68" s="114">
        <v>0</v>
      </c>
      <c r="K68" s="114">
        <v>0</v>
      </c>
      <c r="L68" s="114">
        <f t="shared" si="6"/>
        <v>0</v>
      </c>
      <c r="M68" s="114">
        <v>0</v>
      </c>
      <c r="N68" s="114">
        <f t="shared" si="7"/>
        <v>0</v>
      </c>
      <c r="O68" s="115">
        <f t="shared" si="8"/>
        <v>0</v>
      </c>
      <c r="P68" s="114">
        <v>0</v>
      </c>
    </row>
    <row r="69" spans="1:16" s="66" customFormat="1" ht="12.75" x14ac:dyDescent="0.2">
      <c r="A69" s="110">
        <v>16</v>
      </c>
      <c r="B69" s="110" t="s">
        <v>94</v>
      </c>
      <c r="C69" s="111">
        <v>80355544</v>
      </c>
      <c r="D69" s="111">
        <v>0</v>
      </c>
      <c r="E69" s="111">
        <v>106833645</v>
      </c>
      <c r="F69" s="111">
        <v>0</v>
      </c>
      <c r="G69" s="111">
        <f t="shared" si="5"/>
        <v>187189189</v>
      </c>
      <c r="H69" s="111">
        <v>139394639</v>
      </c>
      <c r="I69" s="111">
        <v>0</v>
      </c>
      <c r="J69" s="111">
        <v>47794550</v>
      </c>
      <c r="K69" s="111">
        <v>0</v>
      </c>
      <c r="L69" s="111">
        <f t="shared" si="6"/>
        <v>187189189</v>
      </c>
      <c r="M69" s="111">
        <v>0</v>
      </c>
      <c r="N69" s="111">
        <f t="shared" si="7"/>
        <v>187189189</v>
      </c>
      <c r="O69" s="112">
        <f t="shared" si="8"/>
        <v>3314.7256870661568</v>
      </c>
      <c r="P69" s="111">
        <v>56472</v>
      </c>
    </row>
    <row r="70" spans="1:16" s="66" customFormat="1" ht="12.75" x14ac:dyDescent="0.2">
      <c r="A70" s="113">
        <v>17</v>
      </c>
      <c r="B70" s="113" t="s">
        <v>95</v>
      </c>
      <c r="C70" s="114">
        <v>0</v>
      </c>
      <c r="D70" s="114">
        <v>0</v>
      </c>
      <c r="E70" s="114">
        <v>0</v>
      </c>
      <c r="F70" s="114">
        <v>0</v>
      </c>
      <c r="G70" s="114">
        <f t="shared" si="5"/>
        <v>0</v>
      </c>
      <c r="H70" s="114">
        <v>0</v>
      </c>
      <c r="I70" s="114">
        <v>0</v>
      </c>
      <c r="J70" s="114">
        <v>0</v>
      </c>
      <c r="K70" s="114">
        <v>0</v>
      </c>
      <c r="L70" s="114">
        <f t="shared" si="6"/>
        <v>0</v>
      </c>
      <c r="M70" s="114">
        <v>0</v>
      </c>
      <c r="N70" s="114">
        <f t="shared" si="7"/>
        <v>0</v>
      </c>
      <c r="O70" s="115">
        <f t="shared" si="8"/>
        <v>0</v>
      </c>
      <c r="P70" s="114">
        <v>0</v>
      </c>
    </row>
    <row r="71" spans="1:16" s="66" customFormat="1" ht="12.75" x14ac:dyDescent="0.2">
      <c r="A71" s="110">
        <v>18</v>
      </c>
      <c r="B71" s="110" t="s">
        <v>96</v>
      </c>
      <c r="C71" s="111">
        <v>39192834</v>
      </c>
      <c r="D71" s="111">
        <v>0</v>
      </c>
      <c r="E71" s="111">
        <v>38053549</v>
      </c>
      <c r="F71" s="111">
        <v>0</v>
      </c>
      <c r="G71" s="111">
        <f t="shared" si="5"/>
        <v>77246383</v>
      </c>
      <c r="H71" s="111">
        <v>38205911</v>
      </c>
      <c r="I71" s="111">
        <v>0</v>
      </c>
      <c r="J71" s="111">
        <v>19023218</v>
      </c>
      <c r="K71" s="111">
        <v>20017254</v>
      </c>
      <c r="L71" s="111">
        <f t="shared" si="6"/>
        <v>77246383</v>
      </c>
      <c r="M71" s="111">
        <v>0</v>
      </c>
      <c r="N71" s="111">
        <f t="shared" si="7"/>
        <v>77246383</v>
      </c>
      <c r="O71" s="112">
        <f t="shared" si="8"/>
        <v>2684.7762755456693</v>
      </c>
      <c r="P71" s="111">
        <v>28772</v>
      </c>
    </row>
    <row r="72" spans="1:16" s="66" customFormat="1" ht="12.75" x14ac:dyDescent="0.2">
      <c r="A72" s="113">
        <v>19</v>
      </c>
      <c r="B72" s="113" t="s">
        <v>97</v>
      </c>
      <c r="C72" s="114">
        <v>8040840</v>
      </c>
      <c r="D72" s="114">
        <v>0</v>
      </c>
      <c r="E72" s="114">
        <v>10643421</v>
      </c>
      <c r="F72" s="114">
        <v>0</v>
      </c>
      <c r="G72" s="114">
        <f t="shared" si="5"/>
        <v>18684261</v>
      </c>
      <c r="H72" s="114">
        <v>5317303</v>
      </c>
      <c r="I72" s="114">
        <v>0</v>
      </c>
      <c r="J72" s="114">
        <v>12264032</v>
      </c>
      <c r="K72" s="114">
        <v>1102926</v>
      </c>
      <c r="L72" s="114">
        <f t="shared" si="6"/>
        <v>18684261</v>
      </c>
      <c r="M72" s="114">
        <v>0</v>
      </c>
      <c r="N72" s="114">
        <f t="shared" si="7"/>
        <v>18684261</v>
      </c>
      <c r="O72" s="115">
        <f t="shared" si="8"/>
        <v>2879.8182799013562</v>
      </c>
      <c r="P72" s="114">
        <v>6488</v>
      </c>
    </row>
    <row r="73" spans="1:16" s="66" customFormat="1" ht="12.75" x14ac:dyDescent="0.2">
      <c r="A73" s="110">
        <v>20</v>
      </c>
      <c r="B73" s="110" t="s">
        <v>98</v>
      </c>
      <c r="C73" s="111">
        <v>19705363</v>
      </c>
      <c r="D73" s="111">
        <v>0</v>
      </c>
      <c r="E73" s="111">
        <v>28871909</v>
      </c>
      <c r="F73" s="111">
        <v>0</v>
      </c>
      <c r="G73" s="111">
        <f t="shared" si="5"/>
        <v>48577272</v>
      </c>
      <c r="H73" s="111">
        <v>22596162</v>
      </c>
      <c r="I73" s="111">
        <v>0</v>
      </c>
      <c r="J73" s="111">
        <v>25981110</v>
      </c>
      <c r="K73" s="111">
        <v>0</v>
      </c>
      <c r="L73" s="111">
        <f t="shared" si="6"/>
        <v>48577272</v>
      </c>
      <c r="M73" s="111">
        <v>0</v>
      </c>
      <c r="N73" s="111">
        <f t="shared" si="7"/>
        <v>48577272</v>
      </c>
      <c r="O73" s="112">
        <f t="shared" si="8"/>
        <v>4244.7808458580912</v>
      </c>
      <c r="P73" s="111">
        <v>11444</v>
      </c>
    </row>
    <row r="74" spans="1:16" s="66" customFormat="1" ht="12.75" x14ac:dyDescent="0.2">
      <c r="A74" s="113">
        <v>21</v>
      </c>
      <c r="B74" s="113" t="s">
        <v>99</v>
      </c>
      <c r="C74" s="114">
        <v>1165780466</v>
      </c>
      <c r="D74" s="114">
        <v>0</v>
      </c>
      <c r="E74" s="114">
        <v>973310242</v>
      </c>
      <c r="F74" s="114">
        <v>0</v>
      </c>
      <c r="G74" s="114">
        <f t="shared" si="5"/>
        <v>2139090708</v>
      </c>
      <c r="H74" s="114">
        <v>1133436619</v>
      </c>
      <c r="I74" s="114">
        <v>322176551</v>
      </c>
      <c r="J74" s="114">
        <v>661668488</v>
      </c>
      <c r="K74" s="114">
        <v>21809050</v>
      </c>
      <c r="L74" s="114">
        <f t="shared" si="6"/>
        <v>2139090708</v>
      </c>
      <c r="M74" s="114">
        <v>24137375</v>
      </c>
      <c r="N74" s="114">
        <f t="shared" si="7"/>
        <v>2114953333</v>
      </c>
      <c r="O74" s="115">
        <f t="shared" si="8"/>
        <v>5356.6854505160518</v>
      </c>
      <c r="P74" s="114">
        <v>394825</v>
      </c>
    </row>
    <row r="75" spans="1:16" s="66" customFormat="1" ht="12.75" x14ac:dyDescent="0.2">
      <c r="A75" s="110">
        <v>22</v>
      </c>
      <c r="B75" s="110" t="s">
        <v>100</v>
      </c>
      <c r="C75" s="111">
        <v>16312215</v>
      </c>
      <c r="D75" s="111">
        <v>0</v>
      </c>
      <c r="E75" s="111">
        <v>23264981</v>
      </c>
      <c r="F75" s="111">
        <v>0</v>
      </c>
      <c r="G75" s="111">
        <f t="shared" si="5"/>
        <v>39577196</v>
      </c>
      <c r="H75" s="111">
        <v>30508414</v>
      </c>
      <c r="I75" s="111">
        <v>0</v>
      </c>
      <c r="J75" s="111">
        <v>7495729</v>
      </c>
      <c r="K75" s="111">
        <v>1573053</v>
      </c>
      <c r="L75" s="111">
        <f t="shared" si="6"/>
        <v>39577196</v>
      </c>
      <c r="M75" s="111">
        <v>0</v>
      </c>
      <c r="N75" s="111">
        <f t="shared" si="7"/>
        <v>39577196</v>
      </c>
      <c r="O75" s="112">
        <f t="shared" si="8"/>
        <v>2542.7045293928686</v>
      </c>
      <c r="P75" s="111">
        <v>15565</v>
      </c>
    </row>
    <row r="76" spans="1:16" s="66" customFormat="1" ht="12.75" x14ac:dyDescent="0.2">
      <c r="A76" s="113">
        <v>23</v>
      </c>
      <c r="B76" s="113" t="s">
        <v>101</v>
      </c>
      <c r="C76" s="114">
        <v>0</v>
      </c>
      <c r="D76" s="114">
        <v>0</v>
      </c>
      <c r="E76" s="114">
        <v>6858968</v>
      </c>
      <c r="F76" s="114">
        <v>0</v>
      </c>
      <c r="G76" s="114">
        <f t="shared" si="5"/>
        <v>6858968</v>
      </c>
      <c r="H76" s="114">
        <v>5532975</v>
      </c>
      <c r="I76" s="114">
        <v>0</v>
      </c>
      <c r="J76" s="114">
        <v>1325993</v>
      </c>
      <c r="K76" s="114">
        <v>0</v>
      </c>
      <c r="L76" s="114">
        <f t="shared" si="6"/>
        <v>6858968</v>
      </c>
      <c r="M76" s="114">
        <v>0</v>
      </c>
      <c r="N76" s="114">
        <f t="shared" si="7"/>
        <v>6858968</v>
      </c>
      <c r="O76" s="115">
        <f t="shared" si="8"/>
        <v>1439.1456147712968</v>
      </c>
      <c r="P76" s="114">
        <v>4766</v>
      </c>
    </row>
    <row r="77" spans="1:16" s="66" customFormat="1" ht="12.75" x14ac:dyDescent="0.2">
      <c r="A77" s="110">
        <v>24</v>
      </c>
      <c r="B77" s="110" t="s">
        <v>102</v>
      </c>
      <c r="C77" s="111">
        <v>141102901</v>
      </c>
      <c r="D77" s="111">
        <v>0</v>
      </c>
      <c r="E77" s="111">
        <v>84126935</v>
      </c>
      <c r="F77" s="111">
        <v>0</v>
      </c>
      <c r="G77" s="111">
        <f t="shared" si="5"/>
        <v>225229836</v>
      </c>
      <c r="H77" s="111">
        <v>207990885</v>
      </c>
      <c r="I77" s="111">
        <v>0</v>
      </c>
      <c r="J77" s="111">
        <v>14742579</v>
      </c>
      <c r="K77" s="111">
        <v>2496372</v>
      </c>
      <c r="L77" s="111">
        <f t="shared" si="6"/>
        <v>225229836</v>
      </c>
      <c r="M77" s="111">
        <v>0</v>
      </c>
      <c r="N77" s="111">
        <f t="shared" si="7"/>
        <v>225229836</v>
      </c>
      <c r="O77" s="112">
        <f t="shared" si="8"/>
        <v>4038.5482517482519</v>
      </c>
      <c r="P77" s="111">
        <v>55770</v>
      </c>
    </row>
    <row r="78" spans="1:16" s="66" customFormat="1" ht="12.75" x14ac:dyDescent="0.2">
      <c r="A78" s="113">
        <v>25</v>
      </c>
      <c r="B78" s="113" t="s">
        <v>103</v>
      </c>
      <c r="C78" s="114">
        <v>13320014</v>
      </c>
      <c r="D78" s="114">
        <v>751000</v>
      </c>
      <c r="E78" s="114">
        <v>18290428</v>
      </c>
      <c r="F78" s="114">
        <v>0</v>
      </c>
      <c r="G78" s="114">
        <f t="shared" si="5"/>
        <v>32361442</v>
      </c>
      <c r="H78" s="114">
        <v>22869443</v>
      </c>
      <c r="I78" s="114">
        <v>0</v>
      </c>
      <c r="J78" s="114">
        <v>7825371</v>
      </c>
      <c r="K78" s="114">
        <v>1666628</v>
      </c>
      <c r="L78" s="114">
        <f t="shared" si="6"/>
        <v>32361442</v>
      </c>
      <c r="M78" s="114">
        <v>0</v>
      </c>
      <c r="N78" s="114">
        <f t="shared" si="7"/>
        <v>32361442</v>
      </c>
      <c r="O78" s="115">
        <f t="shared" si="8"/>
        <v>3241.9797635744339</v>
      </c>
      <c r="P78" s="114">
        <v>9982</v>
      </c>
    </row>
    <row r="79" spans="1:16" s="66" customFormat="1" ht="12.75" x14ac:dyDescent="0.2">
      <c r="A79" s="110">
        <v>26</v>
      </c>
      <c r="B79" s="110" t="s">
        <v>104</v>
      </c>
      <c r="C79" s="111">
        <v>16635602</v>
      </c>
      <c r="D79" s="111">
        <v>0</v>
      </c>
      <c r="E79" s="111">
        <v>36349170</v>
      </c>
      <c r="F79" s="111">
        <v>0</v>
      </c>
      <c r="G79" s="111">
        <f t="shared" si="5"/>
        <v>52984772</v>
      </c>
      <c r="H79" s="111">
        <v>32368399</v>
      </c>
      <c r="I79" s="111">
        <v>0</v>
      </c>
      <c r="J79" s="111">
        <v>14625069</v>
      </c>
      <c r="K79" s="111">
        <v>5991304</v>
      </c>
      <c r="L79" s="111">
        <f t="shared" si="6"/>
        <v>52984772</v>
      </c>
      <c r="M79" s="111">
        <v>0</v>
      </c>
      <c r="N79" s="111">
        <f t="shared" si="7"/>
        <v>52984772</v>
      </c>
      <c r="O79" s="112">
        <f t="shared" si="8"/>
        <v>3944.6673615247173</v>
      </c>
      <c r="P79" s="111">
        <v>13432</v>
      </c>
    </row>
    <row r="80" spans="1:16" s="66" customFormat="1" ht="12.75" x14ac:dyDescent="0.2">
      <c r="A80" s="113">
        <v>27</v>
      </c>
      <c r="B80" s="113" t="s">
        <v>105</v>
      </c>
      <c r="C80" s="114">
        <v>42117860</v>
      </c>
      <c r="D80" s="114">
        <v>0</v>
      </c>
      <c r="E80" s="114">
        <v>49480473</v>
      </c>
      <c r="F80" s="114">
        <v>0</v>
      </c>
      <c r="G80" s="114">
        <f t="shared" si="5"/>
        <v>91598333</v>
      </c>
      <c r="H80" s="114">
        <v>62869010</v>
      </c>
      <c r="I80" s="114">
        <v>0</v>
      </c>
      <c r="J80" s="114">
        <v>25911964</v>
      </c>
      <c r="K80" s="114">
        <v>2817359</v>
      </c>
      <c r="L80" s="114">
        <f t="shared" si="6"/>
        <v>91598333</v>
      </c>
      <c r="M80" s="114">
        <v>0</v>
      </c>
      <c r="N80" s="114">
        <f t="shared" si="7"/>
        <v>91598333</v>
      </c>
      <c r="O80" s="115">
        <f t="shared" si="8"/>
        <v>3224.0446657984585</v>
      </c>
      <c r="P80" s="114">
        <v>28411</v>
      </c>
    </row>
    <row r="81" spans="1:16" s="66" customFormat="1" ht="12.75" x14ac:dyDescent="0.2">
      <c r="A81" s="110">
        <v>28</v>
      </c>
      <c r="B81" s="110" t="s">
        <v>106</v>
      </c>
      <c r="C81" s="111">
        <v>9823570</v>
      </c>
      <c r="D81" s="111">
        <v>0</v>
      </c>
      <c r="E81" s="111">
        <v>10710169</v>
      </c>
      <c r="F81" s="111">
        <v>0</v>
      </c>
      <c r="G81" s="111">
        <f t="shared" si="5"/>
        <v>20533739</v>
      </c>
      <c r="H81" s="111">
        <v>18306043</v>
      </c>
      <c r="I81" s="111">
        <v>0</v>
      </c>
      <c r="J81" s="111">
        <v>1742428</v>
      </c>
      <c r="K81" s="111">
        <v>485268</v>
      </c>
      <c r="L81" s="111">
        <f t="shared" si="6"/>
        <v>20533739</v>
      </c>
      <c r="M81" s="111">
        <v>0</v>
      </c>
      <c r="N81" s="111">
        <f t="shared" si="7"/>
        <v>20533739</v>
      </c>
      <c r="O81" s="112">
        <f t="shared" si="8"/>
        <v>1972.3118816636249</v>
      </c>
      <c r="P81" s="111">
        <v>10411</v>
      </c>
    </row>
    <row r="82" spans="1:16" s="66" customFormat="1" ht="12.75" x14ac:dyDescent="0.2">
      <c r="A82" s="113">
        <v>29</v>
      </c>
      <c r="B82" s="113" t="s">
        <v>22</v>
      </c>
      <c r="C82" s="114">
        <v>4466979183</v>
      </c>
      <c r="D82" s="114">
        <v>0</v>
      </c>
      <c r="E82" s="114">
        <v>8439803662</v>
      </c>
      <c r="F82" s="114">
        <v>0</v>
      </c>
      <c r="G82" s="114">
        <f t="shared" si="5"/>
        <v>12906782845</v>
      </c>
      <c r="H82" s="114">
        <v>6004225028</v>
      </c>
      <c r="I82" s="114">
        <v>443410654</v>
      </c>
      <c r="J82" s="114">
        <v>5516509606</v>
      </c>
      <c r="K82" s="114">
        <v>942637557</v>
      </c>
      <c r="L82" s="114">
        <f t="shared" si="6"/>
        <v>12906782845</v>
      </c>
      <c r="M82" s="114">
        <v>114495822</v>
      </c>
      <c r="N82" s="114">
        <f t="shared" si="7"/>
        <v>12792287023</v>
      </c>
      <c r="O82" s="115">
        <f t="shared" si="8"/>
        <v>11127.64671297283</v>
      </c>
      <c r="P82" s="114">
        <v>1149595</v>
      </c>
    </row>
    <row r="83" spans="1:16" s="66" customFormat="1" ht="12.75" x14ac:dyDescent="0.2">
      <c r="A83" s="110">
        <v>30</v>
      </c>
      <c r="B83" s="110" t="s">
        <v>107</v>
      </c>
      <c r="C83" s="111">
        <v>105276630</v>
      </c>
      <c r="D83" s="111">
        <v>0</v>
      </c>
      <c r="E83" s="111">
        <v>204141341</v>
      </c>
      <c r="F83" s="111">
        <v>0</v>
      </c>
      <c r="G83" s="111">
        <f t="shared" si="5"/>
        <v>309417971</v>
      </c>
      <c r="H83" s="111">
        <v>185596644</v>
      </c>
      <c r="I83" s="111">
        <v>0</v>
      </c>
      <c r="J83" s="111">
        <v>110001739</v>
      </c>
      <c r="K83" s="111">
        <v>13819588</v>
      </c>
      <c r="L83" s="111">
        <f t="shared" si="6"/>
        <v>309417971</v>
      </c>
      <c r="M83" s="111">
        <v>3223153</v>
      </c>
      <c r="N83" s="111">
        <f t="shared" si="7"/>
        <v>306194818</v>
      </c>
      <c r="O83" s="112">
        <f t="shared" si="8"/>
        <v>4106.5249252310123</v>
      </c>
      <c r="P83" s="111">
        <v>74563</v>
      </c>
    </row>
    <row r="84" spans="1:16" s="66" customFormat="1" ht="12.75" x14ac:dyDescent="0.2">
      <c r="A84" s="113">
        <v>31</v>
      </c>
      <c r="B84" s="113" t="s">
        <v>108</v>
      </c>
      <c r="C84" s="114">
        <v>0</v>
      </c>
      <c r="D84" s="114">
        <v>0</v>
      </c>
      <c r="E84" s="114">
        <v>0</v>
      </c>
      <c r="F84" s="114">
        <v>0</v>
      </c>
      <c r="G84" s="114">
        <f t="shared" si="5"/>
        <v>0</v>
      </c>
      <c r="H84" s="114">
        <v>0</v>
      </c>
      <c r="I84" s="114">
        <v>0</v>
      </c>
      <c r="J84" s="114">
        <v>0</v>
      </c>
      <c r="K84" s="114">
        <v>0</v>
      </c>
      <c r="L84" s="114">
        <f t="shared" si="6"/>
        <v>0</v>
      </c>
      <c r="M84" s="114">
        <v>0</v>
      </c>
      <c r="N84" s="114">
        <f t="shared" si="7"/>
        <v>0</v>
      </c>
      <c r="O84" s="115">
        <f t="shared" si="8"/>
        <v>0</v>
      </c>
      <c r="P84" s="114">
        <v>0</v>
      </c>
    </row>
    <row r="85" spans="1:16" s="66" customFormat="1" ht="12.75" x14ac:dyDescent="0.2">
      <c r="A85" s="110">
        <v>32</v>
      </c>
      <c r="B85" s="110" t="s">
        <v>109</v>
      </c>
      <c r="C85" s="111">
        <v>67335035</v>
      </c>
      <c r="D85" s="111">
        <v>0</v>
      </c>
      <c r="E85" s="111">
        <v>38863174</v>
      </c>
      <c r="F85" s="111">
        <v>0</v>
      </c>
      <c r="G85" s="111">
        <f t="shared" si="5"/>
        <v>106198209</v>
      </c>
      <c r="H85" s="111">
        <v>86307373</v>
      </c>
      <c r="I85" s="111">
        <v>0</v>
      </c>
      <c r="J85" s="111">
        <v>11252202</v>
      </c>
      <c r="K85" s="111">
        <v>8638634</v>
      </c>
      <c r="L85" s="111">
        <f t="shared" si="6"/>
        <v>106198209</v>
      </c>
      <c r="M85" s="111">
        <v>0</v>
      </c>
      <c r="N85" s="111">
        <f t="shared" si="7"/>
        <v>106198209</v>
      </c>
      <c r="O85" s="112">
        <f t="shared" si="8"/>
        <v>3741.7450849129732</v>
      </c>
      <c r="P85" s="111">
        <v>28382</v>
      </c>
    </row>
    <row r="86" spans="1:16" s="66" customFormat="1" ht="12.75" x14ac:dyDescent="0.2">
      <c r="A86" s="113">
        <v>33</v>
      </c>
      <c r="B86" s="113" t="s">
        <v>26</v>
      </c>
      <c r="C86" s="114">
        <v>43579911</v>
      </c>
      <c r="D86" s="114">
        <v>0</v>
      </c>
      <c r="E86" s="114">
        <v>75860440</v>
      </c>
      <c r="F86" s="114">
        <v>0</v>
      </c>
      <c r="G86" s="114">
        <f t="shared" ref="G86:G117" si="9">(C86+D86+E86+F86)</f>
        <v>119440351</v>
      </c>
      <c r="H86" s="114">
        <v>62120688</v>
      </c>
      <c r="I86" s="114">
        <v>0</v>
      </c>
      <c r="J86" s="114">
        <v>55754663</v>
      </c>
      <c r="K86" s="114">
        <v>1565000</v>
      </c>
      <c r="L86" s="114">
        <f t="shared" ref="L86:L117" si="10">(H86+I86+J86+K86)</f>
        <v>119440351</v>
      </c>
      <c r="M86" s="114">
        <v>0</v>
      </c>
      <c r="N86" s="114">
        <f t="shared" ref="N86:N117" si="11">(G86-M86)</f>
        <v>119440351</v>
      </c>
      <c r="O86" s="115">
        <f t="shared" ref="O86:O117" si="12">IFERROR(N86/P86,0)</f>
        <v>2206.6685942320837</v>
      </c>
      <c r="P86" s="114">
        <v>54127</v>
      </c>
    </row>
    <row r="87" spans="1:16" s="66" customFormat="1" ht="12.75" x14ac:dyDescent="0.2">
      <c r="A87" s="110">
        <v>34</v>
      </c>
      <c r="B87" s="110" t="s">
        <v>110</v>
      </c>
      <c r="C87" s="111">
        <v>195244347</v>
      </c>
      <c r="D87" s="111">
        <v>0</v>
      </c>
      <c r="E87" s="111">
        <v>244481626</v>
      </c>
      <c r="F87" s="111">
        <v>0</v>
      </c>
      <c r="G87" s="111">
        <f t="shared" si="9"/>
        <v>439725973</v>
      </c>
      <c r="H87" s="111">
        <v>323170241</v>
      </c>
      <c r="I87" s="111">
        <v>0</v>
      </c>
      <c r="J87" s="111">
        <v>116555732</v>
      </c>
      <c r="K87" s="111">
        <v>0</v>
      </c>
      <c r="L87" s="111">
        <f t="shared" si="10"/>
        <v>439725973</v>
      </c>
      <c r="M87" s="111">
        <v>0</v>
      </c>
      <c r="N87" s="111">
        <f t="shared" si="11"/>
        <v>439725973</v>
      </c>
      <c r="O87" s="112">
        <f t="shared" si="12"/>
        <v>4442.7086393808659</v>
      </c>
      <c r="P87" s="111">
        <v>98977</v>
      </c>
    </row>
    <row r="88" spans="1:16" s="66" customFormat="1" ht="12.75" x14ac:dyDescent="0.2">
      <c r="A88" s="113">
        <v>35</v>
      </c>
      <c r="B88" s="113" t="s">
        <v>111</v>
      </c>
      <c r="C88" s="114">
        <v>23456839</v>
      </c>
      <c r="D88" s="114">
        <v>13605964</v>
      </c>
      <c r="E88" s="114">
        <v>34587906</v>
      </c>
      <c r="F88" s="114">
        <v>0</v>
      </c>
      <c r="G88" s="114">
        <f t="shared" si="9"/>
        <v>71650709</v>
      </c>
      <c r="H88" s="114">
        <v>39691803</v>
      </c>
      <c r="I88" s="114">
        <v>0</v>
      </c>
      <c r="J88" s="114">
        <v>27466937</v>
      </c>
      <c r="K88" s="114">
        <v>4491969</v>
      </c>
      <c r="L88" s="114">
        <f t="shared" si="10"/>
        <v>71650709</v>
      </c>
      <c r="M88" s="114">
        <v>0</v>
      </c>
      <c r="N88" s="114">
        <f t="shared" si="11"/>
        <v>71650709</v>
      </c>
      <c r="O88" s="115">
        <f t="shared" si="12"/>
        <v>4315.0080698584761</v>
      </c>
      <c r="P88" s="114">
        <v>16605</v>
      </c>
    </row>
    <row r="89" spans="1:16" s="66" customFormat="1" ht="12.75" x14ac:dyDescent="0.2">
      <c r="A89" s="110">
        <v>36</v>
      </c>
      <c r="B89" s="110" t="s">
        <v>112</v>
      </c>
      <c r="C89" s="111">
        <v>88116635</v>
      </c>
      <c r="D89" s="111">
        <v>0</v>
      </c>
      <c r="E89" s="111">
        <v>82238395</v>
      </c>
      <c r="F89" s="111">
        <v>0</v>
      </c>
      <c r="G89" s="111">
        <f t="shared" si="9"/>
        <v>170355030</v>
      </c>
      <c r="H89" s="111">
        <v>134005249</v>
      </c>
      <c r="I89" s="111">
        <v>0</v>
      </c>
      <c r="J89" s="111">
        <v>29356975</v>
      </c>
      <c r="K89" s="111">
        <v>6992806</v>
      </c>
      <c r="L89" s="111">
        <f t="shared" si="10"/>
        <v>170355030</v>
      </c>
      <c r="M89" s="111">
        <v>0</v>
      </c>
      <c r="N89" s="111">
        <f t="shared" si="11"/>
        <v>170355030</v>
      </c>
      <c r="O89" s="112">
        <f t="shared" si="12"/>
        <v>4365.9506906891511</v>
      </c>
      <c r="P89" s="111">
        <v>39019</v>
      </c>
    </row>
    <row r="90" spans="1:16" s="66" customFormat="1" ht="12.75" x14ac:dyDescent="0.2">
      <c r="A90" s="113">
        <v>37</v>
      </c>
      <c r="B90" s="113" t="s">
        <v>113</v>
      </c>
      <c r="C90" s="114">
        <v>125343430</v>
      </c>
      <c r="D90" s="114">
        <v>0</v>
      </c>
      <c r="E90" s="114">
        <v>60006719</v>
      </c>
      <c r="F90" s="114">
        <v>0</v>
      </c>
      <c r="G90" s="114">
        <f t="shared" si="9"/>
        <v>185350149</v>
      </c>
      <c r="H90" s="114">
        <v>73770062</v>
      </c>
      <c r="I90" s="114">
        <v>0</v>
      </c>
      <c r="J90" s="114">
        <v>21572290</v>
      </c>
      <c r="K90" s="114">
        <v>90007797</v>
      </c>
      <c r="L90" s="114">
        <f t="shared" si="10"/>
        <v>185350149</v>
      </c>
      <c r="M90" s="114">
        <v>0</v>
      </c>
      <c r="N90" s="114">
        <f t="shared" si="11"/>
        <v>185350149</v>
      </c>
      <c r="O90" s="115">
        <f t="shared" si="12"/>
        <v>6743.4384413883436</v>
      </c>
      <c r="P90" s="114">
        <v>27486</v>
      </c>
    </row>
    <row r="91" spans="1:16" s="66" customFormat="1" ht="12.75" x14ac:dyDescent="0.2">
      <c r="A91" s="110">
        <v>38</v>
      </c>
      <c r="B91" s="110" t="s">
        <v>114</v>
      </c>
      <c r="C91" s="111">
        <v>11587179</v>
      </c>
      <c r="D91" s="111">
        <v>0</v>
      </c>
      <c r="E91" s="111">
        <v>23451863</v>
      </c>
      <c r="F91" s="111">
        <v>0</v>
      </c>
      <c r="G91" s="111">
        <f t="shared" si="9"/>
        <v>35039042</v>
      </c>
      <c r="H91" s="111">
        <v>26407193</v>
      </c>
      <c r="I91" s="111">
        <v>0</v>
      </c>
      <c r="J91" s="111">
        <v>8612405</v>
      </c>
      <c r="K91" s="111">
        <v>19444</v>
      </c>
      <c r="L91" s="111">
        <f t="shared" si="10"/>
        <v>35039042</v>
      </c>
      <c r="M91" s="111">
        <v>0</v>
      </c>
      <c r="N91" s="111">
        <f t="shared" si="11"/>
        <v>35039042</v>
      </c>
      <c r="O91" s="112">
        <f t="shared" si="12"/>
        <v>2304.2905432066291</v>
      </c>
      <c r="P91" s="111">
        <v>15206</v>
      </c>
    </row>
    <row r="92" spans="1:16" s="66" customFormat="1" ht="12.75" x14ac:dyDescent="0.2">
      <c r="A92" s="113">
        <v>39</v>
      </c>
      <c r="B92" s="113" t="s">
        <v>116</v>
      </c>
      <c r="C92" s="114">
        <v>50076650</v>
      </c>
      <c r="D92" s="114">
        <v>1350000</v>
      </c>
      <c r="E92" s="114">
        <v>43038324</v>
      </c>
      <c r="F92" s="114">
        <v>0</v>
      </c>
      <c r="G92" s="114">
        <f t="shared" si="9"/>
        <v>94464974</v>
      </c>
      <c r="H92" s="114">
        <v>56131791</v>
      </c>
      <c r="I92" s="114">
        <v>0</v>
      </c>
      <c r="J92" s="114">
        <v>16087059</v>
      </c>
      <c r="K92" s="114">
        <v>22246124</v>
      </c>
      <c r="L92" s="114">
        <f t="shared" si="10"/>
        <v>94464974</v>
      </c>
      <c r="M92" s="114">
        <v>0</v>
      </c>
      <c r="N92" s="114">
        <f t="shared" si="11"/>
        <v>94464974</v>
      </c>
      <c r="O92" s="115">
        <f t="shared" si="12"/>
        <v>4349.816917622139</v>
      </c>
      <c r="P92" s="114">
        <v>21717</v>
      </c>
    </row>
    <row r="93" spans="1:16" s="66" customFormat="1" ht="12.75" x14ac:dyDescent="0.2">
      <c r="A93" s="110">
        <v>40</v>
      </c>
      <c r="B93" s="110" t="s">
        <v>118</v>
      </c>
      <c r="C93" s="116">
        <v>28088232</v>
      </c>
      <c r="D93" s="116">
        <v>0</v>
      </c>
      <c r="E93" s="116">
        <v>56700618</v>
      </c>
      <c r="F93" s="116">
        <v>0</v>
      </c>
      <c r="G93" s="116">
        <f t="shared" si="9"/>
        <v>84788850</v>
      </c>
      <c r="H93" s="116">
        <v>18166345</v>
      </c>
      <c r="I93" s="116">
        <v>0</v>
      </c>
      <c r="J93" s="116">
        <v>37884647</v>
      </c>
      <c r="K93" s="116">
        <v>28737858</v>
      </c>
      <c r="L93" s="116">
        <f t="shared" si="10"/>
        <v>84788850</v>
      </c>
      <c r="M93" s="116">
        <v>0</v>
      </c>
      <c r="N93" s="116">
        <f t="shared" si="11"/>
        <v>84788850</v>
      </c>
      <c r="O93" s="112">
        <f t="shared" si="12"/>
        <v>7813.2003317360859</v>
      </c>
      <c r="P93" s="111">
        <v>10852</v>
      </c>
    </row>
    <row r="94" spans="1:16" s="66" customFormat="1" ht="12.75" x14ac:dyDescent="0.2">
      <c r="A94" s="113">
        <v>41</v>
      </c>
      <c r="B94" s="113" t="s">
        <v>248</v>
      </c>
      <c r="C94" s="114">
        <v>0</v>
      </c>
      <c r="D94" s="114">
        <v>0</v>
      </c>
      <c r="E94" s="114">
        <v>0</v>
      </c>
      <c r="F94" s="114">
        <v>0</v>
      </c>
      <c r="G94" s="114">
        <f t="shared" si="9"/>
        <v>0</v>
      </c>
      <c r="H94" s="114">
        <v>0</v>
      </c>
      <c r="I94" s="114">
        <v>0</v>
      </c>
      <c r="J94" s="114">
        <v>0</v>
      </c>
      <c r="K94" s="114">
        <v>0</v>
      </c>
      <c r="L94" s="114">
        <f t="shared" si="10"/>
        <v>0</v>
      </c>
      <c r="M94" s="114">
        <v>0</v>
      </c>
      <c r="N94" s="114">
        <f t="shared" si="11"/>
        <v>0</v>
      </c>
      <c r="O94" s="115">
        <f t="shared" si="12"/>
        <v>0</v>
      </c>
      <c r="P94" s="114">
        <v>0</v>
      </c>
    </row>
    <row r="95" spans="1:16" s="66" customFormat="1" ht="12.75" x14ac:dyDescent="0.2">
      <c r="A95" s="110">
        <v>42</v>
      </c>
      <c r="B95" s="110" t="s">
        <v>122</v>
      </c>
      <c r="C95" s="111">
        <v>229998262</v>
      </c>
      <c r="D95" s="111">
        <v>0</v>
      </c>
      <c r="E95" s="111">
        <v>202753284</v>
      </c>
      <c r="F95" s="111">
        <v>0</v>
      </c>
      <c r="G95" s="111">
        <f t="shared" si="9"/>
        <v>432751546</v>
      </c>
      <c r="H95" s="111">
        <v>315021591</v>
      </c>
      <c r="I95" s="111">
        <v>0</v>
      </c>
      <c r="J95" s="111">
        <v>107844306</v>
      </c>
      <c r="K95" s="111">
        <v>9885649</v>
      </c>
      <c r="L95" s="111">
        <f t="shared" si="10"/>
        <v>432751546</v>
      </c>
      <c r="M95" s="111">
        <v>0</v>
      </c>
      <c r="N95" s="111">
        <f t="shared" si="11"/>
        <v>432751546</v>
      </c>
      <c r="O95" s="112">
        <f t="shared" si="12"/>
        <v>3782.1320223737107</v>
      </c>
      <c r="P95" s="111">
        <v>114420</v>
      </c>
    </row>
    <row r="96" spans="1:16" s="66" customFormat="1" ht="12.75" x14ac:dyDescent="0.2">
      <c r="A96" s="113">
        <v>43</v>
      </c>
      <c r="B96" s="113" t="s">
        <v>124</v>
      </c>
      <c r="C96" s="114">
        <v>1002305110</v>
      </c>
      <c r="D96" s="114">
        <v>0</v>
      </c>
      <c r="E96" s="114">
        <v>962596324</v>
      </c>
      <c r="F96" s="114">
        <v>0</v>
      </c>
      <c r="G96" s="114">
        <f t="shared" si="9"/>
        <v>1964901434</v>
      </c>
      <c r="H96" s="114">
        <v>880447651</v>
      </c>
      <c r="I96" s="114">
        <v>20014506</v>
      </c>
      <c r="J96" s="114">
        <v>639367794</v>
      </c>
      <c r="K96" s="114">
        <v>425071483</v>
      </c>
      <c r="L96" s="114">
        <f t="shared" si="10"/>
        <v>1964901434</v>
      </c>
      <c r="M96" s="114">
        <v>62865966</v>
      </c>
      <c r="N96" s="114">
        <f t="shared" si="11"/>
        <v>1902035468</v>
      </c>
      <c r="O96" s="115">
        <f t="shared" si="12"/>
        <v>5497.6413419544297</v>
      </c>
      <c r="P96" s="114">
        <v>345973</v>
      </c>
    </row>
    <row r="97" spans="1:16" s="66" customFormat="1" ht="12.75" x14ac:dyDescent="0.2">
      <c r="A97" s="110">
        <v>44</v>
      </c>
      <c r="B97" s="110" t="s">
        <v>126</v>
      </c>
      <c r="C97" s="111">
        <v>82613756</v>
      </c>
      <c r="D97" s="111">
        <v>0</v>
      </c>
      <c r="E97" s="111">
        <v>64777318</v>
      </c>
      <c r="F97" s="111">
        <v>0</v>
      </c>
      <c r="G97" s="111">
        <f t="shared" si="9"/>
        <v>147391074</v>
      </c>
      <c r="H97" s="111">
        <v>64881240</v>
      </c>
      <c r="I97" s="111">
        <v>0</v>
      </c>
      <c r="J97" s="111">
        <v>82509834</v>
      </c>
      <c r="K97" s="111">
        <v>0</v>
      </c>
      <c r="L97" s="111">
        <f t="shared" si="10"/>
        <v>147391074</v>
      </c>
      <c r="M97" s="111">
        <v>0</v>
      </c>
      <c r="N97" s="111">
        <f t="shared" si="11"/>
        <v>147391074</v>
      </c>
      <c r="O97" s="112">
        <f t="shared" si="12"/>
        <v>3024.8958256372366</v>
      </c>
      <c r="P97" s="111">
        <v>48726</v>
      </c>
    </row>
    <row r="98" spans="1:16" s="66" customFormat="1" ht="12.75" x14ac:dyDescent="0.2">
      <c r="A98" s="113">
        <v>45</v>
      </c>
      <c r="B98" s="113" t="s">
        <v>128</v>
      </c>
      <c r="C98" s="114">
        <v>89379</v>
      </c>
      <c r="D98" s="114">
        <v>0</v>
      </c>
      <c r="E98" s="114">
        <v>3358018</v>
      </c>
      <c r="F98" s="114">
        <v>0</v>
      </c>
      <c r="G98" s="114">
        <f t="shared" si="9"/>
        <v>3447397</v>
      </c>
      <c r="H98" s="114">
        <v>3060809</v>
      </c>
      <c r="I98" s="114">
        <v>0</v>
      </c>
      <c r="J98" s="114">
        <v>288137</v>
      </c>
      <c r="K98" s="114">
        <v>98451</v>
      </c>
      <c r="L98" s="114">
        <f t="shared" si="10"/>
        <v>3447397</v>
      </c>
      <c r="M98" s="114">
        <v>0</v>
      </c>
      <c r="N98" s="114">
        <f t="shared" si="11"/>
        <v>3447397</v>
      </c>
      <c r="O98" s="115">
        <f t="shared" si="12"/>
        <v>1508.7076586433261</v>
      </c>
      <c r="P98" s="114">
        <v>2285</v>
      </c>
    </row>
    <row r="99" spans="1:16" s="66" customFormat="1" ht="12.75" x14ac:dyDescent="0.2">
      <c r="A99" s="110">
        <v>46</v>
      </c>
      <c r="B99" s="110" t="s">
        <v>130</v>
      </c>
      <c r="C99" s="111">
        <v>0</v>
      </c>
      <c r="D99" s="111">
        <v>0</v>
      </c>
      <c r="E99" s="111">
        <v>0</v>
      </c>
      <c r="F99" s="111">
        <v>0</v>
      </c>
      <c r="G99" s="111">
        <f t="shared" si="9"/>
        <v>0</v>
      </c>
      <c r="H99" s="111">
        <v>0</v>
      </c>
      <c r="I99" s="111">
        <v>0</v>
      </c>
      <c r="J99" s="111">
        <v>0</v>
      </c>
      <c r="K99" s="111">
        <v>0</v>
      </c>
      <c r="L99" s="111">
        <f t="shared" si="10"/>
        <v>0</v>
      </c>
      <c r="M99" s="111">
        <v>0</v>
      </c>
      <c r="N99" s="111">
        <f t="shared" si="11"/>
        <v>0</v>
      </c>
      <c r="O99" s="112">
        <f t="shared" si="12"/>
        <v>0</v>
      </c>
      <c r="P99" s="111">
        <v>0</v>
      </c>
    </row>
    <row r="100" spans="1:16" s="66" customFormat="1" ht="12.75" x14ac:dyDescent="0.2">
      <c r="A100" s="113">
        <v>47</v>
      </c>
      <c r="B100" s="113" t="s">
        <v>132</v>
      </c>
      <c r="C100" s="114">
        <v>160190854</v>
      </c>
      <c r="D100" s="114">
        <v>0</v>
      </c>
      <c r="E100" s="114">
        <v>165714071</v>
      </c>
      <c r="F100" s="114">
        <v>0</v>
      </c>
      <c r="G100" s="114">
        <f t="shared" si="9"/>
        <v>325904925</v>
      </c>
      <c r="H100" s="114">
        <v>195571602</v>
      </c>
      <c r="I100" s="114">
        <v>0</v>
      </c>
      <c r="J100" s="114">
        <v>100618439</v>
      </c>
      <c r="K100" s="114">
        <v>29714884</v>
      </c>
      <c r="L100" s="114">
        <f t="shared" si="10"/>
        <v>325904925</v>
      </c>
      <c r="M100" s="114">
        <v>0</v>
      </c>
      <c r="N100" s="114">
        <f t="shared" si="11"/>
        <v>325904925</v>
      </c>
      <c r="O100" s="115">
        <f t="shared" si="12"/>
        <v>3982.901828269743</v>
      </c>
      <c r="P100" s="114">
        <v>81826</v>
      </c>
    </row>
    <row r="101" spans="1:16" s="66" customFormat="1" ht="12.75" x14ac:dyDescent="0.2">
      <c r="A101" s="110">
        <v>48</v>
      </c>
      <c r="B101" s="110" t="s">
        <v>134</v>
      </c>
      <c r="C101" s="111">
        <v>0</v>
      </c>
      <c r="D101" s="111">
        <v>0</v>
      </c>
      <c r="E101" s="111">
        <v>0</v>
      </c>
      <c r="F101" s="111">
        <v>0</v>
      </c>
      <c r="G101" s="111">
        <f t="shared" si="9"/>
        <v>0</v>
      </c>
      <c r="H101" s="111">
        <v>0</v>
      </c>
      <c r="I101" s="111">
        <v>0</v>
      </c>
      <c r="J101" s="111">
        <v>0</v>
      </c>
      <c r="K101" s="111">
        <v>0</v>
      </c>
      <c r="L101" s="111">
        <f t="shared" si="10"/>
        <v>0</v>
      </c>
      <c r="M101" s="111">
        <v>0</v>
      </c>
      <c r="N101" s="111">
        <f t="shared" si="11"/>
        <v>0</v>
      </c>
      <c r="O101" s="112">
        <f t="shared" si="12"/>
        <v>0</v>
      </c>
      <c r="P101" s="111">
        <v>0</v>
      </c>
    </row>
    <row r="102" spans="1:16" s="66" customFormat="1" ht="12.75" x14ac:dyDescent="0.2">
      <c r="A102" s="113">
        <v>49</v>
      </c>
      <c r="B102" s="113" t="s">
        <v>136</v>
      </c>
      <c r="C102" s="114">
        <v>123498488</v>
      </c>
      <c r="D102" s="114">
        <v>0</v>
      </c>
      <c r="E102" s="114">
        <v>62973133</v>
      </c>
      <c r="F102" s="114">
        <v>0</v>
      </c>
      <c r="G102" s="114">
        <f t="shared" si="9"/>
        <v>186471621</v>
      </c>
      <c r="H102" s="114">
        <v>79391830</v>
      </c>
      <c r="I102" s="114">
        <v>0</v>
      </c>
      <c r="J102" s="114">
        <v>87098134</v>
      </c>
      <c r="K102" s="114">
        <v>19981657</v>
      </c>
      <c r="L102" s="114">
        <f t="shared" si="10"/>
        <v>186471621</v>
      </c>
      <c r="M102" s="114">
        <v>0</v>
      </c>
      <c r="N102" s="114">
        <f t="shared" si="11"/>
        <v>186471621</v>
      </c>
      <c r="O102" s="115">
        <f t="shared" si="12"/>
        <v>6600.7653451327433</v>
      </c>
      <c r="P102" s="114">
        <v>28250</v>
      </c>
    </row>
    <row r="103" spans="1:16" s="66" customFormat="1" ht="12.75" x14ac:dyDescent="0.2">
      <c r="A103" s="110">
        <v>50</v>
      </c>
      <c r="B103" s="110" t="s">
        <v>138</v>
      </c>
      <c r="C103" s="116">
        <v>0</v>
      </c>
      <c r="D103" s="116">
        <v>0</v>
      </c>
      <c r="E103" s="116">
        <v>0</v>
      </c>
      <c r="F103" s="116">
        <v>0</v>
      </c>
      <c r="G103" s="116">
        <f t="shared" si="9"/>
        <v>0</v>
      </c>
      <c r="H103" s="116">
        <v>0</v>
      </c>
      <c r="I103" s="116">
        <v>0</v>
      </c>
      <c r="J103" s="116">
        <v>0</v>
      </c>
      <c r="K103" s="116">
        <v>0</v>
      </c>
      <c r="L103" s="116">
        <f t="shared" si="10"/>
        <v>0</v>
      </c>
      <c r="M103" s="116">
        <v>0</v>
      </c>
      <c r="N103" s="116">
        <f t="shared" si="11"/>
        <v>0</v>
      </c>
      <c r="O103" s="112">
        <f t="shared" si="12"/>
        <v>0</v>
      </c>
      <c r="P103" s="111">
        <v>0</v>
      </c>
    </row>
    <row r="104" spans="1:16" s="66" customFormat="1" ht="12.75" x14ac:dyDescent="0.2">
      <c r="A104" s="113">
        <v>51</v>
      </c>
      <c r="B104" s="113" t="s">
        <v>140</v>
      </c>
      <c r="C104" s="117">
        <v>82563857</v>
      </c>
      <c r="D104" s="117">
        <v>0</v>
      </c>
      <c r="E104" s="117">
        <v>12617606</v>
      </c>
      <c r="F104" s="117">
        <v>0</v>
      </c>
      <c r="G104" s="117">
        <f t="shared" si="9"/>
        <v>95181463</v>
      </c>
      <c r="H104" s="117">
        <v>86235524</v>
      </c>
      <c r="I104" s="117">
        <v>0</v>
      </c>
      <c r="J104" s="117">
        <v>8799199</v>
      </c>
      <c r="K104" s="117">
        <v>146740</v>
      </c>
      <c r="L104" s="117">
        <f t="shared" si="10"/>
        <v>95181463</v>
      </c>
      <c r="M104" s="117">
        <v>0</v>
      </c>
      <c r="N104" s="117">
        <f t="shared" si="11"/>
        <v>95181463</v>
      </c>
      <c r="O104" s="117">
        <f t="shared" si="12"/>
        <v>8725.840025669233</v>
      </c>
      <c r="P104" s="117">
        <v>10908</v>
      </c>
    </row>
    <row r="105" spans="1:16" s="66" customFormat="1" ht="12.75" x14ac:dyDescent="0.2">
      <c r="A105" s="110">
        <v>52</v>
      </c>
      <c r="B105" s="110" t="s">
        <v>142</v>
      </c>
      <c r="C105" s="111">
        <v>0</v>
      </c>
      <c r="D105" s="111">
        <v>0</v>
      </c>
      <c r="E105" s="111">
        <v>0</v>
      </c>
      <c r="F105" s="111">
        <v>0</v>
      </c>
      <c r="G105" s="111">
        <f t="shared" si="9"/>
        <v>0</v>
      </c>
      <c r="H105" s="111">
        <v>0</v>
      </c>
      <c r="I105" s="111">
        <v>0</v>
      </c>
      <c r="J105" s="111">
        <v>0</v>
      </c>
      <c r="K105" s="111">
        <v>0</v>
      </c>
      <c r="L105" s="111">
        <f t="shared" si="10"/>
        <v>0</v>
      </c>
      <c r="M105" s="111">
        <v>0</v>
      </c>
      <c r="N105" s="111">
        <f t="shared" si="11"/>
        <v>0</v>
      </c>
      <c r="O105" s="112">
        <f t="shared" si="12"/>
        <v>0</v>
      </c>
      <c r="P105" s="111">
        <v>0</v>
      </c>
    </row>
    <row r="106" spans="1:16" s="66" customFormat="1" ht="12.75" x14ac:dyDescent="0.2">
      <c r="A106" s="113">
        <v>53</v>
      </c>
      <c r="B106" s="113" t="s">
        <v>144</v>
      </c>
      <c r="C106" s="114">
        <v>2281942731</v>
      </c>
      <c r="D106" s="114">
        <v>0</v>
      </c>
      <c r="E106" s="114">
        <v>1940419989</v>
      </c>
      <c r="F106" s="114">
        <v>0</v>
      </c>
      <c r="G106" s="114">
        <f t="shared" si="9"/>
        <v>4222362720</v>
      </c>
      <c r="H106" s="114">
        <v>2642910132</v>
      </c>
      <c r="I106" s="114">
        <v>197047760</v>
      </c>
      <c r="J106" s="114">
        <v>1106200934</v>
      </c>
      <c r="K106" s="114">
        <v>276203894</v>
      </c>
      <c r="L106" s="114">
        <f t="shared" si="10"/>
        <v>4222362720</v>
      </c>
      <c r="M106" s="114">
        <v>51010317</v>
      </c>
      <c r="N106" s="114">
        <f t="shared" si="11"/>
        <v>4171352403</v>
      </c>
      <c r="O106" s="115">
        <f t="shared" si="12"/>
        <v>9497.2471534571741</v>
      </c>
      <c r="P106" s="114">
        <v>439217</v>
      </c>
    </row>
    <row r="107" spans="1:16" s="66" customFormat="1" ht="12.75" x14ac:dyDescent="0.2">
      <c r="A107" s="110">
        <v>54</v>
      </c>
      <c r="B107" s="110" t="s">
        <v>146</v>
      </c>
      <c r="C107" s="111">
        <v>135980122</v>
      </c>
      <c r="D107" s="111">
        <v>0</v>
      </c>
      <c r="E107" s="111">
        <v>76291800</v>
      </c>
      <c r="F107" s="111">
        <v>0</v>
      </c>
      <c r="G107" s="111">
        <f t="shared" si="9"/>
        <v>212271922</v>
      </c>
      <c r="H107" s="111">
        <v>131086900</v>
      </c>
      <c r="I107" s="111">
        <v>0</v>
      </c>
      <c r="J107" s="111">
        <v>80854475</v>
      </c>
      <c r="K107" s="111">
        <v>330547</v>
      </c>
      <c r="L107" s="111">
        <f t="shared" si="10"/>
        <v>212271922</v>
      </c>
      <c r="M107" s="111">
        <v>0</v>
      </c>
      <c r="N107" s="111">
        <f t="shared" si="11"/>
        <v>212271922</v>
      </c>
      <c r="O107" s="112">
        <f t="shared" si="12"/>
        <v>5123.8756879405237</v>
      </c>
      <c r="P107" s="111">
        <v>41428</v>
      </c>
    </row>
    <row r="108" spans="1:16" s="66" customFormat="1" ht="12.75" x14ac:dyDescent="0.2">
      <c r="A108" s="113">
        <v>55</v>
      </c>
      <c r="B108" s="113" t="s">
        <v>148</v>
      </c>
      <c r="C108" s="114">
        <v>6086229</v>
      </c>
      <c r="D108" s="114">
        <v>0</v>
      </c>
      <c r="E108" s="114">
        <v>15262841</v>
      </c>
      <c r="F108" s="114">
        <v>0</v>
      </c>
      <c r="G108" s="114">
        <f t="shared" si="9"/>
        <v>21349070</v>
      </c>
      <c r="H108" s="114">
        <v>16045297</v>
      </c>
      <c r="I108" s="114">
        <v>0</v>
      </c>
      <c r="J108" s="114">
        <v>5303773</v>
      </c>
      <c r="K108" s="114">
        <v>0</v>
      </c>
      <c r="L108" s="114">
        <f t="shared" si="10"/>
        <v>21349070</v>
      </c>
      <c r="M108" s="114">
        <v>0</v>
      </c>
      <c r="N108" s="114">
        <f t="shared" si="11"/>
        <v>21349070</v>
      </c>
      <c r="O108" s="115">
        <f t="shared" si="12"/>
        <v>1770.3847748569533</v>
      </c>
      <c r="P108" s="114">
        <v>12059</v>
      </c>
    </row>
    <row r="109" spans="1:16" s="66" customFormat="1" ht="12.75" x14ac:dyDescent="0.2">
      <c r="A109" s="110">
        <v>56</v>
      </c>
      <c r="B109" s="110" t="s">
        <v>150</v>
      </c>
      <c r="C109" s="111">
        <v>20149000</v>
      </c>
      <c r="D109" s="111">
        <v>0</v>
      </c>
      <c r="E109" s="111">
        <v>18420146</v>
      </c>
      <c r="F109" s="111">
        <v>0</v>
      </c>
      <c r="G109" s="111">
        <f t="shared" si="9"/>
        <v>38569146</v>
      </c>
      <c r="H109" s="111">
        <v>15635647</v>
      </c>
      <c r="I109" s="111">
        <v>0</v>
      </c>
      <c r="J109" s="111">
        <v>22933499</v>
      </c>
      <c r="K109" s="111">
        <v>0</v>
      </c>
      <c r="L109" s="111">
        <f t="shared" si="10"/>
        <v>38569146</v>
      </c>
      <c r="M109" s="111">
        <v>0</v>
      </c>
      <c r="N109" s="111">
        <f t="shared" si="11"/>
        <v>38569146</v>
      </c>
      <c r="O109" s="112">
        <f t="shared" si="12"/>
        <v>2758.4856243741956</v>
      </c>
      <c r="P109" s="111">
        <v>13982</v>
      </c>
    </row>
    <row r="110" spans="1:16" s="66" customFormat="1" ht="12.75" x14ac:dyDescent="0.2">
      <c r="A110" s="113">
        <v>57</v>
      </c>
      <c r="B110" s="113" t="s">
        <v>152</v>
      </c>
      <c r="C110" s="114">
        <v>5572109</v>
      </c>
      <c r="D110" s="114">
        <v>0</v>
      </c>
      <c r="E110" s="114">
        <v>12135348</v>
      </c>
      <c r="F110" s="114">
        <v>0</v>
      </c>
      <c r="G110" s="114">
        <f t="shared" si="9"/>
        <v>17707457</v>
      </c>
      <c r="H110" s="114">
        <v>10405834</v>
      </c>
      <c r="I110" s="114">
        <v>0</v>
      </c>
      <c r="J110" s="114">
        <v>7301623</v>
      </c>
      <c r="K110" s="114">
        <v>0</v>
      </c>
      <c r="L110" s="114">
        <f t="shared" si="10"/>
        <v>17707457</v>
      </c>
      <c r="M110" s="114">
        <v>0</v>
      </c>
      <c r="N110" s="114">
        <f t="shared" si="11"/>
        <v>17707457</v>
      </c>
      <c r="O110" s="115">
        <f t="shared" si="12"/>
        <v>2106.2753657666231</v>
      </c>
      <c r="P110" s="114">
        <v>8407</v>
      </c>
    </row>
    <row r="111" spans="1:16" s="66" customFormat="1" ht="12.75" x14ac:dyDescent="0.2">
      <c r="A111" s="110">
        <v>58</v>
      </c>
      <c r="B111" s="110" t="s">
        <v>154</v>
      </c>
      <c r="C111" s="111">
        <v>153130670</v>
      </c>
      <c r="D111" s="111">
        <v>0</v>
      </c>
      <c r="E111" s="111">
        <v>41720795</v>
      </c>
      <c r="F111" s="111">
        <v>0</v>
      </c>
      <c r="G111" s="111">
        <f t="shared" si="9"/>
        <v>194851465</v>
      </c>
      <c r="H111" s="111">
        <v>184642182</v>
      </c>
      <c r="I111" s="111">
        <v>0</v>
      </c>
      <c r="J111" s="111">
        <v>10209283</v>
      </c>
      <c r="K111" s="111">
        <v>0</v>
      </c>
      <c r="L111" s="111">
        <f t="shared" si="10"/>
        <v>194851465</v>
      </c>
      <c r="M111" s="111">
        <v>0</v>
      </c>
      <c r="N111" s="111">
        <f t="shared" si="11"/>
        <v>194851465</v>
      </c>
      <c r="O111" s="112">
        <f t="shared" si="12"/>
        <v>6423.7452609369329</v>
      </c>
      <c r="P111" s="111">
        <v>30333</v>
      </c>
    </row>
    <row r="112" spans="1:16" s="66" customFormat="1" ht="12.75" x14ac:dyDescent="0.2">
      <c r="A112" s="113">
        <v>59</v>
      </c>
      <c r="B112" s="113" t="s">
        <v>156</v>
      </c>
      <c r="C112" s="114">
        <v>36980238</v>
      </c>
      <c r="D112" s="114">
        <v>0</v>
      </c>
      <c r="E112" s="114">
        <v>19770959</v>
      </c>
      <c r="F112" s="114">
        <v>0</v>
      </c>
      <c r="G112" s="114">
        <f t="shared" si="9"/>
        <v>56751197</v>
      </c>
      <c r="H112" s="114">
        <v>20533293</v>
      </c>
      <c r="I112" s="114">
        <v>0</v>
      </c>
      <c r="J112" s="114">
        <v>14366904</v>
      </c>
      <c r="K112" s="114">
        <v>21851000</v>
      </c>
      <c r="L112" s="114">
        <f t="shared" si="10"/>
        <v>56751197</v>
      </c>
      <c r="M112" s="114">
        <v>0</v>
      </c>
      <c r="N112" s="114">
        <f t="shared" si="11"/>
        <v>56751197</v>
      </c>
      <c r="O112" s="115">
        <f t="shared" si="12"/>
        <v>5214.6647983092898</v>
      </c>
      <c r="P112" s="114">
        <v>10883</v>
      </c>
    </row>
    <row r="113" spans="1:16" s="66" customFormat="1" ht="12.75" x14ac:dyDescent="0.2">
      <c r="A113" s="110">
        <v>60</v>
      </c>
      <c r="B113" s="110" t="s">
        <v>158</v>
      </c>
      <c r="C113" s="111">
        <v>197227745</v>
      </c>
      <c r="D113" s="111">
        <v>0</v>
      </c>
      <c r="E113" s="111">
        <v>124619687</v>
      </c>
      <c r="F113" s="111">
        <v>0</v>
      </c>
      <c r="G113" s="111">
        <f t="shared" si="9"/>
        <v>321847432</v>
      </c>
      <c r="H113" s="111">
        <v>218084401</v>
      </c>
      <c r="I113" s="111">
        <v>0</v>
      </c>
      <c r="J113" s="111">
        <v>91772380</v>
      </c>
      <c r="K113" s="111">
        <v>11990651</v>
      </c>
      <c r="L113" s="111">
        <f t="shared" si="10"/>
        <v>321847432</v>
      </c>
      <c r="M113" s="111">
        <v>0</v>
      </c>
      <c r="N113" s="111">
        <f t="shared" si="11"/>
        <v>321847432</v>
      </c>
      <c r="O113" s="112">
        <f t="shared" si="12"/>
        <v>3151.5048421052634</v>
      </c>
      <c r="P113" s="111">
        <v>102125</v>
      </c>
    </row>
    <row r="114" spans="1:16" s="66" customFormat="1" ht="12.75" x14ac:dyDescent="0.2">
      <c r="A114" s="113">
        <v>61</v>
      </c>
      <c r="B114" s="113" t="s">
        <v>160</v>
      </c>
      <c r="C114" s="114">
        <v>33206204</v>
      </c>
      <c r="D114" s="114">
        <v>0</v>
      </c>
      <c r="E114" s="114">
        <v>21050003</v>
      </c>
      <c r="F114" s="114">
        <v>0</v>
      </c>
      <c r="G114" s="114">
        <f t="shared" si="9"/>
        <v>54256207</v>
      </c>
      <c r="H114" s="114">
        <v>40572725</v>
      </c>
      <c r="I114" s="114">
        <v>0</v>
      </c>
      <c r="J114" s="114">
        <v>13683482</v>
      </c>
      <c r="K114" s="114">
        <v>0</v>
      </c>
      <c r="L114" s="114">
        <f t="shared" si="10"/>
        <v>54256207</v>
      </c>
      <c r="M114" s="114">
        <v>0</v>
      </c>
      <c r="N114" s="114">
        <f t="shared" si="11"/>
        <v>54256207</v>
      </c>
      <c r="O114" s="115">
        <f t="shared" si="12"/>
        <v>3668.9347443873412</v>
      </c>
      <c r="P114" s="114">
        <v>14788</v>
      </c>
    </row>
    <row r="115" spans="1:16" s="66" customFormat="1" ht="12.75" x14ac:dyDescent="0.2">
      <c r="A115" s="110">
        <v>62</v>
      </c>
      <c r="B115" s="110" t="s">
        <v>249</v>
      </c>
      <c r="C115" s="111">
        <v>157275642</v>
      </c>
      <c r="D115" s="111">
        <v>0</v>
      </c>
      <c r="E115" s="111">
        <v>37022255</v>
      </c>
      <c r="F115" s="111">
        <v>0</v>
      </c>
      <c r="G115" s="111">
        <f t="shared" si="9"/>
        <v>194297897</v>
      </c>
      <c r="H115" s="111">
        <v>63026405</v>
      </c>
      <c r="I115" s="111">
        <v>0</v>
      </c>
      <c r="J115" s="111">
        <v>112078932</v>
      </c>
      <c r="K115" s="111">
        <v>19192560</v>
      </c>
      <c r="L115" s="111">
        <f t="shared" si="10"/>
        <v>194297897</v>
      </c>
      <c r="M115" s="111">
        <v>0</v>
      </c>
      <c r="N115" s="111">
        <f t="shared" si="11"/>
        <v>194297897</v>
      </c>
      <c r="O115" s="112">
        <f t="shared" si="12"/>
        <v>7247.7580199940312</v>
      </c>
      <c r="P115" s="111">
        <v>26808</v>
      </c>
    </row>
    <row r="116" spans="1:16" s="66" customFormat="1" ht="12.75" x14ac:dyDescent="0.2">
      <c r="A116" s="113">
        <v>63</v>
      </c>
      <c r="B116" s="113" t="s">
        <v>164</v>
      </c>
      <c r="C116" s="114">
        <v>71407196</v>
      </c>
      <c r="D116" s="114">
        <v>0</v>
      </c>
      <c r="E116" s="114">
        <v>24618931</v>
      </c>
      <c r="F116" s="114">
        <v>0</v>
      </c>
      <c r="G116" s="114">
        <f t="shared" si="9"/>
        <v>96026127</v>
      </c>
      <c r="H116" s="114">
        <v>82040974</v>
      </c>
      <c r="I116" s="114">
        <v>0</v>
      </c>
      <c r="J116" s="114">
        <v>13981428</v>
      </c>
      <c r="K116" s="114">
        <v>3725</v>
      </c>
      <c r="L116" s="114">
        <f t="shared" si="10"/>
        <v>96026127</v>
      </c>
      <c r="M116" s="114">
        <v>0</v>
      </c>
      <c r="N116" s="114">
        <f t="shared" si="11"/>
        <v>96026127</v>
      </c>
      <c r="O116" s="115">
        <f t="shared" si="12"/>
        <v>7903.3849382716053</v>
      </c>
      <c r="P116" s="114">
        <v>12150</v>
      </c>
    </row>
    <row r="117" spans="1:16" s="66" customFormat="1" ht="12.75" x14ac:dyDescent="0.2">
      <c r="A117" s="110">
        <v>64</v>
      </c>
      <c r="B117" s="110" t="s">
        <v>166</v>
      </c>
      <c r="C117" s="111">
        <v>0</v>
      </c>
      <c r="D117" s="111">
        <v>0</v>
      </c>
      <c r="E117" s="111">
        <v>0</v>
      </c>
      <c r="F117" s="111">
        <v>0</v>
      </c>
      <c r="G117" s="111">
        <f t="shared" si="9"/>
        <v>0</v>
      </c>
      <c r="H117" s="111">
        <v>0</v>
      </c>
      <c r="I117" s="111">
        <v>0</v>
      </c>
      <c r="J117" s="111">
        <v>0</v>
      </c>
      <c r="K117" s="111">
        <v>0</v>
      </c>
      <c r="L117" s="111">
        <f t="shared" si="10"/>
        <v>0</v>
      </c>
      <c r="M117" s="111">
        <v>0</v>
      </c>
      <c r="N117" s="111">
        <f t="shared" si="11"/>
        <v>0</v>
      </c>
      <c r="O117" s="112">
        <f t="shared" si="12"/>
        <v>0</v>
      </c>
      <c r="P117" s="111">
        <v>0</v>
      </c>
    </row>
    <row r="118" spans="1:16" s="66" customFormat="1" ht="12.75" x14ac:dyDescent="0.2">
      <c r="A118" s="113">
        <v>65</v>
      </c>
      <c r="B118" s="113" t="s">
        <v>168</v>
      </c>
      <c r="C118" s="114">
        <v>448989</v>
      </c>
      <c r="D118" s="114">
        <v>0</v>
      </c>
      <c r="E118" s="114">
        <v>33637696</v>
      </c>
      <c r="F118" s="114">
        <v>0</v>
      </c>
      <c r="G118" s="114">
        <f t="shared" ref="G118:G148" si="13">(C118+D118+E118+F118)</f>
        <v>34086685</v>
      </c>
      <c r="H118" s="114">
        <v>17392575</v>
      </c>
      <c r="I118" s="114">
        <v>0</v>
      </c>
      <c r="J118" s="114">
        <v>16694110</v>
      </c>
      <c r="K118" s="114">
        <v>0</v>
      </c>
      <c r="L118" s="114">
        <f t="shared" ref="L118:L148" si="14">(H118+I118+J118+K118)</f>
        <v>34086685</v>
      </c>
      <c r="M118" s="114">
        <v>0</v>
      </c>
      <c r="N118" s="114">
        <f t="shared" ref="N118:N148" si="15">(G118-M118)</f>
        <v>34086685</v>
      </c>
      <c r="O118" s="115">
        <f t="shared" ref="O118:O149" si="16">IFERROR(N118/P118,0)</f>
        <v>2178.4805394005239</v>
      </c>
      <c r="P118" s="114">
        <v>15647</v>
      </c>
    </row>
    <row r="119" spans="1:16" s="66" customFormat="1" ht="12.75" x14ac:dyDescent="0.2">
      <c r="A119" s="110">
        <v>66</v>
      </c>
      <c r="B119" s="110" t="s">
        <v>170</v>
      </c>
      <c r="C119" s="111">
        <v>76101075</v>
      </c>
      <c r="D119" s="111">
        <v>0</v>
      </c>
      <c r="E119" s="111">
        <v>61873559</v>
      </c>
      <c r="F119" s="111">
        <v>0</v>
      </c>
      <c r="G119" s="111">
        <f t="shared" si="13"/>
        <v>137974634</v>
      </c>
      <c r="H119" s="111">
        <v>59688961</v>
      </c>
      <c r="I119" s="111">
        <v>0</v>
      </c>
      <c r="J119" s="111">
        <v>78270681</v>
      </c>
      <c r="K119" s="111">
        <v>14992</v>
      </c>
      <c r="L119" s="111">
        <f t="shared" si="14"/>
        <v>137974634</v>
      </c>
      <c r="M119" s="111">
        <v>0</v>
      </c>
      <c r="N119" s="111">
        <f t="shared" si="15"/>
        <v>137974634</v>
      </c>
      <c r="O119" s="112">
        <f t="shared" si="16"/>
        <v>3558.0647274227654</v>
      </c>
      <c r="P119" s="111">
        <v>38778</v>
      </c>
    </row>
    <row r="120" spans="1:16" s="66" customFormat="1" ht="12.75" x14ac:dyDescent="0.2">
      <c r="A120" s="113">
        <v>67</v>
      </c>
      <c r="B120" s="113" t="s">
        <v>250</v>
      </c>
      <c r="C120" s="114">
        <v>43683758</v>
      </c>
      <c r="D120" s="114">
        <v>0</v>
      </c>
      <c r="E120" s="114">
        <v>55109680</v>
      </c>
      <c r="F120" s="114">
        <v>0</v>
      </c>
      <c r="G120" s="114">
        <f t="shared" si="13"/>
        <v>98793438</v>
      </c>
      <c r="H120" s="114">
        <v>55477358</v>
      </c>
      <c r="I120" s="114">
        <v>0</v>
      </c>
      <c r="J120" s="114">
        <v>39565892</v>
      </c>
      <c r="K120" s="114">
        <v>3750188</v>
      </c>
      <c r="L120" s="114">
        <f t="shared" si="14"/>
        <v>98793438</v>
      </c>
      <c r="M120" s="114">
        <v>0</v>
      </c>
      <c r="N120" s="114">
        <f t="shared" si="15"/>
        <v>98793438</v>
      </c>
      <c r="O120" s="115">
        <f t="shared" si="16"/>
        <v>4199.865578370106</v>
      </c>
      <c r="P120" s="114">
        <v>23523</v>
      </c>
    </row>
    <row r="121" spans="1:16" s="66" customFormat="1" ht="12.75" x14ac:dyDescent="0.2">
      <c r="A121" s="110">
        <v>68</v>
      </c>
      <c r="B121" s="110" t="s">
        <v>174</v>
      </c>
      <c r="C121" s="111">
        <v>27364869</v>
      </c>
      <c r="D121" s="111">
        <v>300000</v>
      </c>
      <c r="E121" s="111">
        <v>29511560</v>
      </c>
      <c r="F121" s="111">
        <v>0</v>
      </c>
      <c r="G121" s="111">
        <f t="shared" si="13"/>
        <v>57176429</v>
      </c>
      <c r="H121" s="111">
        <v>42340985</v>
      </c>
      <c r="I121" s="111">
        <v>0</v>
      </c>
      <c r="J121" s="111">
        <v>11894425</v>
      </c>
      <c r="K121" s="111">
        <v>2941019</v>
      </c>
      <c r="L121" s="111">
        <f t="shared" si="14"/>
        <v>57176429</v>
      </c>
      <c r="M121" s="111">
        <v>0</v>
      </c>
      <c r="N121" s="111">
        <f t="shared" si="15"/>
        <v>57176429</v>
      </c>
      <c r="O121" s="112">
        <f t="shared" si="16"/>
        <v>3366.2896084780687</v>
      </c>
      <c r="P121" s="111">
        <v>16985</v>
      </c>
    </row>
    <row r="122" spans="1:16" s="66" customFormat="1" ht="12.75" x14ac:dyDescent="0.2">
      <c r="A122" s="113">
        <v>69</v>
      </c>
      <c r="B122" s="113" t="s">
        <v>176</v>
      </c>
      <c r="C122" s="114">
        <v>30535145</v>
      </c>
      <c r="D122" s="114">
        <v>0</v>
      </c>
      <c r="E122" s="114">
        <v>118053846</v>
      </c>
      <c r="F122" s="114">
        <v>0</v>
      </c>
      <c r="G122" s="114">
        <f t="shared" si="13"/>
        <v>148588991</v>
      </c>
      <c r="H122" s="114">
        <v>103877803</v>
      </c>
      <c r="I122" s="114">
        <v>0</v>
      </c>
      <c r="J122" s="114">
        <v>44460355</v>
      </c>
      <c r="K122" s="114">
        <v>250833</v>
      </c>
      <c r="L122" s="114">
        <f t="shared" si="14"/>
        <v>148588991</v>
      </c>
      <c r="M122" s="114">
        <v>0</v>
      </c>
      <c r="N122" s="114">
        <f t="shared" si="15"/>
        <v>148588991</v>
      </c>
      <c r="O122" s="115">
        <f t="shared" si="16"/>
        <v>2522.1766163665066</v>
      </c>
      <c r="P122" s="114">
        <v>58913</v>
      </c>
    </row>
    <row r="123" spans="1:16" s="66" customFormat="1" ht="12.75" x14ac:dyDescent="0.2">
      <c r="A123" s="110">
        <v>70</v>
      </c>
      <c r="B123" s="110" t="s">
        <v>178</v>
      </c>
      <c r="C123" s="111">
        <v>96172496</v>
      </c>
      <c r="D123" s="111">
        <v>0</v>
      </c>
      <c r="E123" s="111">
        <v>57972174</v>
      </c>
      <c r="F123" s="111">
        <v>0</v>
      </c>
      <c r="G123" s="111">
        <f t="shared" si="13"/>
        <v>154144670</v>
      </c>
      <c r="H123" s="111">
        <v>104947342</v>
      </c>
      <c r="I123" s="111">
        <v>0</v>
      </c>
      <c r="J123" s="111">
        <v>37394987</v>
      </c>
      <c r="K123" s="111">
        <v>11802341</v>
      </c>
      <c r="L123" s="111">
        <f t="shared" si="14"/>
        <v>154144670</v>
      </c>
      <c r="M123" s="111">
        <v>0</v>
      </c>
      <c r="N123" s="111">
        <f t="shared" si="15"/>
        <v>154144670</v>
      </c>
      <c r="O123" s="112">
        <f t="shared" si="16"/>
        <v>4836.2146644495342</v>
      </c>
      <c r="P123" s="111">
        <v>31873</v>
      </c>
    </row>
    <row r="124" spans="1:16" s="66" customFormat="1" ht="12.75" x14ac:dyDescent="0.2">
      <c r="A124" s="113">
        <v>71</v>
      </c>
      <c r="B124" s="113" t="s">
        <v>180</v>
      </c>
      <c r="C124" s="114">
        <v>27691592</v>
      </c>
      <c r="D124" s="114">
        <v>0</v>
      </c>
      <c r="E124" s="114">
        <v>29931753</v>
      </c>
      <c r="F124" s="114">
        <v>0</v>
      </c>
      <c r="G124" s="114">
        <f t="shared" si="13"/>
        <v>57623345</v>
      </c>
      <c r="H124" s="114">
        <v>32077175</v>
      </c>
      <c r="I124" s="114">
        <v>0</v>
      </c>
      <c r="J124" s="114">
        <v>23647921</v>
      </c>
      <c r="K124" s="114">
        <v>1898249</v>
      </c>
      <c r="L124" s="114">
        <f t="shared" si="14"/>
        <v>57623345</v>
      </c>
      <c r="M124" s="114">
        <v>0</v>
      </c>
      <c r="N124" s="114">
        <f t="shared" si="15"/>
        <v>57623345</v>
      </c>
      <c r="O124" s="115">
        <f t="shared" si="16"/>
        <v>2555.5856395245696</v>
      </c>
      <c r="P124" s="114">
        <v>22548</v>
      </c>
    </row>
    <row r="125" spans="1:16" s="66" customFormat="1" ht="12.75" x14ac:dyDescent="0.2">
      <c r="A125" s="110">
        <v>72</v>
      </c>
      <c r="B125" s="110" t="s">
        <v>182</v>
      </c>
      <c r="C125" s="111">
        <v>64549975</v>
      </c>
      <c r="D125" s="111">
        <v>0</v>
      </c>
      <c r="E125" s="111">
        <v>67273478</v>
      </c>
      <c r="F125" s="111">
        <v>0</v>
      </c>
      <c r="G125" s="111">
        <f t="shared" si="13"/>
        <v>131823453</v>
      </c>
      <c r="H125" s="111">
        <v>81430618</v>
      </c>
      <c r="I125" s="111">
        <v>0</v>
      </c>
      <c r="J125" s="111">
        <v>46895277</v>
      </c>
      <c r="K125" s="111">
        <v>3497558</v>
      </c>
      <c r="L125" s="111">
        <f t="shared" si="14"/>
        <v>131823453</v>
      </c>
      <c r="M125" s="111">
        <v>0</v>
      </c>
      <c r="N125" s="111">
        <f t="shared" si="15"/>
        <v>131823453</v>
      </c>
      <c r="O125" s="112">
        <f t="shared" si="16"/>
        <v>3090.3123285744427</v>
      </c>
      <c r="P125" s="111">
        <v>42657</v>
      </c>
    </row>
    <row r="126" spans="1:16" s="66" customFormat="1" ht="12.75" x14ac:dyDescent="0.2">
      <c r="A126" s="113">
        <v>73</v>
      </c>
      <c r="B126" s="113" t="s">
        <v>184</v>
      </c>
      <c r="C126" s="114">
        <v>1217571000</v>
      </c>
      <c r="D126" s="114">
        <v>0</v>
      </c>
      <c r="E126" s="114">
        <v>1463197000</v>
      </c>
      <c r="F126" s="114">
        <v>0</v>
      </c>
      <c r="G126" s="114">
        <f t="shared" si="13"/>
        <v>2680768000</v>
      </c>
      <c r="H126" s="114">
        <v>1924110000</v>
      </c>
      <c r="I126" s="114">
        <v>74039000</v>
      </c>
      <c r="J126" s="114">
        <v>682619000</v>
      </c>
      <c r="K126" s="114">
        <v>0</v>
      </c>
      <c r="L126" s="114">
        <f t="shared" si="14"/>
        <v>2680768000</v>
      </c>
      <c r="M126" s="114">
        <v>0</v>
      </c>
      <c r="N126" s="114">
        <f t="shared" si="15"/>
        <v>2680768000</v>
      </c>
      <c r="O126" s="115">
        <f t="shared" si="16"/>
        <v>5384.6577202507569</v>
      </c>
      <c r="P126" s="114">
        <v>497853</v>
      </c>
    </row>
    <row r="127" spans="1:16" s="66" customFormat="1" ht="12.75" x14ac:dyDescent="0.2">
      <c r="A127" s="110">
        <v>74</v>
      </c>
      <c r="B127" s="110" t="s">
        <v>186</v>
      </c>
      <c r="C127" s="111">
        <v>0</v>
      </c>
      <c r="D127" s="111">
        <v>0</v>
      </c>
      <c r="E127" s="111">
        <v>0</v>
      </c>
      <c r="F127" s="111">
        <v>0</v>
      </c>
      <c r="G127" s="111">
        <f t="shared" si="13"/>
        <v>0</v>
      </c>
      <c r="H127" s="111">
        <v>0</v>
      </c>
      <c r="I127" s="111">
        <v>0</v>
      </c>
      <c r="J127" s="111">
        <v>0</v>
      </c>
      <c r="K127" s="111">
        <v>0</v>
      </c>
      <c r="L127" s="111">
        <f t="shared" si="14"/>
        <v>0</v>
      </c>
      <c r="M127" s="111">
        <v>0</v>
      </c>
      <c r="N127" s="111">
        <f t="shared" si="15"/>
        <v>0</v>
      </c>
      <c r="O127" s="112">
        <f t="shared" si="16"/>
        <v>0</v>
      </c>
      <c r="P127" s="111">
        <v>0</v>
      </c>
    </row>
    <row r="128" spans="1:16" s="66" customFormat="1" ht="12.75" x14ac:dyDescent="0.2">
      <c r="A128" s="113">
        <v>75</v>
      </c>
      <c r="B128" s="113" t="s">
        <v>188</v>
      </c>
      <c r="C128" s="114">
        <v>1455784</v>
      </c>
      <c r="D128" s="114">
        <v>0</v>
      </c>
      <c r="E128" s="114">
        <v>11535456</v>
      </c>
      <c r="F128" s="114">
        <v>0</v>
      </c>
      <c r="G128" s="114">
        <f t="shared" si="13"/>
        <v>12991240</v>
      </c>
      <c r="H128" s="114">
        <v>8672788</v>
      </c>
      <c r="I128" s="114">
        <v>0</v>
      </c>
      <c r="J128" s="114">
        <v>2844828</v>
      </c>
      <c r="K128" s="114">
        <v>1473624</v>
      </c>
      <c r="L128" s="114">
        <f t="shared" si="14"/>
        <v>12991240</v>
      </c>
      <c r="M128" s="114">
        <v>0</v>
      </c>
      <c r="N128" s="114">
        <f t="shared" si="15"/>
        <v>12991240</v>
      </c>
      <c r="O128" s="115">
        <f t="shared" si="16"/>
        <v>1739.3546659526041</v>
      </c>
      <c r="P128" s="114">
        <v>7469</v>
      </c>
    </row>
    <row r="129" spans="1:16" s="66" customFormat="1" ht="12.75" x14ac:dyDescent="0.2">
      <c r="A129" s="110">
        <v>76</v>
      </c>
      <c r="B129" s="110" t="s">
        <v>62</v>
      </c>
      <c r="C129" s="111">
        <v>0</v>
      </c>
      <c r="D129" s="111">
        <v>0</v>
      </c>
      <c r="E129" s="111">
        <v>0</v>
      </c>
      <c r="F129" s="111">
        <v>0</v>
      </c>
      <c r="G129" s="111">
        <f t="shared" si="13"/>
        <v>0</v>
      </c>
      <c r="H129" s="111">
        <v>0</v>
      </c>
      <c r="I129" s="111">
        <v>0</v>
      </c>
      <c r="J129" s="111">
        <v>0</v>
      </c>
      <c r="K129" s="111">
        <v>0</v>
      </c>
      <c r="L129" s="111">
        <f t="shared" si="14"/>
        <v>0</v>
      </c>
      <c r="M129" s="111">
        <v>0</v>
      </c>
      <c r="N129" s="111">
        <f t="shared" si="15"/>
        <v>0</v>
      </c>
      <c r="O129" s="112">
        <f t="shared" si="16"/>
        <v>0</v>
      </c>
      <c r="P129" s="111">
        <v>0</v>
      </c>
    </row>
    <row r="130" spans="1:16" s="66" customFormat="1" ht="12.75" x14ac:dyDescent="0.2">
      <c r="A130" s="113">
        <v>77</v>
      </c>
      <c r="B130" s="113" t="s">
        <v>64</v>
      </c>
      <c r="C130" s="114">
        <v>231453234</v>
      </c>
      <c r="D130" s="114">
        <v>0</v>
      </c>
      <c r="E130" s="114">
        <v>214421739</v>
      </c>
      <c r="F130" s="114">
        <v>0</v>
      </c>
      <c r="G130" s="114">
        <f t="shared" si="13"/>
        <v>445874973</v>
      </c>
      <c r="H130" s="114">
        <v>275444790</v>
      </c>
      <c r="I130" s="114">
        <v>0</v>
      </c>
      <c r="J130" s="114">
        <v>170430183</v>
      </c>
      <c r="K130" s="114">
        <v>0</v>
      </c>
      <c r="L130" s="114">
        <f t="shared" si="14"/>
        <v>445874973</v>
      </c>
      <c r="M130" s="114">
        <v>329929</v>
      </c>
      <c r="N130" s="114">
        <f t="shared" si="15"/>
        <v>445545044</v>
      </c>
      <c r="O130" s="115">
        <f t="shared" si="16"/>
        <v>4617.1906276879072</v>
      </c>
      <c r="P130" s="114">
        <v>96497</v>
      </c>
    </row>
    <row r="131" spans="1:16" s="66" customFormat="1" ht="12.75" x14ac:dyDescent="0.2">
      <c r="A131" s="110">
        <v>78</v>
      </c>
      <c r="B131" s="110" t="s">
        <v>192</v>
      </c>
      <c r="C131" s="111">
        <v>64536412</v>
      </c>
      <c r="D131" s="111">
        <v>0</v>
      </c>
      <c r="E131" s="111">
        <v>54029717</v>
      </c>
      <c r="F131" s="111">
        <v>0</v>
      </c>
      <c r="G131" s="111">
        <f t="shared" si="13"/>
        <v>118566129</v>
      </c>
      <c r="H131" s="111">
        <v>69816395</v>
      </c>
      <c r="I131" s="111">
        <v>0</v>
      </c>
      <c r="J131" s="111">
        <v>39766462</v>
      </c>
      <c r="K131" s="111">
        <v>8983272</v>
      </c>
      <c r="L131" s="111">
        <f t="shared" si="14"/>
        <v>118566129</v>
      </c>
      <c r="M131" s="111">
        <v>844319</v>
      </c>
      <c r="N131" s="111">
        <f t="shared" si="15"/>
        <v>117721810</v>
      </c>
      <c r="O131" s="112">
        <f t="shared" si="16"/>
        <v>5212.8508169862289</v>
      </c>
      <c r="P131" s="111">
        <v>22583</v>
      </c>
    </row>
    <row r="132" spans="1:16" s="66" customFormat="1" ht="12.75" x14ac:dyDescent="0.2">
      <c r="A132" s="113">
        <v>79</v>
      </c>
      <c r="B132" s="113" t="s">
        <v>194</v>
      </c>
      <c r="C132" s="114">
        <v>80372555</v>
      </c>
      <c r="D132" s="114">
        <v>13952863</v>
      </c>
      <c r="E132" s="114">
        <v>200156081</v>
      </c>
      <c r="F132" s="114">
        <v>0</v>
      </c>
      <c r="G132" s="114">
        <f t="shared" si="13"/>
        <v>294481499</v>
      </c>
      <c r="H132" s="114">
        <v>199668951</v>
      </c>
      <c r="I132" s="114">
        <v>0</v>
      </c>
      <c r="J132" s="114">
        <v>85607399</v>
      </c>
      <c r="K132" s="114">
        <v>9205149</v>
      </c>
      <c r="L132" s="114">
        <f t="shared" si="14"/>
        <v>294481499</v>
      </c>
      <c r="M132" s="114">
        <v>0</v>
      </c>
      <c r="N132" s="114">
        <f t="shared" si="15"/>
        <v>294481499</v>
      </c>
      <c r="O132" s="115">
        <f t="shared" si="16"/>
        <v>3382.8617591986308</v>
      </c>
      <c r="P132" s="114">
        <v>87051</v>
      </c>
    </row>
    <row r="133" spans="1:16" s="66" customFormat="1" ht="12.75" x14ac:dyDescent="0.2">
      <c r="A133" s="110">
        <v>80</v>
      </c>
      <c r="B133" s="110" t="s">
        <v>196</v>
      </c>
      <c r="C133" s="111">
        <v>0</v>
      </c>
      <c r="D133" s="111">
        <v>0</v>
      </c>
      <c r="E133" s="111">
        <v>0</v>
      </c>
      <c r="F133" s="111">
        <v>0</v>
      </c>
      <c r="G133" s="111">
        <f t="shared" si="13"/>
        <v>0</v>
      </c>
      <c r="H133" s="111">
        <v>0</v>
      </c>
      <c r="I133" s="111">
        <v>0</v>
      </c>
      <c r="J133" s="111">
        <v>0</v>
      </c>
      <c r="K133" s="111">
        <v>0</v>
      </c>
      <c r="L133" s="111">
        <f t="shared" si="14"/>
        <v>0</v>
      </c>
      <c r="M133" s="111">
        <v>0</v>
      </c>
      <c r="N133" s="111">
        <f t="shared" si="15"/>
        <v>0</v>
      </c>
      <c r="O133" s="112">
        <f t="shared" si="16"/>
        <v>0</v>
      </c>
      <c r="P133" s="111">
        <v>0</v>
      </c>
    </row>
    <row r="134" spans="1:16" s="66" customFormat="1" ht="12.75" x14ac:dyDescent="0.2">
      <c r="A134" s="113">
        <v>81</v>
      </c>
      <c r="B134" s="113" t="s">
        <v>198</v>
      </c>
      <c r="C134" s="114">
        <v>20640289</v>
      </c>
      <c r="D134" s="114">
        <v>0</v>
      </c>
      <c r="E134" s="114">
        <v>54581436</v>
      </c>
      <c r="F134" s="114">
        <v>0</v>
      </c>
      <c r="G134" s="114">
        <f t="shared" si="13"/>
        <v>75221725</v>
      </c>
      <c r="H134" s="114">
        <v>34954169</v>
      </c>
      <c r="I134" s="114">
        <v>0</v>
      </c>
      <c r="J134" s="114">
        <v>22544532</v>
      </c>
      <c r="K134" s="114">
        <v>17723024</v>
      </c>
      <c r="L134" s="114">
        <f t="shared" si="14"/>
        <v>75221725</v>
      </c>
      <c r="M134" s="114">
        <v>0</v>
      </c>
      <c r="N134" s="114">
        <f t="shared" si="15"/>
        <v>75221725</v>
      </c>
      <c r="O134" s="115">
        <f t="shared" si="16"/>
        <v>3535.8524489987781</v>
      </c>
      <c r="P134" s="114">
        <v>21274</v>
      </c>
    </row>
    <row r="135" spans="1:16" s="66" customFormat="1" ht="12.75" x14ac:dyDescent="0.2">
      <c r="A135" s="110">
        <v>82</v>
      </c>
      <c r="B135" s="110" t="s">
        <v>200</v>
      </c>
      <c r="C135" s="111">
        <v>37068784</v>
      </c>
      <c r="D135" s="111">
        <v>0</v>
      </c>
      <c r="E135" s="111">
        <v>87400591</v>
      </c>
      <c r="F135" s="111">
        <v>0</v>
      </c>
      <c r="G135" s="111">
        <f t="shared" si="13"/>
        <v>124469375</v>
      </c>
      <c r="H135" s="111">
        <v>58606838</v>
      </c>
      <c r="I135" s="111">
        <v>0</v>
      </c>
      <c r="J135" s="111">
        <v>65362068</v>
      </c>
      <c r="K135" s="111">
        <v>500469</v>
      </c>
      <c r="L135" s="111">
        <f t="shared" si="14"/>
        <v>124469375</v>
      </c>
      <c r="M135" s="111">
        <v>0</v>
      </c>
      <c r="N135" s="111">
        <f t="shared" si="15"/>
        <v>124469375</v>
      </c>
      <c r="O135" s="112">
        <f t="shared" si="16"/>
        <v>2769.5557607583105</v>
      </c>
      <c r="P135" s="111">
        <v>44942</v>
      </c>
    </row>
    <row r="136" spans="1:16" s="66" customFormat="1" ht="12.75" x14ac:dyDescent="0.2">
      <c r="A136" s="113">
        <v>83</v>
      </c>
      <c r="B136" s="113" t="s">
        <v>202</v>
      </c>
      <c r="C136" s="114">
        <v>58025740</v>
      </c>
      <c r="D136" s="114">
        <v>0</v>
      </c>
      <c r="E136" s="114">
        <v>41754388</v>
      </c>
      <c r="F136" s="114">
        <v>0</v>
      </c>
      <c r="G136" s="114">
        <f t="shared" si="13"/>
        <v>99780128</v>
      </c>
      <c r="H136" s="114">
        <v>37377241</v>
      </c>
      <c r="I136" s="114">
        <v>0</v>
      </c>
      <c r="J136" s="114">
        <v>55106752</v>
      </c>
      <c r="K136" s="114">
        <v>7296135</v>
      </c>
      <c r="L136" s="114">
        <f t="shared" si="14"/>
        <v>99780128</v>
      </c>
      <c r="M136" s="114">
        <v>0</v>
      </c>
      <c r="N136" s="114">
        <f t="shared" si="15"/>
        <v>99780128</v>
      </c>
      <c r="O136" s="115">
        <f t="shared" si="16"/>
        <v>3465.7911774921849</v>
      </c>
      <c r="P136" s="114">
        <v>28790</v>
      </c>
    </row>
    <row r="137" spans="1:16" s="66" customFormat="1" ht="12.75" x14ac:dyDescent="0.2">
      <c r="A137" s="110">
        <v>84</v>
      </c>
      <c r="B137" s="110" t="s">
        <v>204</v>
      </c>
      <c r="C137" s="111">
        <v>71881999</v>
      </c>
      <c r="D137" s="111">
        <v>1875000</v>
      </c>
      <c r="E137" s="111">
        <v>17651857</v>
      </c>
      <c r="F137" s="111">
        <v>0</v>
      </c>
      <c r="G137" s="111">
        <f t="shared" si="13"/>
        <v>91408856</v>
      </c>
      <c r="H137" s="111">
        <v>14201199</v>
      </c>
      <c r="I137" s="111">
        <v>0</v>
      </c>
      <c r="J137" s="111">
        <v>52204349</v>
      </c>
      <c r="K137" s="111">
        <v>25003308</v>
      </c>
      <c r="L137" s="111">
        <f t="shared" si="14"/>
        <v>91408856</v>
      </c>
      <c r="M137" s="111">
        <v>0</v>
      </c>
      <c r="N137" s="111">
        <f t="shared" si="15"/>
        <v>91408856</v>
      </c>
      <c r="O137" s="112">
        <f t="shared" si="16"/>
        <v>5144.2881422702458</v>
      </c>
      <c r="P137" s="111">
        <v>17769</v>
      </c>
    </row>
    <row r="138" spans="1:16" s="66" customFormat="1" ht="12.75" x14ac:dyDescent="0.2">
      <c r="A138" s="113">
        <v>85</v>
      </c>
      <c r="B138" s="113" t="s">
        <v>206</v>
      </c>
      <c r="C138" s="114">
        <v>570781989</v>
      </c>
      <c r="D138" s="114">
        <v>0</v>
      </c>
      <c r="E138" s="114">
        <v>462740800</v>
      </c>
      <c r="F138" s="114">
        <v>0</v>
      </c>
      <c r="G138" s="114">
        <f t="shared" si="13"/>
        <v>1033522789</v>
      </c>
      <c r="H138" s="114">
        <v>512907940</v>
      </c>
      <c r="I138" s="114">
        <v>50542305</v>
      </c>
      <c r="J138" s="114">
        <v>215756435</v>
      </c>
      <c r="K138" s="114">
        <v>254316109</v>
      </c>
      <c r="L138" s="114">
        <f t="shared" si="14"/>
        <v>1033522789</v>
      </c>
      <c r="M138" s="114">
        <v>0</v>
      </c>
      <c r="N138" s="114">
        <f t="shared" si="15"/>
        <v>1033522789</v>
      </c>
      <c r="O138" s="115">
        <f t="shared" si="16"/>
        <v>6893.8286352721452</v>
      </c>
      <c r="P138" s="114">
        <v>149920</v>
      </c>
    </row>
    <row r="139" spans="1:16" s="66" customFormat="1" ht="12.75" x14ac:dyDescent="0.2">
      <c r="A139" s="110">
        <v>86</v>
      </c>
      <c r="B139" s="110" t="s">
        <v>208</v>
      </c>
      <c r="C139" s="111">
        <v>449764682</v>
      </c>
      <c r="D139" s="111">
        <v>0</v>
      </c>
      <c r="E139" s="111">
        <v>561669665</v>
      </c>
      <c r="F139" s="111">
        <v>0</v>
      </c>
      <c r="G139" s="111">
        <f t="shared" si="13"/>
        <v>1011434347</v>
      </c>
      <c r="H139" s="111">
        <v>672607700</v>
      </c>
      <c r="I139" s="111">
        <v>0</v>
      </c>
      <c r="J139" s="111">
        <v>246345530</v>
      </c>
      <c r="K139" s="111">
        <v>92481117</v>
      </c>
      <c r="L139" s="111">
        <f t="shared" si="14"/>
        <v>1011434347</v>
      </c>
      <c r="M139" s="111">
        <v>0</v>
      </c>
      <c r="N139" s="111">
        <f t="shared" si="15"/>
        <v>1011434347</v>
      </c>
      <c r="O139" s="112">
        <f t="shared" si="16"/>
        <v>6040.0367083694127</v>
      </c>
      <c r="P139" s="111">
        <v>167455</v>
      </c>
    </row>
    <row r="140" spans="1:16" s="66" customFormat="1" ht="12.75" x14ac:dyDescent="0.2">
      <c r="A140" s="113">
        <v>87</v>
      </c>
      <c r="B140" s="113" t="s">
        <v>210</v>
      </c>
      <c r="C140" s="114">
        <v>18581137</v>
      </c>
      <c r="D140" s="114">
        <v>0</v>
      </c>
      <c r="E140" s="114">
        <v>16087022</v>
      </c>
      <c r="F140" s="114">
        <v>0</v>
      </c>
      <c r="G140" s="114">
        <f t="shared" si="13"/>
        <v>34668159</v>
      </c>
      <c r="H140" s="114">
        <v>12845170</v>
      </c>
      <c r="I140" s="114">
        <v>0</v>
      </c>
      <c r="J140" s="114">
        <v>21822989</v>
      </c>
      <c r="K140" s="114">
        <v>0</v>
      </c>
      <c r="L140" s="114">
        <f t="shared" si="14"/>
        <v>34668159</v>
      </c>
      <c r="M140" s="114">
        <v>0</v>
      </c>
      <c r="N140" s="114">
        <f t="shared" si="15"/>
        <v>34668159</v>
      </c>
      <c r="O140" s="115">
        <f t="shared" si="16"/>
        <v>5286.3920402561753</v>
      </c>
      <c r="P140" s="114">
        <v>6558</v>
      </c>
    </row>
    <row r="141" spans="1:16" s="66" customFormat="1" ht="12.75" x14ac:dyDescent="0.2">
      <c r="A141" s="110">
        <v>88</v>
      </c>
      <c r="B141" s="110" t="s">
        <v>212</v>
      </c>
      <c r="C141" s="111">
        <v>0</v>
      </c>
      <c r="D141" s="111">
        <v>0</v>
      </c>
      <c r="E141" s="111">
        <v>0</v>
      </c>
      <c r="F141" s="111">
        <v>0</v>
      </c>
      <c r="G141" s="111">
        <f t="shared" si="13"/>
        <v>0</v>
      </c>
      <c r="H141" s="111">
        <v>0</v>
      </c>
      <c r="I141" s="111">
        <v>0</v>
      </c>
      <c r="J141" s="111">
        <v>0</v>
      </c>
      <c r="K141" s="111">
        <v>0</v>
      </c>
      <c r="L141" s="111">
        <f t="shared" si="14"/>
        <v>0</v>
      </c>
      <c r="M141" s="111">
        <v>0</v>
      </c>
      <c r="N141" s="111">
        <f t="shared" si="15"/>
        <v>0</v>
      </c>
      <c r="O141" s="112">
        <f t="shared" si="16"/>
        <v>0</v>
      </c>
      <c r="P141" s="111">
        <v>0</v>
      </c>
    </row>
    <row r="142" spans="1:16" s="66" customFormat="1" ht="12.75" x14ac:dyDescent="0.2">
      <c r="A142" s="113">
        <v>89</v>
      </c>
      <c r="B142" s="113" t="s">
        <v>214</v>
      </c>
      <c r="C142" s="114">
        <v>45606804</v>
      </c>
      <c r="D142" s="114">
        <v>0</v>
      </c>
      <c r="E142" s="114">
        <v>78474063</v>
      </c>
      <c r="F142" s="114">
        <v>0</v>
      </c>
      <c r="G142" s="114">
        <f t="shared" si="13"/>
        <v>124080867</v>
      </c>
      <c r="H142" s="114">
        <v>54434470</v>
      </c>
      <c r="I142" s="114">
        <v>0</v>
      </c>
      <c r="J142" s="114">
        <v>41639521</v>
      </c>
      <c r="K142" s="114">
        <v>28006876</v>
      </c>
      <c r="L142" s="114">
        <f t="shared" si="14"/>
        <v>124080867</v>
      </c>
      <c r="M142" s="114">
        <v>0</v>
      </c>
      <c r="N142" s="114">
        <f t="shared" si="15"/>
        <v>124080867</v>
      </c>
      <c r="O142" s="115">
        <f t="shared" si="16"/>
        <v>3216.8637094265268</v>
      </c>
      <c r="P142" s="114">
        <v>38572</v>
      </c>
    </row>
    <row r="143" spans="1:16" s="66" customFormat="1" ht="12.75" x14ac:dyDescent="0.2">
      <c r="A143" s="110">
        <v>90</v>
      </c>
      <c r="B143" s="110" t="s">
        <v>216</v>
      </c>
      <c r="C143" s="116">
        <v>0</v>
      </c>
      <c r="D143" s="116">
        <v>0</v>
      </c>
      <c r="E143" s="116">
        <v>0</v>
      </c>
      <c r="F143" s="116">
        <v>0</v>
      </c>
      <c r="G143" s="116">
        <f t="shared" si="13"/>
        <v>0</v>
      </c>
      <c r="H143" s="116">
        <v>0</v>
      </c>
      <c r="I143" s="116">
        <v>0</v>
      </c>
      <c r="J143" s="116">
        <v>0</v>
      </c>
      <c r="K143" s="116">
        <v>0</v>
      </c>
      <c r="L143" s="116">
        <f t="shared" si="14"/>
        <v>0</v>
      </c>
      <c r="M143" s="116">
        <v>0</v>
      </c>
      <c r="N143" s="116">
        <f t="shared" si="15"/>
        <v>0</v>
      </c>
      <c r="O143" s="112">
        <f t="shared" si="16"/>
        <v>0</v>
      </c>
      <c r="P143" s="111">
        <v>0</v>
      </c>
    </row>
    <row r="144" spans="1:16" s="66" customFormat="1" ht="12.75" x14ac:dyDescent="0.2">
      <c r="A144" s="113">
        <v>91</v>
      </c>
      <c r="B144" s="113" t="s">
        <v>218</v>
      </c>
      <c r="C144" s="114">
        <v>41942930</v>
      </c>
      <c r="D144" s="114">
        <v>0</v>
      </c>
      <c r="E144" s="114">
        <v>83068657</v>
      </c>
      <c r="F144" s="114">
        <v>0</v>
      </c>
      <c r="G144" s="114">
        <f t="shared" si="13"/>
        <v>125011587</v>
      </c>
      <c r="H144" s="114">
        <v>66690034</v>
      </c>
      <c r="I144" s="114">
        <v>0</v>
      </c>
      <c r="J144" s="114">
        <v>56929774</v>
      </c>
      <c r="K144" s="114">
        <v>1391779</v>
      </c>
      <c r="L144" s="114">
        <f t="shared" si="14"/>
        <v>125011587</v>
      </c>
      <c r="M144" s="114">
        <v>0</v>
      </c>
      <c r="N144" s="114">
        <f t="shared" si="15"/>
        <v>125011587</v>
      </c>
      <c r="O144" s="115">
        <f t="shared" si="16"/>
        <v>2342.4007757312297</v>
      </c>
      <c r="P144" s="114">
        <v>53369</v>
      </c>
    </row>
    <row r="145" spans="1:16" s="66" customFormat="1" ht="12.75" x14ac:dyDescent="0.2">
      <c r="A145" s="110">
        <v>92</v>
      </c>
      <c r="B145" s="110" t="s">
        <v>220</v>
      </c>
      <c r="C145" s="111">
        <v>69209213</v>
      </c>
      <c r="D145" s="111">
        <v>0</v>
      </c>
      <c r="E145" s="111">
        <v>18096980</v>
      </c>
      <c r="F145" s="111">
        <v>0</v>
      </c>
      <c r="G145" s="111">
        <f t="shared" si="13"/>
        <v>87306193</v>
      </c>
      <c r="H145" s="111">
        <v>61419794</v>
      </c>
      <c r="I145" s="111">
        <v>0</v>
      </c>
      <c r="J145" s="111">
        <v>13461092</v>
      </c>
      <c r="K145" s="111">
        <v>12425307</v>
      </c>
      <c r="L145" s="111">
        <f t="shared" si="14"/>
        <v>87306193</v>
      </c>
      <c r="M145" s="111">
        <v>0</v>
      </c>
      <c r="N145" s="111">
        <f t="shared" si="15"/>
        <v>87306193</v>
      </c>
      <c r="O145" s="112">
        <f t="shared" si="16"/>
        <v>4480.2274849899932</v>
      </c>
      <c r="P145" s="111">
        <v>19487</v>
      </c>
    </row>
    <row r="146" spans="1:16" s="66" customFormat="1" ht="12.75" x14ac:dyDescent="0.2">
      <c r="A146" s="113">
        <v>93</v>
      </c>
      <c r="B146" s="113" t="s">
        <v>222</v>
      </c>
      <c r="C146" s="114">
        <v>62321315</v>
      </c>
      <c r="D146" s="114">
        <v>0</v>
      </c>
      <c r="E146" s="114">
        <v>96647321</v>
      </c>
      <c r="F146" s="114">
        <v>0</v>
      </c>
      <c r="G146" s="114">
        <f t="shared" si="13"/>
        <v>158968636</v>
      </c>
      <c r="H146" s="114">
        <v>95063694</v>
      </c>
      <c r="I146" s="114">
        <v>0</v>
      </c>
      <c r="J146" s="114">
        <v>42146149</v>
      </c>
      <c r="K146" s="114">
        <v>21758793</v>
      </c>
      <c r="L146" s="114">
        <f t="shared" si="14"/>
        <v>158968636</v>
      </c>
      <c r="M146" s="114">
        <v>0</v>
      </c>
      <c r="N146" s="114">
        <f t="shared" si="15"/>
        <v>158968636</v>
      </c>
      <c r="O146" s="115">
        <f t="shared" si="16"/>
        <v>4565.4404365307291</v>
      </c>
      <c r="P146" s="114">
        <v>34820</v>
      </c>
    </row>
    <row r="147" spans="1:16" s="66" customFormat="1" ht="12.75" x14ac:dyDescent="0.2">
      <c r="A147" s="110">
        <v>94</v>
      </c>
      <c r="B147" s="110" t="s">
        <v>224</v>
      </c>
      <c r="C147" s="111">
        <v>69684743</v>
      </c>
      <c r="D147" s="111">
        <v>7013263</v>
      </c>
      <c r="E147" s="111">
        <v>39038636</v>
      </c>
      <c r="F147" s="111">
        <v>0</v>
      </c>
      <c r="G147" s="111">
        <f t="shared" si="13"/>
        <v>115736642</v>
      </c>
      <c r="H147" s="111">
        <v>60740979</v>
      </c>
      <c r="I147" s="111">
        <v>0</v>
      </c>
      <c r="J147" s="111">
        <v>28655670</v>
      </c>
      <c r="K147" s="111">
        <v>26339993</v>
      </c>
      <c r="L147" s="111">
        <f t="shared" si="14"/>
        <v>115736642</v>
      </c>
      <c r="M147" s="111">
        <v>0</v>
      </c>
      <c r="N147" s="111">
        <f t="shared" si="15"/>
        <v>115736642</v>
      </c>
      <c r="O147" s="112">
        <f t="shared" si="16"/>
        <v>4146.0376858319896</v>
      </c>
      <c r="P147" s="111">
        <v>27915</v>
      </c>
    </row>
    <row r="148" spans="1:16" s="66" customFormat="1" ht="12.75" x14ac:dyDescent="0.2">
      <c r="A148" s="113">
        <v>95</v>
      </c>
      <c r="B148" s="113" t="s">
        <v>226</v>
      </c>
      <c r="C148" s="117">
        <v>196882031</v>
      </c>
      <c r="D148" s="117">
        <v>0</v>
      </c>
      <c r="E148" s="117">
        <v>185730623</v>
      </c>
      <c r="F148" s="117">
        <v>0</v>
      </c>
      <c r="G148" s="117">
        <f t="shared" si="13"/>
        <v>382612654</v>
      </c>
      <c r="H148" s="117">
        <v>213123921</v>
      </c>
      <c r="I148" s="117">
        <v>14085258</v>
      </c>
      <c r="J148" s="117">
        <v>123346501</v>
      </c>
      <c r="K148" s="117">
        <v>32056974</v>
      </c>
      <c r="L148" s="117">
        <f t="shared" si="14"/>
        <v>382612654</v>
      </c>
      <c r="M148" s="117">
        <v>0</v>
      </c>
      <c r="N148" s="117">
        <f t="shared" si="15"/>
        <v>382612654</v>
      </c>
      <c r="O148" s="118">
        <f t="shared" si="16"/>
        <v>5256.4625698938025</v>
      </c>
      <c r="P148" s="117">
        <v>72789</v>
      </c>
    </row>
    <row r="149" spans="1:16" s="66" customFormat="1" ht="13.5" thickBot="1" x14ac:dyDescent="0.25">
      <c r="A149" s="120">
        <f>A148</f>
        <v>95</v>
      </c>
      <c r="B149" s="121" t="s">
        <v>245</v>
      </c>
      <c r="C149" s="122">
        <f t="shared" ref="C149:N149" si="17">SUM(C54:C148)</f>
        <v>17323376632</v>
      </c>
      <c r="D149" s="122">
        <f t="shared" si="17"/>
        <v>38848090</v>
      </c>
      <c r="E149" s="122">
        <f t="shared" si="17"/>
        <v>20611528726</v>
      </c>
      <c r="F149" s="122">
        <f t="shared" si="17"/>
        <v>0</v>
      </c>
      <c r="G149" s="122">
        <f t="shared" si="17"/>
        <v>37973753448</v>
      </c>
      <c r="H149" s="122">
        <f t="shared" si="17"/>
        <v>20767214315</v>
      </c>
      <c r="I149" s="122">
        <f t="shared" si="17"/>
        <v>1353730703</v>
      </c>
      <c r="J149" s="122">
        <f t="shared" si="17"/>
        <v>13059721902</v>
      </c>
      <c r="K149" s="122">
        <f t="shared" si="17"/>
        <v>2793086528</v>
      </c>
      <c r="L149" s="122">
        <f t="shared" si="17"/>
        <v>37973753448</v>
      </c>
      <c r="M149" s="122">
        <f t="shared" si="17"/>
        <v>256906881</v>
      </c>
      <c r="N149" s="122">
        <f t="shared" si="17"/>
        <v>37716846567</v>
      </c>
      <c r="O149" s="122">
        <f t="shared" si="16"/>
        <v>6472.6383006290753</v>
      </c>
      <c r="P149" s="123">
        <f>SUM(P54:P148)</f>
        <v>5827121</v>
      </c>
    </row>
    <row r="150" spans="1:16" s="66" customFormat="1" ht="12.75" x14ac:dyDescent="0.2">
      <c r="B150" s="67"/>
      <c r="C150" s="68"/>
      <c r="D150" s="68"/>
      <c r="E150" s="68"/>
      <c r="F150" s="68"/>
      <c r="G150" s="68"/>
      <c r="H150" s="68"/>
      <c r="I150" s="68"/>
      <c r="J150" s="68"/>
      <c r="K150" s="68"/>
      <c r="L150" s="68"/>
      <c r="M150" s="68"/>
      <c r="N150" s="68"/>
      <c r="O150" s="68"/>
      <c r="P150" s="69"/>
    </row>
    <row r="151" spans="1:16" s="66" customFormat="1" ht="12.75" x14ac:dyDescent="0.2">
      <c r="B151" s="67"/>
      <c r="C151" s="68"/>
      <c r="D151" s="68"/>
      <c r="E151" s="68"/>
      <c r="F151" s="68"/>
      <c r="G151" s="68"/>
      <c r="H151" s="68"/>
      <c r="I151" s="68"/>
      <c r="J151" s="68"/>
      <c r="K151" s="68"/>
      <c r="L151" s="68"/>
      <c r="M151" s="68"/>
      <c r="N151" s="68"/>
      <c r="O151" s="68"/>
      <c r="P151" s="69"/>
    </row>
    <row r="152" spans="1:16" s="296" customFormat="1" ht="15.75" x14ac:dyDescent="0.2">
      <c r="A152" s="325" t="str">
        <f>$A$1</f>
        <v>COMPARATIVE REPORT</v>
      </c>
      <c r="B152" s="271"/>
      <c r="C152" s="271"/>
      <c r="D152" s="271"/>
      <c r="E152" s="271"/>
      <c r="F152" s="271"/>
      <c r="G152" s="271"/>
      <c r="H152" s="271"/>
      <c r="I152" s="271"/>
      <c r="J152" s="271"/>
      <c r="K152" s="271"/>
      <c r="L152" s="271"/>
      <c r="M152" s="271"/>
      <c r="N152" s="271"/>
      <c r="O152" s="271"/>
      <c r="P152" s="271"/>
    </row>
    <row r="153" spans="1:16" s="296" customFormat="1" ht="15.75" x14ac:dyDescent="0.2">
      <c r="A153" s="323" t="str">
        <f>$A$2</f>
        <v>EXHIBIT G: SUMMARY OF OUTSTANDING DEBT</v>
      </c>
      <c r="B153" s="273"/>
      <c r="C153" s="273"/>
      <c r="D153" s="273"/>
      <c r="E153" s="273"/>
      <c r="F153" s="273"/>
      <c r="G153" s="273"/>
      <c r="H153" s="273"/>
      <c r="I153" s="273"/>
      <c r="J153" s="273"/>
      <c r="K153" s="273"/>
      <c r="L153" s="273"/>
      <c r="M153" s="273"/>
      <c r="N153" s="273"/>
      <c r="O153" s="273"/>
      <c r="P153" s="273"/>
    </row>
    <row r="154" spans="1:16" s="296" customFormat="1" ht="15.75" x14ac:dyDescent="0.2">
      <c r="A154" s="323" t="str">
        <f>$A$3</f>
        <v>FOR THE YEAR ENDED JUNE 30, 2025</v>
      </c>
      <c r="B154" s="273"/>
      <c r="C154" s="273"/>
      <c r="D154" s="273"/>
      <c r="E154" s="273"/>
      <c r="F154" s="273"/>
      <c r="G154" s="273"/>
      <c r="H154" s="273"/>
      <c r="I154" s="273"/>
      <c r="J154" s="273"/>
      <c r="K154" s="273"/>
      <c r="L154" s="273"/>
      <c r="M154" s="273"/>
      <c r="N154" s="273"/>
      <c r="O154" s="273"/>
      <c r="P154" s="273"/>
    </row>
    <row r="155" spans="1:16" s="66" customFormat="1" ht="13.5" thickBot="1" x14ac:dyDescent="0.25">
      <c r="A155" s="64"/>
      <c r="B155" s="64"/>
      <c r="C155" s="64"/>
      <c r="D155" s="64"/>
      <c r="E155" s="64"/>
      <c r="F155" s="64"/>
      <c r="G155" s="64"/>
      <c r="H155" s="64"/>
      <c r="I155" s="64"/>
      <c r="J155" s="64"/>
      <c r="K155" s="64"/>
      <c r="L155" s="64"/>
      <c r="M155" s="64"/>
      <c r="N155" s="64"/>
      <c r="O155" s="64"/>
      <c r="P155" s="64"/>
    </row>
    <row r="156" spans="1:16" s="66" customFormat="1" ht="15" x14ac:dyDescent="0.2">
      <c r="C156" s="408" t="s">
        <v>228</v>
      </c>
      <c r="D156" s="409"/>
      <c r="E156" s="409"/>
      <c r="F156" s="409"/>
      <c r="G156" s="410"/>
      <c r="H156" s="408" t="s">
        <v>229</v>
      </c>
      <c r="I156" s="409"/>
      <c r="J156" s="409"/>
      <c r="K156" s="409"/>
      <c r="L156" s="410"/>
      <c r="M156" s="65"/>
      <c r="N156" s="408" t="s">
        <v>230</v>
      </c>
      <c r="O156" s="410"/>
      <c r="P156" s="79"/>
    </row>
    <row r="157" spans="1:16" s="66" customFormat="1" ht="30.75" thickBot="1" x14ac:dyDescent="0.3">
      <c r="A157" s="326" t="s">
        <v>1</v>
      </c>
      <c r="B157" s="327" t="s">
        <v>251</v>
      </c>
      <c r="C157" s="328" t="s">
        <v>231</v>
      </c>
      <c r="D157" s="329" t="s">
        <v>232</v>
      </c>
      <c r="E157" s="329" t="s">
        <v>233</v>
      </c>
      <c r="F157" s="329" t="s">
        <v>234</v>
      </c>
      <c r="G157" s="330" t="s">
        <v>235</v>
      </c>
      <c r="H157" s="328" t="s">
        <v>236</v>
      </c>
      <c r="I157" s="329" t="s">
        <v>237</v>
      </c>
      <c r="J157" s="329" t="s">
        <v>238</v>
      </c>
      <c r="K157" s="329" t="s">
        <v>239</v>
      </c>
      <c r="L157" s="330" t="s">
        <v>240</v>
      </c>
      <c r="M157" s="331" t="s">
        <v>241</v>
      </c>
      <c r="N157" s="328" t="s">
        <v>242</v>
      </c>
      <c r="O157" s="330" t="s">
        <v>243</v>
      </c>
      <c r="P157" s="332" t="s">
        <v>343</v>
      </c>
    </row>
    <row r="158" spans="1:16" s="66" customFormat="1" ht="12.75" x14ac:dyDescent="0.2">
      <c r="A158" s="113">
        <v>1</v>
      </c>
      <c r="B158" s="113" t="s">
        <v>252</v>
      </c>
      <c r="C158" s="132">
        <v>16063650</v>
      </c>
      <c r="D158" s="132">
        <v>0</v>
      </c>
      <c r="E158" s="132">
        <v>4467999</v>
      </c>
      <c r="F158" s="132">
        <v>0</v>
      </c>
      <c r="G158" s="132">
        <f t="shared" ref="G158:G194" si="18">(C158+D158+E158+F158)</f>
        <v>20531649</v>
      </c>
      <c r="H158" s="132">
        <v>0</v>
      </c>
      <c r="I158" s="132">
        <v>0</v>
      </c>
      <c r="J158" s="132">
        <v>16985921</v>
      </c>
      <c r="K158" s="132">
        <v>3545728</v>
      </c>
      <c r="L158" s="132">
        <f t="shared" ref="L158:L194" si="19">(H158+I158+J158+K158)</f>
        <v>20531649</v>
      </c>
      <c r="M158" s="132">
        <v>0</v>
      </c>
      <c r="N158" s="132">
        <f t="shared" ref="N158:N194" si="20">(G158-M158)</f>
        <v>20531649</v>
      </c>
      <c r="O158" s="118">
        <f t="shared" ref="O158:O195" si="21">IFERROR(N158/P158,0)</f>
        <v>2451.2474928366764</v>
      </c>
      <c r="P158" s="117">
        <v>8376</v>
      </c>
    </row>
    <row r="159" spans="1:16" s="66" customFormat="1" ht="12.75" x14ac:dyDescent="0.2">
      <c r="A159" s="110">
        <v>2</v>
      </c>
      <c r="B159" s="110" t="s">
        <v>253</v>
      </c>
      <c r="C159" s="111">
        <v>6318000</v>
      </c>
      <c r="D159" s="111">
        <v>0</v>
      </c>
      <c r="E159" s="111">
        <v>1984923</v>
      </c>
      <c r="F159" s="111">
        <v>0</v>
      </c>
      <c r="G159" s="111">
        <f t="shared" si="18"/>
        <v>8302923</v>
      </c>
      <c r="H159" s="111">
        <v>0</v>
      </c>
      <c r="I159" s="111">
        <v>0</v>
      </c>
      <c r="J159" s="111">
        <v>8302923</v>
      </c>
      <c r="K159" s="111">
        <v>0</v>
      </c>
      <c r="L159" s="111">
        <f t="shared" si="19"/>
        <v>8302923</v>
      </c>
      <c r="M159" s="111">
        <v>0</v>
      </c>
      <c r="N159" s="111">
        <f t="shared" si="20"/>
        <v>8302923</v>
      </c>
      <c r="O159" s="112">
        <f t="shared" si="21"/>
        <v>1097.5443489755453</v>
      </c>
      <c r="P159" s="111">
        <v>7565</v>
      </c>
    </row>
    <row r="160" spans="1:16" s="66" customFormat="1" ht="12.75" x14ac:dyDescent="0.2">
      <c r="A160" s="113">
        <v>3</v>
      </c>
      <c r="B160" s="113" t="s">
        <v>88</v>
      </c>
      <c r="C160" s="114">
        <v>1950599</v>
      </c>
      <c r="D160" s="114">
        <v>0</v>
      </c>
      <c r="E160" s="114">
        <v>15527469</v>
      </c>
      <c r="F160" s="114">
        <v>0</v>
      </c>
      <c r="G160" s="114">
        <f t="shared" si="18"/>
        <v>17478068</v>
      </c>
      <c r="H160" s="114">
        <v>0</v>
      </c>
      <c r="I160" s="114">
        <v>0</v>
      </c>
      <c r="J160" s="114">
        <v>12459039</v>
      </c>
      <c r="K160" s="114">
        <v>5019029</v>
      </c>
      <c r="L160" s="114">
        <f t="shared" si="19"/>
        <v>17478068</v>
      </c>
      <c r="M160" s="114">
        <v>0</v>
      </c>
      <c r="N160" s="114">
        <f t="shared" si="20"/>
        <v>17478068</v>
      </c>
      <c r="O160" s="115">
        <f t="shared" si="21"/>
        <v>2625.5171999399131</v>
      </c>
      <c r="P160" s="114">
        <v>6657</v>
      </c>
    </row>
    <row r="161" spans="1:16" s="66" customFormat="1" ht="12.75" x14ac:dyDescent="0.2">
      <c r="A161" s="110">
        <v>4</v>
      </c>
      <c r="B161" s="110" t="s">
        <v>254</v>
      </c>
      <c r="C161" s="111">
        <v>7621971</v>
      </c>
      <c r="D161" s="111">
        <v>0</v>
      </c>
      <c r="E161" s="111">
        <v>828378</v>
      </c>
      <c r="F161" s="111">
        <v>0</v>
      </c>
      <c r="G161" s="111">
        <f t="shared" si="18"/>
        <v>8450349</v>
      </c>
      <c r="H161" s="111">
        <v>0</v>
      </c>
      <c r="I161" s="111">
        <v>0</v>
      </c>
      <c r="J161" s="111">
        <v>2357638</v>
      </c>
      <c r="K161" s="111">
        <v>6092711</v>
      </c>
      <c r="L161" s="111">
        <f t="shared" si="19"/>
        <v>8450349</v>
      </c>
      <c r="M161" s="111">
        <v>0</v>
      </c>
      <c r="N161" s="111">
        <f t="shared" si="20"/>
        <v>8450349</v>
      </c>
      <c r="O161" s="112">
        <f t="shared" si="21"/>
        <v>1847.4746392654133</v>
      </c>
      <c r="P161" s="111">
        <v>4574</v>
      </c>
    </row>
    <row r="162" spans="1:16" s="66" customFormat="1" ht="12.75" x14ac:dyDescent="0.2">
      <c r="A162" s="113">
        <v>5</v>
      </c>
      <c r="B162" s="113" t="s">
        <v>255</v>
      </c>
      <c r="C162" s="114">
        <v>0</v>
      </c>
      <c r="D162" s="114">
        <v>0</v>
      </c>
      <c r="E162" s="114">
        <v>0</v>
      </c>
      <c r="F162" s="114">
        <v>0</v>
      </c>
      <c r="G162" s="114">
        <f t="shared" si="18"/>
        <v>0</v>
      </c>
      <c r="H162" s="114">
        <v>0</v>
      </c>
      <c r="I162" s="114">
        <v>0</v>
      </c>
      <c r="J162" s="114">
        <v>0</v>
      </c>
      <c r="K162" s="114">
        <v>0</v>
      </c>
      <c r="L162" s="114">
        <f t="shared" si="19"/>
        <v>0</v>
      </c>
      <c r="M162" s="114">
        <v>0</v>
      </c>
      <c r="N162" s="114">
        <f t="shared" si="20"/>
        <v>0</v>
      </c>
      <c r="O162" s="115">
        <f t="shared" si="21"/>
        <v>0</v>
      </c>
      <c r="P162" s="114">
        <v>0</v>
      </c>
    </row>
    <row r="163" spans="1:16" s="66" customFormat="1" ht="12.75" x14ac:dyDescent="0.2">
      <c r="A163" s="110">
        <v>6</v>
      </c>
      <c r="B163" s="110" t="s">
        <v>256</v>
      </c>
      <c r="C163" s="111">
        <v>0</v>
      </c>
      <c r="D163" s="111">
        <v>0</v>
      </c>
      <c r="E163" s="111">
        <v>0</v>
      </c>
      <c r="F163" s="111">
        <v>0</v>
      </c>
      <c r="G163" s="111">
        <f t="shared" si="18"/>
        <v>0</v>
      </c>
      <c r="H163" s="111">
        <v>0</v>
      </c>
      <c r="I163" s="111">
        <v>0</v>
      </c>
      <c r="J163" s="111">
        <v>0</v>
      </c>
      <c r="K163" s="111">
        <v>0</v>
      </c>
      <c r="L163" s="111">
        <f t="shared" si="19"/>
        <v>0</v>
      </c>
      <c r="M163" s="111">
        <v>0</v>
      </c>
      <c r="N163" s="111">
        <f t="shared" si="20"/>
        <v>0</v>
      </c>
      <c r="O163" s="112">
        <f t="shared" si="21"/>
        <v>0</v>
      </c>
      <c r="P163" s="111">
        <v>0</v>
      </c>
    </row>
    <row r="164" spans="1:16" s="66" customFormat="1" ht="12.75" x14ac:dyDescent="0.2">
      <c r="A164" s="113">
        <v>7</v>
      </c>
      <c r="B164" s="113" t="s">
        <v>257</v>
      </c>
      <c r="C164" s="114">
        <v>9062636</v>
      </c>
      <c r="D164" s="114">
        <v>0</v>
      </c>
      <c r="E164" s="114">
        <v>3690620</v>
      </c>
      <c r="F164" s="114">
        <v>0</v>
      </c>
      <c r="G164" s="114">
        <f t="shared" si="18"/>
        <v>12753256</v>
      </c>
      <c r="H164" s="114">
        <v>0</v>
      </c>
      <c r="I164" s="114">
        <v>629970</v>
      </c>
      <c r="J164" s="114">
        <v>8495989</v>
      </c>
      <c r="K164" s="114">
        <v>3627297</v>
      </c>
      <c r="L164" s="114">
        <f t="shared" si="19"/>
        <v>12753256</v>
      </c>
      <c r="M164" s="114">
        <v>0</v>
      </c>
      <c r="N164" s="114">
        <f t="shared" si="20"/>
        <v>12753256</v>
      </c>
      <c r="O164" s="115">
        <f t="shared" si="21"/>
        <v>2502.6012558869702</v>
      </c>
      <c r="P164" s="114">
        <v>5096</v>
      </c>
    </row>
    <row r="165" spans="1:16" s="66" customFormat="1" ht="12.75" x14ac:dyDescent="0.2">
      <c r="A165" s="110">
        <v>8</v>
      </c>
      <c r="B165" s="110" t="s">
        <v>258</v>
      </c>
      <c r="C165" s="111">
        <v>4353128</v>
      </c>
      <c r="D165" s="111">
        <v>0</v>
      </c>
      <c r="E165" s="111">
        <v>1360273</v>
      </c>
      <c r="F165" s="111">
        <v>0</v>
      </c>
      <c r="G165" s="111">
        <f t="shared" si="18"/>
        <v>5713401</v>
      </c>
      <c r="H165" s="111">
        <v>0</v>
      </c>
      <c r="I165" s="111">
        <v>0</v>
      </c>
      <c r="J165" s="111">
        <v>4537723</v>
      </c>
      <c r="K165" s="111">
        <v>1175678</v>
      </c>
      <c r="L165" s="111">
        <f t="shared" si="19"/>
        <v>5713401</v>
      </c>
      <c r="M165" s="111">
        <v>0</v>
      </c>
      <c r="N165" s="111">
        <f t="shared" si="20"/>
        <v>5713401</v>
      </c>
      <c r="O165" s="112">
        <f t="shared" si="21"/>
        <v>866.1917828987265</v>
      </c>
      <c r="P165" s="111">
        <v>6596</v>
      </c>
    </row>
    <row r="166" spans="1:16" s="66" customFormat="1" ht="12.75" x14ac:dyDescent="0.2">
      <c r="A166" s="113">
        <v>9</v>
      </c>
      <c r="B166" s="113" t="s">
        <v>259</v>
      </c>
      <c r="C166" s="114">
        <v>0</v>
      </c>
      <c r="D166" s="114">
        <v>0</v>
      </c>
      <c r="E166" s="114">
        <v>0</v>
      </c>
      <c r="F166" s="114">
        <v>0</v>
      </c>
      <c r="G166" s="114">
        <f t="shared" si="18"/>
        <v>0</v>
      </c>
      <c r="H166" s="114">
        <v>0</v>
      </c>
      <c r="I166" s="114">
        <v>0</v>
      </c>
      <c r="J166" s="114">
        <v>0</v>
      </c>
      <c r="K166" s="114">
        <v>0</v>
      </c>
      <c r="L166" s="114">
        <f t="shared" si="19"/>
        <v>0</v>
      </c>
      <c r="M166" s="114">
        <v>0</v>
      </c>
      <c r="N166" s="114">
        <f t="shared" si="20"/>
        <v>0</v>
      </c>
      <c r="O166" s="115">
        <f t="shared" si="21"/>
        <v>0</v>
      </c>
      <c r="P166" s="114">
        <v>0</v>
      </c>
    </row>
    <row r="167" spans="1:16" s="66" customFormat="1" ht="12.75" x14ac:dyDescent="0.2">
      <c r="A167" s="110">
        <v>10</v>
      </c>
      <c r="B167" s="110" t="s">
        <v>260</v>
      </c>
      <c r="C167" s="111">
        <v>15027975</v>
      </c>
      <c r="D167" s="111">
        <v>0</v>
      </c>
      <c r="E167" s="111">
        <v>20611614</v>
      </c>
      <c r="F167" s="111">
        <v>0</v>
      </c>
      <c r="G167" s="111">
        <f t="shared" si="18"/>
        <v>35639589</v>
      </c>
      <c r="H167" s="111">
        <v>0</v>
      </c>
      <c r="I167" s="111">
        <v>1021396</v>
      </c>
      <c r="J167" s="111">
        <v>31571911</v>
      </c>
      <c r="K167" s="111">
        <v>3046282</v>
      </c>
      <c r="L167" s="111">
        <f t="shared" si="19"/>
        <v>35639589</v>
      </c>
      <c r="M167" s="111">
        <v>0</v>
      </c>
      <c r="N167" s="111">
        <f t="shared" si="20"/>
        <v>35639589</v>
      </c>
      <c r="O167" s="112">
        <f t="shared" si="21"/>
        <v>1526.4514733596025</v>
      </c>
      <c r="P167" s="111">
        <v>23348</v>
      </c>
    </row>
    <row r="168" spans="1:16" s="66" customFormat="1" ht="12.75" x14ac:dyDescent="0.2">
      <c r="A168" s="113">
        <v>11</v>
      </c>
      <c r="B168" s="113" t="s">
        <v>261</v>
      </c>
      <c r="C168" s="114">
        <v>0</v>
      </c>
      <c r="D168" s="114">
        <v>0</v>
      </c>
      <c r="E168" s="114">
        <v>0</v>
      </c>
      <c r="F168" s="114">
        <v>0</v>
      </c>
      <c r="G168" s="114">
        <f t="shared" si="18"/>
        <v>0</v>
      </c>
      <c r="H168" s="114">
        <v>0</v>
      </c>
      <c r="I168" s="114">
        <v>0</v>
      </c>
      <c r="J168" s="114">
        <v>0</v>
      </c>
      <c r="K168" s="114">
        <v>0</v>
      </c>
      <c r="L168" s="114">
        <f t="shared" si="19"/>
        <v>0</v>
      </c>
      <c r="M168" s="114">
        <v>0</v>
      </c>
      <c r="N168" s="114">
        <f t="shared" si="20"/>
        <v>0</v>
      </c>
      <c r="O168" s="115">
        <f t="shared" si="21"/>
        <v>0</v>
      </c>
      <c r="P168" s="114">
        <v>0</v>
      </c>
    </row>
    <row r="169" spans="1:16" s="66" customFormat="1" ht="12.75" x14ac:dyDescent="0.2">
      <c r="A169" s="110">
        <v>12</v>
      </c>
      <c r="B169" s="110" t="s">
        <v>262</v>
      </c>
      <c r="C169" s="111">
        <v>16144804</v>
      </c>
      <c r="D169" s="111">
        <v>0</v>
      </c>
      <c r="E169" s="111">
        <v>6935797</v>
      </c>
      <c r="F169" s="111">
        <v>0</v>
      </c>
      <c r="G169" s="111">
        <f t="shared" si="18"/>
        <v>23080601</v>
      </c>
      <c r="H169" s="111">
        <v>13793676</v>
      </c>
      <c r="I169" s="111">
        <v>0</v>
      </c>
      <c r="J169" s="111">
        <v>1596364</v>
      </c>
      <c r="K169" s="111">
        <v>7690561</v>
      </c>
      <c r="L169" s="111">
        <f t="shared" si="19"/>
        <v>23080601</v>
      </c>
      <c r="M169" s="111">
        <v>0</v>
      </c>
      <c r="N169" s="111">
        <f t="shared" si="20"/>
        <v>23080601</v>
      </c>
      <c r="O169" s="112">
        <f t="shared" si="21"/>
        <v>5905.9879733879225</v>
      </c>
      <c r="P169" s="111">
        <v>3908</v>
      </c>
    </row>
    <row r="170" spans="1:16" s="66" customFormat="1" ht="12.75" x14ac:dyDescent="0.2">
      <c r="A170" s="113">
        <v>13</v>
      </c>
      <c r="B170" s="113" t="s">
        <v>102</v>
      </c>
      <c r="C170" s="114">
        <v>22999506</v>
      </c>
      <c r="D170" s="114">
        <v>0</v>
      </c>
      <c r="E170" s="114">
        <v>12231100</v>
      </c>
      <c r="F170" s="114">
        <v>0</v>
      </c>
      <c r="G170" s="114">
        <f t="shared" si="18"/>
        <v>35230606</v>
      </c>
      <c r="H170" s="114">
        <v>0</v>
      </c>
      <c r="I170" s="114">
        <v>0</v>
      </c>
      <c r="J170" s="114">
        <v>14062501</v>
      </c>
      <c r="K170" s="114">
        <v>21168105</v>
      </c>
      <c r="L170" s="114">
        <f t="shared" si="19"/>
        <v>35230606</v>
      </c>
      <c r="M170" s="114">
        <v>0</v>
      </c>
      <c r="N170" s="114">
        <f t="shared" si="20"/>
        <v>35230606</v>
      </c>
      <c r="O170" s="115">
        <f t="shared" si="21"/>
        <v>1756.0864320606122</v>
      </c>
      <c r="P170" s="114">
        <v>20062</v>
      </c>
    </row>
    <row r="171" spans="1:16" s="66" customFormat="1" ht="12.75" x14ac:dyDescent="0.2">
      <c r="A171" s="110">
        <v>14</v>
      </c>
      <c r="B171" s="110" t="s">
        <v>263</v>
      </c>
      <c r="C171" s="111">
        <v>13919697</v>
      </c>
      <c r="D171" s="111">
        <v>0</v>
      </c>
      <c r="E171" s="111">
        <v>847716</v>
      </c>
      <c r="F171" s="111">
        <v>0</v>
      </c>
      <c r="G171" s="111">
        <f t="shared" si="18"/>
        <v>14767413</v>
      </c>
      <c r="H171" s="111">
        <v>0</v>
      </c>
      <c r="I171" s="111">
        <v>0</v>
      </c>
      <c r="J171" s="111">
        <v>14767413</v>
      </c>
      <c r="K171" s="111">
        <v>0</v>
      </c>
      <c r="L171" s="111">
        <f t="shared" si="19"/>
        <v>14767413</v>
      </c>
      <c r="M171" s="111">
        <v>0</v>
      </c>
      <c r="N171" s="111">
        <f t="shared" si="20"/>
        <v>14767413</v>
      </c>
      <c r="O171" s="112">
        <f t="shared" si="21"/>
        <v>2600.354463814052</v>
      </c>
      <c r="P171" s="111">
        <v>5679</v>
      </c>
    </row>
    <row r="172" spans="1:16" s="66" customFormat="1" ht="12.75" x14ac:dyDescent="0.2">
      <c r="A172" s="113">
        <v>15</v>
      </c>
      <c r="B172" s="113" t="s">
        <v>264</v>
      </c>
      <c r="C172" s="114">
        <v>3671077</v>
      </c>
      <c r="D172" s="114">
        <v>0</v>
      </c>
      <c r="E172" s="114">
        <v>9182702</v>
      </c>
      <c r="F172" s="114">
        <v>0</v>
      </c>
      <c r="G172" s="114">
        <f t="shared" si="18"/>
        <v>12853779</v>
      </c>
      <c r="H172" s="114">
        <v>0</v>
      </c>
      <c r="I172" s="114">
        <v>0</v>
      </c>
      <c r="J172" s="114">
        <v>6745182</v>
      </c>
      <c r="K172" s="114">
        <v>6108597</v>
      </c>
      <c r="L172" s="114">
        <f t="shared" si="19"/>
        <v>12853779</v>
      </c>
      <c r="M172" s="114">
        <v>0</v>
      </c>
      <c r="N172" s="114">
        <f t="shared" si="20"/>
        <v>12853779</v>
      </c>
      <c r="O172" s="115">
        <f t="shared" si="21"/>
        <v>1720.0293054997992</v>
      </c>
      <c r="P172" s="114">
        <v>7473</v>
      </c>
    </row>
    <row r="173" spans="1:16" s="66" customFormat="1" ht="12.75" x14ac:dyDescent="0.2">
      <c r="A173" s="110">
        <v>16</v>
      </c>
      <c r="B173" s="110" t="s">
        <v>265</v>
      </c>
      <c r="C173" s="111">
        <v>28960879</v>
      </c>
      <c r="D173" s="111">
        <v>0</v>
      </c>
      <c r="E173" s="111">
        <v>19832525</v>
      </c>
      <c r="F173" s="111">
        <v>0</v>
      </c>
      <c r="G173" s="111">
        <f t="shared" si="18"/>
        <v>48793404</v>
      </c>
      <c r="H173" s="111">
        <v>0</v>
      </c>
      <c r="I173" s="111">
        <v>0</v>
      </c>
      <c r="J173" s="111">
        <v>18659037</v>
      </c>
      <c r="K173" s="111">
        <v>30134367</v>
      </c>
      <c r="L173" s="111">
        <f t="shared" si="19"/>
        <v>48793404</v>
      </c>
      <c r="M173" s="111">
        <v>0</v>
      </c>
      <c r="N173" s="111">
        <f t="shared" si="20"/>
        <v>48793404</v>
      </c>
      <c r="O173" s="112">
        <f t="shared" si="21"/>
        <v>3250.50989274532</v>
      </c>
      <c r="P173" s="111">
        <v>15011</v>
      </c>
    </row>
    <row r="174" spans="1:16" s="66" customFormat="1" ht="12.75" x14ac:dyDescent="0.2">
      <c r="A174" s="113">
        <v>17</v>
      </c>
      <c r="B174" s="113" t="s">
        <v>266</v>
      </c>
      <c r="C174" s="114">
        <v>15643271</v>
      </c>
      <c r="D174" s="114">
        <v>0</v>
      </c>
      <c r="E174" s="114">
        <v>8636967</v>
      </c>
      <c r="F174" s="114">
        <v>0</v>
      </c>
      <c r="G174" s="114">
        <f t="shared" si="18"/>
        <v>24280238</v>
      </c>
      <c r="H174" s="114">
        <v>0</v>
      </c>
      <c r="I174" s="114">
        <v>0</v>
      </c>
      <c r="J174" s="114">
        <v>16202073</v>
      </c>
      <c r="K174" s="114">
        <v>8078165</v>
      </c>
      <c r="L174" s="114">
        <f t="shared" si="19"/>
        <v>24280238</v>
      </c>
      <c r="M174" s="114">
        <v>0</v>
      </c>
      <c r="N174" s="114">
        <f t="shared" si="20"/>
        <v>24280238</v>
      </c>
      <c r="O174" s="115">
        <f t="shared" si="21"/>
        <v>984.79975664165488</v>
      </c>
      <c r="P174" s="114">
        <v>24655</v>
      </c>
    </row>
    <row r="175" spans="1:16" s="66" customFormat="1" ht="12.75" x14ac:dyDescent="0.2">
      <c r="A175" s="110">
        <v>18</v>
      </c>
      <c r="B175" s="110" t="s">
        <v>267</v>
      </c>
      <c r="C175" s="111">
        <v>124791467</v>
      </c>
      <c r="D175" s="111">
        <v>0</v>
      </c>
      <c r="E175" s="111">
        <v>26417139</v>
      </c>
      <c r="F175" s="111">
        <v>0</v>
      </c>
      <c r="G175" s="111">
        <f t="shared" si="18"/>
        <v>151208606</v>
      </c>
      <c r="H175" s="111">
        <v>0</v>
      </c>
      <c r="I175" s="111">
        <v>0</v>
      </c>
      <c r="J175" s="111">
        <v>94987939</v>
      </c>
      <c r="K175" s="111">
        <v>56220667</v>
      </c>
      <c r="L175" s="111">
        <f t="shared" si="19"/>
        <v>151208606</v>
      </c>
      <c r="M175" s="111">
        <v>0</v>
      </c>
      <c r="N175" s="111">
        <f t="shared" si="20"/>
        <v>151208606</v>
      </c>
      <c r="O175" s="112">
        <f t="shared" si="21"/>
        <v>3133.8571191709843</v>
      </c>
      <c r="P175" s="111">
        <v>48250</v>
      </c>
    </row>
    <row r="176" spans="1:16" s="66" customFormat="1" ht="12.75" x14ac:dyDescent="0.2">
      <c r="A176" s="113">
        <v>19</v>
      </c>
      <c r="B176" s="113" t="s">
        <v>268</v>
      </c>
      <c r="C176" s="114">
        <v>2198498</v>
      </c>
      <c r="D176" s="114">
        <v>0</v>
      </c>
      <c r="E176" s="114">
        <v>7895286</v>
      </c>
      <c r="F176" s="114">
        <v>0</v>
      </c>
      <c r="G176" s="114">
        <f t="shared" si="18"/>
        <v>10093784</v>
      </c>
      <c r="H176" s="114">
        <v>0</v>
      </c>
      <c r="I176" s="114">
        <v>0</v>
      </c>
      <c r="J176" s="114">
        <v>2485374</v>
      </c>
      <c r="K176" s="114">
        <v>7608410</v>
      </c>
      <c r="L176" s="114">
        <f t="shared" si="19"/>
        <v>10093784</v>
      </c>
      <c r="M176" s="114">
        <v>0</v>
      </c>
      <c r="N176" s="114">
        <f t="shared" si="20"/>
        <v>10093784</v>
      </c>
      <c r="O176" s="115">
        <f t="shared" si="21"/>
        <v>2089.3777685779341</v>
      </c>
      <c r="P176" s="114">
        <v>4831</v>
      </c>
    </row>
    <row r="177" spans="1:16" s="66" customFormat="1" ht="12.75" x14ac:dyDescent="0.2">
      <c r="A177" s="110">
        <v>20</v>
      </c>
      <c r="B177" s="110" t="s">
        <v>269</v>
      </c>
      <c r="C177" s="111">
        <v>7386296</v>
      </c>
      <c r="D177" s="111">
        <v>0</v>
      </c>
      <c r="E177" s="111">
        <v>6948404</v>
      </c>
      <c r="F177" s="111">
        <v>0</v>
      </c>
      <c r="G177" s="111">
        <f t="shared" si="18"/>
        <v>14334700</v>
      </c>
      <c r="H177" s="111">
        <v>0</v>
      </c>
      <c r="I177" s="111">
        <v>0</v>
      </c>
      <c r="J177" s="111">
        <v>6415429</v>
      </c>
      <c r="K177" s="111">
        <v>7919271</v>
      </c>
      <c r="L177" s="111">
        <f t="shared" si="19"/>
        <v>14334700</v>
      </c>
      <c r="M177" s="111">
        <v>0</v>
      </c>
      <c r="N177" s="111">
        <f t="shared" si="20"/>
        <v>14334700</v>
      </c>
      <c r="O177" s="112">
        <f t="shared" si="21"/>
        <v>2492.5578160319947</v>
      </c>
      <c r="P177" s="111">
        <v>5751</v>
      </c>
    </row>
    <row r="178" spans="1:16" s="66" customFormat="1" ht="12.75" x14ac:dyDescent="0.2">
      <c r="A178" s="113">
        <v>21</v>
      </c>
      <c r="B178" s="113" t="s">
        <v>170</v>
      </c>
      <c r="C178" s="114">
        <v>7748197</v>
      </c>
      <c r="D178" s="114">
        <v>0</v>
      </c>
      <c r="E178" s="114">
        <v>3576919</v>
      </c>
      <c r="F178" s="114">
        <v>0</v>
      </c>
      <c r="G178" s="114">
        <f t="shared" si="18"/>
        <v>11325116</v>
      </c>
      <c r="H178" s="114">
        <v>0</v>
      </c>
      <c r="I178" s="114">
        <v>0</v>
      </c>
      <c r="J178" s="114">
        <v>2899062</v>
      </c>
      <c r="K178" s="114">
        <v>8426054</v>
      </c>
      <c r="L178" s="114">
        <f t="shared" si="19"/>
        <v>11325116</v>
      </c>
      <c r="M178" s="114">
        <v>0</v>
      </c>
      <c r="N178" s="114">
        <f t="shared" si="20"/>
        <v>11325116</v>
      </c>
      <c r="O178" s="115">
        <f t="shared" si="21"/>
        <v>2320.7204918032785</v>
      </c>
      <c r="P178" s="114">
        <v>4880</v>
      </c>
    </row>
    <row r="179" spans="1:16" s="66" customFormat="1" ht="12.75" x14ac:dyDescent="0.2">
      <c r="A179" s="110">
        <v>22</v>
      </c>
      <c r="B179" s="119" t="s">
        <v>186</v>
      </c>
      <c r="C179" s="111">
        <v>6520131</v>
      </c>
      <c r="D179" s="111">
        <v>0</v>
      </c>
      <c r="E179" s="111">
        <v>2956065</v>
      </c>
      <c r="F179" s="111">
        <v>0</v>
      </c>
      <c r="G179" s="111">
        <f t="shared" si="18"/>
        <v>9476196</v>
      </c>
      <c r="H179" s="111">
        <v>0</v>
      </c>
      <c r="I179" s="111">
        <v>0</v>
      </c>
      <c r="J179" s="111">
        <v>2959095</v>
      </c>
      <c r="K179" s="111">
        <v>6517101</v>
      </c>
      <c r="L179" s="111">
        <f t="shared" si="19"/>
        <v>9476196</v>
      </c>
      <c r="M179" s="111">
        <v>0</v>
      </c>
      <c r="N179" s="111">
        <f t="shared" si="20"/>
        <v>9476196</v>
      </c>
      <c r="O179" s="112">
        <f t="shared" si="21"/>
        <v>1054.668447412354</v>
      </c>
      <c r="P179" s="111">
        <v>8985</v>
      </c>
    </row>
    <row r="180" spans="1:16" s="66" customFormat="1" ht="12.75" x14ac:dyDescent="0.2">
      <c r="A180" s="113">
        <v>23</v>
      </c>
      <c r="B180" s="113" t="s">
        <v>270</v>
      </c>
      <c r="C180" s="114">
        <v>46345235</v>
      </c>
      <c r="D180" s="114">
        <v>0</v>
      </c>
      <c r="E180" s="114">
        <v>7927912</v>
      </c>
      <c r="F180" s="114">
        <v>0</v>
      </c>
      <c r="G180" s="114">
        <f t="shared" si="18"/>
        <v>54273147</v>
      </c>
      <c r="H180" s="114">
        <v>0</v>
      </c>
      <c r="I180" s="114">
        <v>0</v>
      </c>
      <c r="J180" s="114">
        <v>14725907</v>
      </c>
      <c r="K180" s="114">
        <v>39547240</v>
      </c>
      <c r="L180" s="114">
        <f t="shared" si="19"/>
        <v>54273147</v>
      </c>
      <c r="M180" s="114">
        <v>0</v>
      </c>
      <c r="N180" s="114">
        <f t="shared" si="20"/>
        <v>54273147</v>
      </c>
      <c r="O180" s="115">
        <f t="shared" si="21"/>
        <v>6078.3007055661328</v>
      </c>
      <c r="P180" s="114">
        <v>8929</v>
      </c>
    </row>
    <row r="181" spans="1:16" s="66" customFormat="1" ht="12.75" x14ac:dyDescent="0.2">
      <c r="A181" s="110">
        <v>24</v>
      </c>
      <c r="B181" s="110" t="s">
        <v>271</v>
      </c>
      <c r="C181" s="111">
        <v>0</v>
      </c>
      <c r="D181" s="111">
        <v>0</v>
      </c>
      <c r="E181" s="111">
        <v>0</v>
      </c>
      <c r="F181" s="111">
        <v>0</v>
      </c>
      <c r="G181" s="111">
        <f t="shared" si="18"/>
        <v>0</v>
      </c>
      <c r="H181" s="111">
        <v>0</v>
      </c>
      <c r="I181" s="111">
        <v>0</v>
      </c>
      <c r="J181" s="111">
        <v>0</v>
      </c>
      <c r="K181" s="111">
        <v>0</v>
      </c>
      <c r="L181" s="111">
        <f t="shared" si="19"/>
        <v>0</v>
      </c>
      <c r="M181" s="111">
        <v>0</v>
      </c>
      <c r="N181" s="111">
        <f t="shared" si="20"/>
        <v>0</v>
      </c>
      <c r="O181" s="112">
        <f t="shared" si="21"/>
        <v>0</v>
      </c>
      <c r="P181" s="111">
        <v>0</v>
      </c>
    </row>
    <row r="182" spans="1:16" s="66" customFormat="1" ht="12.75" x14ac:dyDescent="0.2">
      <c r="A182" s="113">
        <v>25</v>
      </c>
      <c r="B182" s="113" t="s">
        <v>272</v>
      </c>
      <c r="C182" s="114">
        <v>15227528</v>
      </c>
      <c r="D182" s="114">
        <v>0</v>
      </c>
      <c r="E182" s="114">
        <v>5005822</v>
      </c>
      <c r="F182" s="114">
        <v>0</v>
      </c>
      <c r="G182" s="114">
        <f t="shared" si="18"/>
        <v>20233350</v>
      </c>
      <c r="H182" s="114">
        <v>0</v>
      </c>
      <c r="I182" s="114">
        <v>0</v>
      </c>
      <c r="J182" s="114">
        <v>14875625</v>
      </c>
      <c r="K182" s="114">
        <v>5357725</v>
      </c>
      <c r="L182" s="114">
        <f t="shared" si="19"/>
        <v>20233350</v>
      </c>
      <c r="M182" s="114">
        <v>0</v>
      </c>
      <c r="N182" s="114">
        <f t="shared" si="20"/>
        <v>20233350</v>
      </c>
      <c r="O182" s="115">
        <f t="shared" si="21"/>
        <v>4126.7285335508868</v>
      </c>
      <c r="P182" s="114">
        <v>4903</v>
      </c>
    </row>
    <row r="183" spans="1:16" s="66" customFormat="1" ht="12.75" x14ac:dyDescent="0.2">
      <c r="A183" s="110">
        <v>26</v>
      </c>
      <c r="B183" s="110" t="s">
        <v>273</v>
      </c>
      <c r="C183" s="111">
        <v>2852000</v>
      </c>
      <c r="D183" s="111">
        <v>0</v>
      </c>
      <c r="E183" s="111">
        <v>2369734</v>
      </c>
      <c r="F183" s="111">
        <v>0</v>
      </c>
      <c r="G183" s="111">
        <f t="shared" si="18"/>
        <v>5221734</v>
      </c>
      <c r="H183" s="111">
        <v>0</v>
      </c>
      <c r="I183" s="111">
        <v>0</v>
      </c>
      <c r="J183" s="111">
        <v>3870441</v>
      </c>
      <c r="K183" s="111">
        <v>1351293</v>
      </c>
      <c r="L183" s="111">
        <f t="shared" si="19"/>
        <v>5221734</v>
      </c>
      <c r="M183" s="111">
        <v>0</v>
      </c>
      <c r="N183" s="111">
        <f t="shared" si="20"/>
        <v>5221734</v>
      </c>
      <c r="O183" s="112">
        <f t="shared" si="21"/>
        <v>611.94585726004925</v>
      </c>
      <c r="P183" s="111">
        <v>8533</v>
      </c>
    </row>
    <row r="184" spans="1:16" s="66" customFormat="1" ht="12.75" x14ac:dyDescent="0.2">
      <c r="A184" s="113">
        <v>27</v>
      </c>
      <c r="B184" s="113" t="s">
        <v>274</v>
      </c>
      <c r="C184" s="114">
        <v>1877064</v>
      </c>
      <c r="D184" s="114">
        <v>0</v>
      </c>
      <c r="E184" s="114">
        <v>7875551</v>
      </c>
      <c r="F184" s="114">
        <v>0</v>
      </c>
      <c r="G184" s="114">
        <f t="shared" si="18"/>
        <v>9752615</v>
      </c>
      <c r="H184" s="114">
        <v>0</v>
      </c>
      <c r="I184" s="114">
        <v>0</v>
      </c>
      <c r="J184" s="114">
        <v>9752615</v>
      </c>
      <c r="K184" s="114">
        <v>0</v>
      </c>
      <c r="L184" s="114">
        <f t="shared" si="19"/>
        <v>9752615</v>
      </c>
      <c r="M184" s="114">
        <v>0</v>
      </c>
      <c r="N184" s="114">
        <f t="shared" si="20"/>
        <v>9752615</v>
      </c>
      <c r="O184" s="115">
        <f t="shared" si="21"/>
        <v>1224.280065277429</v>
      </c>
      <c r="P184" s="114">
        <v>7966</v>
      </c>
    </row>
    <row r="185" spans="1:16" s="66" customFormat="1" ht="12.75" x14ac:dyDescent="0.2">
      <c r="A185" s="110">
        <v>28</v>
      </c>
      <c r="B185" s="110" t="s">
        <v>275</v>
      </c>
      <c r="C185" s="111">
        <v>7187744</v>
      </c>
      <c r="D185" s="111">
        <v>0</v>
      </c>
      <c r="E185" s="111">
        <v>5382084</v>
      </c>
      <c r="F185" s="111">
        <v>0</v>
      </c>
      <c r="G185" s="111">
        <f t="shared" si="18"/>
        <v>12569828</v>
      </c>
      <c r="H185" s="111">
        <v>0</v>
      </c>
      <c r="I185" s="111">
        <v>0</v>
      </c>
      <c r="J185" s="111">
        <v>5941187</v>
      </c>
      <c r="K185" s="111">
        <v>6628641</v>
      </c>
      <c r="L185" s="111">
        <f t="shared" si="19"/>
        <v>12569828</v>
      </c>
      <c r="M185" s="111">
        <v>0</v>
      </c>
      <c r="N185" s="111">
        <f t="shared" si="20"/>
        <v>12569828</v>
      </c>
      <c r="O185" s="112">
        <f t="shared" si="21"/>
        <v>2680.1339019189763</v>
      </c>
      <c r="P185" s="111">
        <v>4690</v>
      </c>
    </row>
    <row r="186" spans="1:16" s="66" customFormat="1" ht="12.75" x14ac:dyDescent="0.2">
      <c r="A186" s="113">
        <v>29</v>
      </c>
      <c r="B186" s="113" t="s">
        <v>276</v>
      </c>
      <c r="C186" s="114">
        <v>23930423</v>
      </c>
      <c r="D186" s="114">
        <v>0</v>
      </c>
      <c r="E186" s="114">
        <v>2191932</v>
      </c>
      <c r="F186" s="114">
        <v>0</v>
      </c>
      <c r="G186" s="114">
        <f t="shared" si="18"/>
        <v>26122355</v>
      </c>
      <c r="H186" s="114">
        <v>0</v>
      </c>
      <c r="I186" s="114">
        <v>0</v>
      </c>
      <c r="J186" s="114">
        <v>4166571</v>
      </c>
      <c r="K186" s="114">
        <v>21955784</v>
      </c>
      <c r="L186" s="114">
        <f t="shared" si="19"/>
        <v>26122355</v>
      </c>
      <c r="M186" s="114">
        <v>0</v>
      </c>
      <c r="N186" s="114">
        <f t="shared" si="20"/>
        <v>26122355</v>
      </c>
      <c r="O186" s="115">
        <f t="shared" si="21"/>
        <v>3688.0354369617394</v>
      </c>
      <c r="P186" s="114">
        <v>7083</v>
      </c>
    </row>
    <row r="187" spans="1:16" s="66" customFormat="1" ht="12.75" x14ac:dyDescent="0.2">
      <c r="A187" s="110">
        <v>30</v>
      </c>
      <c r="B187" s="110" t="s">
        <v>214</v>
      </c>
      <c r="C187" s="111">
        <v>3333921</v>
      </c>
      <c r="D187" s="111">
        <v>0</v>
      </c>
      <c r="E187" s="111">
        <v>3332525</v>
      </c>
      <c r="F187" s="111">
        <v>0</v>
      </c>
      <c r="G187" s="111">
        <f t="shared" si="18"/>
        <v>6666446</v>
      </c>
      <c r="H187" s="111">
        <v>0</v>
      </c>
      <c r="I187" s="111">
        <v>17972</v>
      </c>
      <c r="J187" s="111">
        <v>2763971</v>
      </c>
      <c r="K187" s="111">
        <v>3884503</v>
      </c>
      <c r="L187" s="111">
        <f t="shared" si="19"/>
        <v>6666446</v>
      </c>
      <c r="M187" s="111">
        <v>0</v>
      </c>
      <c r="N187" s="111">
        <f t="shared" si="20"/>
        <v>6666446</v>
      </c>
      <c r="O187" s="112">
        <f t="shared" si="21"/>
        <v>1486.0557289344629</v>
      </c>
      <c r="P187" s="111">
        <v>4486</v>
      </c>
    </row>
    <row r="188" spans="1:16" s="66" customFormat="1" ht="12.75" x14ac:dyDescent="0.2">
      <c r="A188" s="113">
        <v>31</v>
      </c>
      <c r="B188" s="113" t="s">
        <v>277</v>
      </c>
      <c r="C188" s="114">
        <v>65357673</v>
      </c>
      <c r="D188" s="114">
        <v>0</v>
      </c>
      <c r="E188" s="114">
        <v>22771953</v>
      </c>
      <c r="F188" s="114">
        <v>0</v>
      </c>
      <c r="G188" s="114">
        <f t="shared" si="18"/>
        <v>88129626</v>
      </c>
      <c r="H188" s="114">
        <v>0</v>
      </c>
      <c r="I188" s="114">
        <v>0</v>
      </c>
      <c r="J188" s="114">
        <v>74496318</v>
      </c>
      <c r="K188" s="114">
        <v>13633308</v>
      </c>
      <c r="L188" s="114">
        <f t="shared" si="19"/>
        <v>88129626</v>
      </c>
      <c r="M188" s="114">
        <v>0</v>
      </c>
      <c r="N188" s="114">
        <f t="shared" si="20"/>
        <v>88129626</v>
      </c>
      <c r="O188" s="115">
        <f t="shared" si="21"/>
        <v>5349.9439082134404</v>
      </c>
      <c r="P188" s="114">
        <v>16473</v>
      </c>
    </row>
    <row r="189" spans="1:16" s="66" customFormat="1" ht="12.75" x14ac:dyDescent="0.2">
      <c r="A189" s="110">
        <v>32</v>
      </c>
      <c r="B189" s="110" t="s">
        <v>278</v>
      </c>
      <c r="C189" s="111">
        <v>0</v>
      </c>
      <c r="D189" s="111">
        <v>0</v>
      </c>
      <c r="E189" s="111">
        <v>0</v>
      </c>
      <c r="F189" s="111">
        <v>0</v>
      </c>
      <c r="G189" s="111">
        <f t="shared" si="18"/>
        <v>0</v>
      </c>
      <c r="H189" s="111">
        <v>0</v>
      </c>
      <c r="I189" s="111">
        <v>0</v>
      </c>
      <c r="J189" s="111">
        <v>0</v>
      </c>
      <c r="K189" s="111">
        <v>0</v>
      </c>
      <c r="L189" s="111">
        <f t="shared" si="19"/>
        <v>0</v>
      </c>
      <c r="M189" s="111">
        <v>0</v>
      </c>
      <c r="N189" s="111">
        <f t="shared" si="20"/>
        <v>0</v>
      </c>
      <c r="O189" s="112">
        <f t="shared" si="21"/>
        <v>0</v>
      </c>
      <c r="P189" s="111">
        <v>0</v>
      </c>
    </row>
    <row r="190" spans="1:16" s="66" customFormat="1" ht="12.75" x14ac:dyDescent="0.2">
      <c r="A190" s="113">
        <v>33</v>
      </c>
      <c r="B190" s="113" t="s">
        <v>279</v>
      </c>
      <c r="C190" s="114">
        <v>21729748</v>
      </c>
      <c r="D190" s="114">
        <v>0</v>
      </c>
      <c r="E190" s="114">
        <v>3108847</v>
      </c>
      <c r="F190" s="114">
        <v>0</v>
      </c>
      <c r="G190" s="114">
        <f t="shared" si="18"/>
        <v>24838595</v>
      </c>
      <c r="H190" s="114">
        <v>0</v>
      </c>
      <c r="I190" s="114">
        <v>0</v>
      </c>
      <c r="J190" s="114">
        <v>9950547</v>
      </c>
      <c r="K190" s="114">
        <v>14888048</v>
      </c>
      <c r="L190" s="114">
        <f t="shared" si="19"/>
        <v>24838595</v>
      </c>
      <c r="M190" s="114">
        <v>0</v>
      </c>
      <c r="N190" s="114">
        <f t="shared" si="20"/>
        <v>24838595</v>
      </c>
      <c r="O190" s="115">
        <f t="shared" si="21"/>
        <v>2469.7817440588647</v>
      </c>
      <c r="P190" s="114">
        <v>10057</v>
      </c>
    </row>
    <row r="191" spans="1:16" s="66" customFormat="1" ht="12.75" x14ac:dyDescent="0.2">
      <c r="A191" s="110">
        <v>34</v>
      </c>
      <c r="B191" s="110" t="s">
        <v>280</v>
      </c>
      <c r="C191" s="111">
        <v>3014476</v>
      </c>
      <c r="D191" s="111">
        <v>0</v>
      </c>
      <c r="E191" s="111">
        <v>8425060</v>
      </c>
      <c r="F191" s="111">
        <v>0</v>
      </c>
      <c r="G191" s="111">
        <f t="shared" si="18"/>
        <v>11439536</v>
      </c>
      <c r="H191" s="111">
        <v>7450797</v>
      </c>
      <c r="I191" s="111">
        <v>0</v>
      </c>
      <c r="J191" s="111">
        <v>3722331</v>
      </c>
      <c r="K191" s="111">
        <v>266408</v>
      </c>
      <c r="L191" s="111">
        <f t="shared" si="19"/>
        <v>11439536</v>
      </c>
      <c r="M191" s="111">
        <v>0</v>
      </c>
      <c r="N191" s="111">
        <f t="shared" si="20"/>
        <v>11439536</v>
      </c>
      <c r="O191" s="112">
        <f t="shared" si="21"/>
        <v>3350.7721148213241</v>
      </c>
      <c r="P191" s="111">
        <v>3414</v>
      </c>
    </row>
    <row r="192" spans="1:16" s="66" customFormat="1" ht="12.75" x14ac:dyDescent="0.2">
      <c r="A192" s="113">
        <v>35</v>
      </c>
      <c r="B192" s="113" t="s">
        <v>222</v>
      </c>
      <c r="C192" s="114">
        <v>1158479</v>
      </c>
      <c r="D192" s="114">
        <v>0</v>
      </c>
      <c r="E192" s="114">
        <v>2381642</v>
      </c>
      <c r="F192" s="114">
        <v>0</v>
      </c>
      <c r="G192" s="114">
        <f t="shared" si="18"/>
        <v>3540121</v>
      </c>
      <c r="H192" s="114">
        <v>0</v>
      </c>
      <c r="I192" s="114">
        <v>0</v>
      </c>
      <c r="J192" s="114">
        <v>1724608</v>
      </c>
      <c r="K192" s="114">
        <v>1815513</v>
      </c>
      <c r="L192" s="114">
        <f t="shared" si="19"/>
        <v>3540121</v>
      </c>
      <c r="M192" s="114">
        <v>0</v>
      </c>
      <c r="N192" s="114">
        <f t="shared" si="20"/>
        <v>3540121</v>
      </c>
      <c r="O192" s="115">
        <f t="shared" si="21"/>
        <v>1191.558734432851</v>
      </c>
      <c r="P192" s="114">
        <v>2971</v>
      </c>
    </row>
    <row r="193" spans="1:55" s="66" customFormat="1" ht="12.75" x14ac:dyDescent="0.2">
      <c r="A193" s="110">
        <v>36</v>
      </c>
      <c r="B193" s="110" t="s">
        <v>281</v>
      </c>
      <c r="C193" s="116">
        <v>13001171</v>
      </c>
      <c r="D193" s="116">
        <v>0</v>
      </c>
      <c r="E193" s="116">
        <v>4131126</v>
      </c>
      <c r="F193" s="116">
        <v>0</v>
      </c>
      <c r="G193" s="116">
        <f t="shared" si="18"/>
        <v>17132297</v>
      </c>
      <c r="H193" s="116">
        <v>0</v>
      </c>
      <c r="I193" s="116">
        <v>0</v>
      </c>
      <c r="J193" s="116">
        <v>3901165</v>
      </c>
      <c r="K193" s="116">
        <v>13231132</v>
      </c>
      <c r="L193" s="116">
        <f t="shared" si="19"/>
        <v>17132297</v>
      </c>
      <c r="M193" s="116">
        <v>0</v>
      </c>
      <c r="N193" s="116">
        <f t="shared" si="20"/>
        <v>17132297</v>
      </c>
      <c r="O193" s="112">
        <f t="shared" si="21"/>
        <v>2950.2836232133632</v>
      </c>
      <c r="P193" s="116">
        <v>5807</v>
      </c>
    </row>
    <row r="194" spans="1:55" s="66" customFormat="1" ht="12.75" x14ac:dyDescent="0.2">
      <c r="A194" s="113">
        <v>37</v>
      </c>
      <c r="B194" s="113" t="s">
        <v>282</v>
      </c>
      <c r="C194" s="117">
        <v>16501147</v>
      </c>
      <c r="D194" s="117">
        <v>0</v>
      </c>
      <c r="E194" s="117">
        <v>8980994</v>
      </c>
      <c r="F194" s="117">
        <v>0</v>
      </c>
      <c r="G194" s="117">
        <f t="shared" si="18"/>
        <v>25482141</v>
      </c>
      <c r="H194" s="117">
        <v>0</v>
      </c>
      <c r="I194" s="117">
        <v>0</v>
      </c>
      <c r="J194" s="117">
        <v>14484855</v>
      </c>
      <c r="K194" s="117">
        <v>10997286</v>
      </c>
      <c r="L194" s="117">
        <f t="shared" si="19"/>
        <v>25482141</v>
      </c>
      <c r="M194" s="117">
        <v>0</v>
      </c>
      <c r="N194" s="117">
        <f t="shared" si="20"/>
        <v>25482141</v>
      </c>
      <c r="O194" s="118">
        <f t="shared" si="21"/>
        <v>3083.1386569872957</v>
      </c>
      <c r="P194" s="117">
        <v>8265</v>
      </c>
    </row>
    <row r="195" spans="1:55" s="66" customFormat="1" ht="13.5" thickBot="1" x14ac:dyDescent="0.25">
      <c r="A195" s="120">
        <f>A194</f>
        <v>37</v>
      </c>
      <c r="B195" s="121" t="s">
        <v>245</v>
      </c>
      <c r="C195" s="122">
        <f t="shared" ref="C195:N195" si="22">SUM(C158:C194)</f>
        <v>531898391</v>
      </c>
      <c r="D195" s="122">
        <f t="shared" si="22"/>
        <v>0</v>
      </c>
      <c r="E195" s="122">
        <f t="shared" si="22"/>
        <v>237817078</v>
      </c>
      <c r="F195" s="122">
        <f t="shared" si="22"/>
        <v>0</v>
      </c>
      <c r="G195" s="122">
        <f t="shared" si="22"/>
        <v>769715469</v>
      </c>
      <c r="H195" s="122">
        <f t="shared" si="22"/>
        <v>21244473</v>
      </c>
      <c r="I195" s="122">
        <f t="shared" si="22"/>
        <v>1669338</v>
      </c>
      <c r="J195" s="122">
        <f t="shared" si="22"/>
        <v>430866754</v>
      </c>
      <c r="K195" s="122">
        <f t="shared" si="22"/>
        <v>315934904</v>
      </c>
      <c r="L195" s="122">
        <f t="shared" si="22"/>
        <v>769715469</v>
      </c>
      <c r="M195" s="122">
        <f t="shared" si="22"/>
        <v>0</v>
      </c>
      <c r="N195" s="122">
        <f t="shared" si="22"/>
        <v>769715469</v>
      </c>
      <c r="O195" s="122">
        <f t="shared" si="21"/>
        <v>2521.3921558992906</v>
      </c>
      <c r="P195" s="123">
        <f>SUM(P158:P194)</f>
        <v>305274</v>
      </c>
    </row>
    <row r="196" spans="1:55" s="66" customFormat="1" ht="12.75" x14ac:dyDescent="0.2">
      <c r="B196" s="71"/>
      <c r="C196" s="68"/>
      <c r="D196" s="68"/>
      <c r="E196" s="68"/>
      <c r="F196" s="68"/>
      <c r="G196" s="68"/>
      <c r="H196" s="68"/>
      <c r="I196" s="68"/>
      <c r="J196" s="68"/>
      <c r="K196" s="68"/>
      <c r="L196" s="68"/>
      <c r="M196" s="68"/>
      <c r="N196" s="68"/>
      <c r="O196" s="73"/>
      <c r="P196" s="69"/>
    </row>
    <row r="197" spans="1:55" s="79" customFormat="1" ht="13.5" thickBot="1" x14ac:dyDescent="0.25">
      <c r="A197" s="190">
        <f>(A45+A149+A195)</f>
        <v>170</v>
      </c>
      <c r="B197" s="191" t="s">
        <v>283</v>
      </c>
      <c r="C197" s="229">
        <f t="shared" ref="C197:N197" si="23">(C45+C149+C195)</f>
        <v>29324153784</v>
      </c>
      <c r="D197" s="229">
        <f t="shared" si="23"/>
        <v>47770753</v>
      </c>
      <c r="E197" s="229">
        <f t="shared" si="23"/>
        <v>28647151156</v>
      </c>
      <c r="F197" s="229">
        <f t="shared" si="23"/>
        <v>0</v>
      </c>
      <c r="G197" s="229">
        <f t="shared" si="23"/>
        <v>58019075693</v>
      </c>
      <c r="H197" s="229">
        <f t="shared" si="23"/>
        <v>26549906745</v>
      </c>
      <c r="I197" s="229">
        <f t="shared" si="23"/>
        <v>1956509427</v>
      </c>
      <c r="J197" s="229">
        <f t="shared" si="23"/>
        <v>22832428204</v>
      </c>
      <c r="K197" s="229">
        <f t="shared" si="23"/>
        <v>6680231317</v>
      </c>
      <c r="L197" s="229">
        <f t="shared" si="23"/>
        <v>58019075693</v>
      </c>
      <c r="M197" s="229">
        <f t="shared" si="23"/>
        <v>379623236</v>
      </c>
      <c r="N197" s="229">
        <f t="shared" si="23"/>
        <v>57639452457</v>
      </c>
      <c r="O197" s="229">
        <f>IFERROR(N197/P197,0)</f>
        <v>6819.9367501651459</v>
      </c>
      <c r="P197" s="230">
        <f>(P45+P149+P195)</f>
        <v>8451611</v>
      </c>
    </row>
    <row r="198" spans="1:55" ht="12" thickTop="1" x14ac:dyDescent="0.2">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row>
    <row r="199" spans="1:55" ht="11.25" x14ac:dyDescent="0.2">
      <c r="B199" s="74"/>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row>
    <row r="200" spans="1:55" customFormat="1" ht="12.75" x14ac:dyDescent="0.2">
      <c r="C200" s="449" t="s">
        <v>481</v>
      </c>
    </row>
    <row r="201" spans="1:55" customFormat="1" ht="12.75" x14ac:dyDescent="0.2">
      <c r="C201" s="468" t="s">
        <v>538</v>
      </c>
      <c r="D201" s="471"/>
      <c r="E201" s="471"/>
      <c r="F201" s="471"/>
      <c r="G201" s="471"/>
      <c r="H201" s="471"/>
      <c r="I201" s="471"/>
      <c r="J201" s="471"/>
      <c r="K201" s="471"/>
      <c r="L201" s="471"/>
      <c r="M201" s="471"/>
      <c r="N201" s="471"/>
      <c r="O201" s="472"/>
    </row>
    <row r="202" spans="1:55" ht="8.85" customHeight="1" x14ac:dyDescent="0.2">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row>
    <row r="203" spans="1:55" ht="8.85" customHeight="1" x14ac:dyDescent="0.2">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row>
    <row r="204" spans="1:55" ht="8.85" customHeight="1" x14ac:dyDescent="0.2">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row>
    <row r="205" spans="1:55" ht="8.85" customHeight="1" x14ac:dyDescent="0.2">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row>
    <row r="206" spans="1:55" ht="8.85" customHeight="1" x14ac:dyDescent="0.2">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row>
    <row r="207" spans="1:55" ht="8.85" customHeight="1" x14ac:dyDescent="0.2">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row>
    <row r="208" spans="1:55" ht="8.85" customHeight="1" x14ac:dyDescent="0.2">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row>
    <row r="209" spans="1:55" ht="8.85" customHeight="1" x14ac:dyDescent="0.2">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row>
    <row r="210" spans="1:55" ht="8.85" customHeight="1" x14ac:dyDescent="0.2">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row>
    <row r="211" spans="1:55" ht="8.85" customHeight="1" x14ac:dyDescent="0.2">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row>
    <row r="212" spans="1:55" ht="8.85" customHeight="1" x14ac:dyDescent="0.2">
      <c r="A212" s="75"/>
      <c r="B212" s="61"/>
      <c r="C212" s="61"/>
      <c r="D212" s="61"/>
      <c r="E212" s="61"/>
      <c r="F212" s="61"/>
      <c r="G212" s="61"/>
      <c r="H212" s="61"/>
      <c r="I212" s="61"/>
      <c r="J212" s="61"/>
      <c r="K212" s="61"/>
      <c r="L212" s="61"/>
      <c r="M212" s="61"/>
      <c r="N212" s="61"/>
      <c r="O212" s="76"/>
      <c r="P212" s="61"/>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row>
    <row r="213" spans="1:55" ht="8.85" customHeight="1" x14ac:dyDescent="0.2">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63"/>
      <c r="AX213" s="63"/>
      <c r="AY213" s="63"/>
      <c r="AZ213" s="63"/>
      <c r="BA213" s="63"/>
      <c r="BB213" s="63"/>
      <c r="BC213" s="63"/>
    </row>
    <row r="214" spans="1:55" ht="8.85" customHeight="1" x14ac:dyDescent="0.2">
      <c r="R214" s="63"/>
      <c r="S214" s="63"/>
      <c r="T214" s="63"/>
      <c r="U214" s="63"/>
      <c r="V214" s="63"/>
      <c r="W214" s="63"/>
      <c r="X214" s="63"/>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c r="AV214" s="63"/>
      <c r="AW214" s="63"/>
      <c r="AX214" s="63"/>
      <c r="AY214" s="63"/>
      <c r="AZ214" s="63"/>
      <c r="BA214" s="63"/>
      <c r="BB214" s="63"/>
      <c r="BC214" s="63"/>
    </row>
    <row r="215" spans="1:55" ht="8.85" customHeight="1" x14ac:dyDescent="0.2">
      <c r="R215" s="63"/>
      <c r="S215" s="63"/>
      <c r="T215" s="63"/>
      <c r="U215" s="63"/>
      <c r="V215" s="63"/>
      <c r="W215" s="63"/>
      <c r="X215" s="63"/>
      <c r="Y215" s="63"/>
      <c r="Z215" s="63"/>
      <c r="AA215" s="63"/>
      <c r="AB215" s="63"/>
      <c r="AC215" s="63"/>
      <c r="AD215" s="63"/>
      <c r="AE215" s="63"/>
      <c r="AF215" s="63"/>
      <c r="AG215" s="63"/>
      <c r="AH215" s="63"/>
      <c r="AI215" s="63"/>
      <c r="AJ215" s="63"/>
      <c r="AK215" s="63"/>
      <c r="AL215" s="63"/>
      <c r="AM215" s="63"/>
      <c r="AN215" s="63"/>
      <c r="AO215" s="63"/>
      <c r="AP215" s="63"/>
      <c r="AQ215" s="63"/>
      <c r="AR215" s="63"/>
      <c r="AS215" s="63"/>
      <c r="AT215" s="63"/>
      <c r="AU215" s="63"/>
      <c r="AV215" s="63"/>
      <c r="AW215" s="63"/>
      <c r="AX215" s="63"/>
      <c r="AY215" s="63"/>
      <c r="AZ215" s="63"/>
      <c r="BA215" s="63"/>
      <c r="BB215" s="63"/>
      <c r="BC215" s="63"/>
    </row>
    <row r="216" spans="1:55" ht="8.85" customHeight="1" x14ac:dyDescent="0.2">
      <c r="R216" s="63"/>
      <c r="S216" s="63"/>
      <c r="T216" s="63"/>
      <c r="U216" s="63"/>
      <c r="V216" s="63"/>
      <c r="W216" s="63"/>
      <c r="X216" s="63"/>
      <c r="Y216" s="63"/>
      <c r="Z216" s="63"/>
      <c r="AA216" s="63"/>
      <c r="AB216" s="63"/>
      <c r="AC216" s="63"/>
      <c r="AD216" s="63"/>
      <c r="AE216" s="63"/>
      <c r="AF216" s="63"/>
      <c r="AG216" s="63"/>
      <c r="AH216" s="63"/>
      <c r="AI216" s="63"/>
      <c r="AJ216" s="63"/>
      <c r="AK216" s="63"/>
      <c r="AL216" s="63"/>
      <c r="AM216" s="63"/>
      <c r="AN216" s="63"/>
      <c r="AO216" s="63"/>
      <c r="AP216" s="63"/>
      <c r="AQ216" s="63"/>
      <c r="AR216" s="63"/>
      <c r="AS216" s="63"/>
      <c r="AT216" s="63"/>
      <c r="AU216" s="63"/>
      <c r="AV216" s="63"/>
      <c r="AW216" s="63"/>
      <c r="AX216" s="63"/>
      <c r="AY216" s="63"/>
      <c r="AZ216" s="63"/>
      <c r="BA216" s="63"/>
      <c r="BB216" s="63"/>
      <c r="BC216" s="63"/>
    </row>
    <row r="217" spans="1:55" s="77" customFormat="1" ht="8.85" customHeight="1" x14ac:dyDescent="0.2">
      <c r="A217" s="64"/>
      <c r="B217" s="64"/>
      <c r="C217" s="64"/>
      <c r="D217" s="64"/>
      <c r="E217" s="64"/>
      <c r="F217" s="64"/>
      <c r="G217" s="64"/>
      <c r="H217" s="64"/>
      <c r="I217" s="64"/>
      <c r="J217" s="64"/>
      <c r="K217" s="64"/>
      <c r="L217" s="64"/>
      <c r="M217" s="64"/>
      <c r="N217" s="64"/>
      <c r="O217" s="64"/>
      <c r="P217" s="64"/>
    </row>
    <row r="218" spans="1:55" ht="8.85" customHeight="1" x14ac:dyDescent="0.2">
      <c r="R218" s="63"/>
      <c r="S218" s="63"/>
      <c r="T218" s="63"/>
      <c r="U218" s="63"/>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c r="AV218" s="63"/>
      <c r="AW218" s="63"/>
      <c r="AX218" s="63"/>
      <c r="AY218" s="63"/>
      <c r="AZ218" s="63"/>
      <c r="BA218" s="63"/>
      <c r="BB218" s="63"/>
      <c r="BC218" s="63"/>
    </row>
    <row r="219" spans="1:55" ht="8.85" customHeight="1" x14ac:dyDescent="0.2">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row>
    <row r="220" spans="1:55" ht="8.85" customHeight="1" x14ac:dyDescent="0.2">
      <c r="R220" s="63"/>
      <c r="S220" s="63"/>
      <c r="T220" s="63"/>
      <c r="U220" s="63"/>
      <c r="V220" s="63"/>
      <c r="W220" s="63"/>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c r="AW220" s="63"/>
      <c r="AX220" s="63"/>
      <c r="AY220" s="63"/>
      <c r="AZ220" s="63"/>
      <c r="BA220" s="63"/>
      <c r="BB220" s="63"/>
      <c r="BC220" s="63"/>
    </row>
    <row r="221" spans="1:55" ht="8.85" customHeight="1" x14ac:dyDescent="0.2">
      <c r="R221" s="63"/>
      <c r="S221" s="63"/>
      <c r="T221" s="63"/>
      <c r="U221" s="63"/>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c r="AW221" s="63"/>
      <c r="AX221" s="63"/>
      <c r="AY221" s="63"/>
      <c r="AZ221" s="63"/>
      <c r="BA221" s="63"/>
      <c r="BB221" s="63"/>
      <c r="BC221" s="63"/>
    </row>
    <row r="222" spans="1:55" ht="8.85" customHeight="1" x14ac:dyDescent="0.2">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c r="BC222" s="63"/>
    </row>
    <row r="223" spans="1:55" ht="12.2" customHeight="1" x14ac:dyDescent="0.2">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c r="AW223" s="63"/>
      <c r="AX223" s="63"/>
      <c r="AY223" s="63"/>
      <c r="AZ223" s="63"/>
      <c r="BA223" s="63"/>
      <c r="BB223" s="63"/>
      <c r="BC223" s="63"/>
    </row>
    <row r="224" spans="1:55" ht="11.25" x14ac:dyDescent="0.2">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c r="AZ224" s="63"/>
      <c r="BA224" s="63"/>
      <c r="BB224" s="63"/>
      <c r="BC224" s="63"/>
    </row>
    <row r="225" spans="1:55" ht="7.15" customHeight="1" x14ac:dyDescent="0.2">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row>
    <row r="226" spans="1:55" ht="10.5" customHeight="1" x14ac:dyDescent="0.2">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c r="BC226" s="63"/>
    </row>
    <row r="227" spans="1:55" ht="11.25" x14ac:dyDescent="0.2">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c r="AW227" s="63"/>
      <c r="AX227" s="63"/>
      <c r="AY227" s="63"/>
      <c r="AZ227" s="63"/>
      <c r="BA227" s="63"/>
      <c r="BB227" s="63"/>
      <c r="BC227" s="63"/>
    </row>
    <row r="228" spans="1:55" ht="8.85" customHeight="1" x14ac:dyDescent="0.2">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c r="AW228" s="63"/>
      <c r="AX228" s="63"/>
      <c r="AY228" s="63"/>
      <c r="AZ228" s="63"/>
      <c r="BA228" s="63"/>
      <c r="BB228" s="63"/>
      <c r="BC228" s="63"/>
    </row>
    <row r="229" spans="1:55" ht="8.85" customHeight="1" x14ac:dyDescent="0.2">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c r="AW229" s="63"/>
      <c r="AX229" s="63"/>
      <c r="AY229" s="63"/>
      <c r="AZ229" s="63"/>
      <c r="BA229" s="63"/>
      <c r="BB229" s="63"/>
      <c r="BC229" s="63"/>
    </row>
    <row r="230" spans="1:55" ht="8.85" customHeight="1" x14ac:dyDescent="0.2">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c r="BC230" s="63"/>
    </row>
    <row r="231" spans="1:55" ht="8.85" customHeight="1" x14ac:dyDescent="0.2">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row>
    <row r="232" spans="1:55" ht="8.85" customHeight="1" x14ac:dyDescent="0.2">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row>
    <row r="233" spans="1:55" ht="8.85" customHeight="1" x14ac:dyDescent="0.2">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row>
    <row r="234" spans="1:55" ht="8.4499999999999993" customHeight="1" x14ac:dyDescent="0.2">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c r="BC234" s="63"/>
    </row>
    <row r="235" spans="1:55" ht="8.85" hidden="1" customHeight="1" x14ac:dyDescent="0.2">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c r="AW235" s="63"/>
      <c r="AX235" s="63"/>
      <c r="AY235" s="63"/>
      <c r="AZ235" s="63"/>
      <c r="BA235" s="63"/>
      <c r="BB235" s="63"/>
      <c r="BC235" s="63"/>
    </row>
    <row r="236" spans="1:55" ht="2.25" hidden="1" customHeight="1" x14ac:dyDescent="0.2">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c r="AW236" s="63"/>
      <c r="AX236" s="63"/>
      <c r="AY236" s="63"/>
      <c r="AZ236" s="63"/>
      <c r="BA236" s="63"/>
      <c r="BB236" s="63"/>
      <c r="BC236" s="63"/>
    </row>
    <row r="237" spans="1:55" ht="0.6" hidden="1" customHeight="1" x14ac:dyDescent="0.2">
      <c r="R237" s="63"/>
      <c r="S237" s="63"/>
      <c r="T237" s="63"/>
      <c r="U237" s="63"/>
      <c r="V237" s="63"/>
      <c r="W237" s="63"/>
      <c r="X237" s="63"/>
      <c r="Y237" s="63"/>
      <c r="Z237" s="63"/>
      <c r="AA237" s="63"/>
      <c r="AB237" s="63"/>
      <c r="AC237" s="63"/>
      <c r="AD237" s="63"/>
      <c r="AE237" s="63"/>
      <c r="AF237" s="63"/>
      <c r="AG237" s="63"/>
      <c r="AH237" s="63"/>
      <c r="AI237" s="63"/>
      <c r="AJ237" s="63"/>
      <c r="AK237" s="63"/>
      <c r="AL237" s="63"/>
      <c r="AM237" s="63"/>
      <c r="AN237" s="63"/>
      <c r="AO237" s="63"/>
      <c r="AP237" s="63"/>
      <c r="AQ237" s="63"/>
      <c r="AR237" s="63"/>
      <c r="AS237" s="63"/>
      <c r="AT237" s="63"/>
      <c r="AU237" s="63"/>
      <c r="AV237" s="63"/>
      <c r="AW237" s="63"/>
      <c r="AX237" s="63"/>
      <c r="AY237" s="63"/>
      <c r="AZ237" s="63"/>
      <c r="BA237" s="63"/>
      <c r="BB237" s="63"/>
      <c r="BC237" s="63"/>
    </row>
    <row r="238" spans="1:55" ht="8.85" customHeight="1" x14ac:dyDescent="0.2">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c r="BC238" s="63"/>
    </row>
    <row r="239" spans="1:55" s="61" customFormat="1" ht="9.75" customHeight="1" x14ac:dyDescent="0.2">
      <c r="A239" s="64"/>
      <c r="B239" s="64"/>
      <c r="C239" s="64"/>
      <c r="D239" s="64"/>
      <c r="E239" s="64"/>
      <c r="F239" s="64"/>
      <c r="G239" s="64"/>
      <c r="H239" s="64"/>
      <c r="I239" s="64"/>
      <c r="J239" s="64"/>
      <c r="K239" s="64"/>
      <c r="L239" s="64"/>
      <c r="M239" s="64"/>
      <c r="N239" s="64"/>
      <c r="O239" s="64"/>
      <c r="P239" s="64"/>
    </row>
    <row r="240" spans="1:55" ht="9.75" customHeight="1" x14ac:dyDescent="0.2">
      <c r="R240" s="63"/>
      <c r="S240" s="63"/>
      <c r="T240" s="63"/>
      <c r="U240" s="63"/>
      <c r="V240" s="63"/>
      <c r="W240" s="63"/>
      <c r="X240" s="63"/>
      <c r="Y240" s="63"/>
      <c r="Z240" s="63"/>
      <c r="AA240" s="63"/>
      <c r="AB240" s="63"/>
      <c r="AC240" s="63"/>
      <c r="AD240" s="63"/>
      <c r="AE240" s="63"/>
      <c r="AF240" s="63"/>
      <c r="AG240" s="63"/>
      <c r="AH240" s="63"/>
      <c r="AI240" s="63"/>
      <c r="AJ240" s="63"/>
      <c r="AK240" s="63"/>
      <c r="AL240" s="63"/>
      <c r="AM240" s="63"/>
      <c r="AN240" s="63"/>
      <c r="AO240" s="63"/>
      <c r="AP240" s="63"/>
      <c r="AQ240" s="63"/>
      <c r="AR240" s="63"/>
      <c r="AS240" s="63"/>
      <c r="AT240" s="63"/>
      <c r="AU240" s="63"/>
      <c r="AV240" s="63"/>
      <c r="AW240" s="63"/>
      <c r="AX240" s="63"/>
      <c r="AY240" s="63"/>
      <c r="AZ240" s="63"/>
      <c r="BA240" s="63"/>
      <c r="BB240" s="63"/>
      <c r="BC240" s="63"/>
    </row>
    <row r="241" spans="18:55" ht="9.75" customHeight="1" x14ac:dyDescent="0.2">
      <c r="R241" s="63"/>
      <c r="S241" s="63"/>
      <c r="T241" s="63"/>
      <c r="U241" s="63"/>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c r="AW241" s="63"/>
      <c r="AX241" s="63"/>
      <c r="AY241" s="63"/>
      <c r="AZ241" s="63"/>
      <c r="BA241" s="63"/>
      <c r="BB241" s="63"/>
      <c r="BC241" s="63"/>
    </row>
    <row r="242" spans="18:55" ht="9.75" customHeight="1" x14ac:dyDescent="0.2">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c r="BC242" s="63"/>
    </row>
    <row r="243" spans="18:55" ht="9.75" customHeight="1" x14ac:dyDescent="0.2">
      <c r="R243" s="63"/>
      <c r="S243" s="63"/>
      <c r="T243" s="63"/>
      <c r="U243" s="63"/>
      <c r="V243" s="63"/>
      <c r="W243" s="63"/>
      <c r="X243" s="63"/>
      <c r="Y243" s="63"/>
      <c r="Z243" s="63"/>
      <c r="AA243" s="63"/>
      <c r="AB243" s="63"/>
      <c r="AC243" s="63"/>
      <c r="AD243" s="63"/>
      <c r="AE243" s="63"/>
      <c r="AF243" s="63"/>
      <c r="AG243" s="63"/>
      <c r="AH243" s="63"/>
      <c r="AI243" s="63"/>
      <c r="AJ243" s="63"/>
      <c r="AK243" s="63"/>
      <c r="AL243" s="63"/>
      <c r="AM243" s="63"/>
      <c r="AN243" s="63"/>
      <c r="AO243" s="63"/>
      <c r="AP243" s="63"/>
      <c r="AQ243" s="63"/>
      <c r="AR243" s="63"/>
      <c r="AS243" s="63"/>
      <c r="AT243" s="63"/>
      <c r="AU243" s="63"/>
      <c r="AV243" s="63"/>
      <c r="AW243" s="63"/>
      <c r="AX243" s="63"/>
      <c r="AY243" s="63"/>
      <c r="AZ243" s="63"/>
      <c r="BA243" s="63"/>
      <c r="BB243" s="63"/>
      <c r="BC243" s="63"/>
    </row>
    <row r="244" spans="18:55" ht="9.75" customHeight="1" x14ac:dyDescent="0.2">
      <c r="R244" s="63"/>
      <c r="S244" s="63"/>
      <c r="T244" s="63"/>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c r="AW244" s="63"/>
      <c r="AX244" s="63"/>
      <c r="AY244" s="63"/>
      <c r="AZ244" s="63"/>
      <c r="BA244" s="63"/>
      <c r="BB244" s="63"/>
      <c r="BC244" s="63"/>
    </row>
    <row r="245" spans="18:55" ht="9.75" customHeight="1" x14ac:dyDescent="0.2">
      <c r="R245" s="63"/>
      <c r="S245" s="63"/>
      <c r="T245" s="63"/>
      <c r="U245" s="63"/>
      <c r="V245" s="63"/>
      <c r="W245" s="63"/>
      <c r="X245" s="63"/>
      <c r="Y245" s="63"/>
      <c r="Z245" s="63"/>
      <c r="AA245" s="63"/>
      <c r="AB245" s="63"/>
      <c r="AC245" s="63"/>
      <c r="AD245" s="63"/>
      <c r="AE245" s="63"/>
      <c r="AF245" s="63"/>
      <c r="AG245" s="63"/>
      <c r="AH245" s="63"/>
      <c r="AI245" s="63"/>
      <c r="AJ245" s="63"/>
      <c r="AK245" s="63"/>
      <c r="AL245" s="63"/>
      <c r="AM245" s="63"/>
      <c r="AN245" s="63"/>
      <c r="AO245" s="63"/>
      <c r="AP245" s="63"/>
      <c r="AQ245" s="63"/>
      <c r="AR245" s="63"/>
      <c r="AS245" s="63"/>
      <c r="AT245" s="63"/>
      <c r="AU245" s="63"/>
      <c r="AV245" s="63"/>
      <c r="AW245" s="63"/>
      <c r="AX245" s="63"/>
      <c r="AY245" s="63"/>
      <c r="AZ245" s="63"/>
      <c r="BA245" s="63"/>
      <c r="BB245" s="63"/>
      <c r="BC245" s="63"/>
    </row>
    <row r="246" spans="18:55" ht="9.75" customHeight="1" x14ac:dyDescent="0.2">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c r="BC246" s="63"/>
    </row>
    <row r="247" spans="18:55" ht="9.75" customHeight="1" x14ac:dyDescent="0.2">
      <c r="R247" s="63"/>
      <c r="S247" s="63"/>
      <c r="T247" s="63"/>
      <c r="U247" s="63"/>
      <c r="V247" s="63"/>
      <c r="W247" s="63"/>
      <c r="X247" s="63"/>
      <c r="Y247" s="63"/>
      <c r="Z247" s="63"/>
      <c r="AA247" s="63"/>
      <c r="AB247" s="63"/>
      <c r="AC247" s="63"/>
      <c r="AD247" s="63"/>
      <c r="AE247" s="63"/>
      <c r="AF247" s="63"/>
      <c r="AG247" s="63"/>
      <c r="AH247" s="63"/>
      <c r="AI247" s="63"/>
      <c r="AJ247" s="63"/>
      <c r="AK247" s="63"/>
      <c r="AL247" s="63"/>
      <c r="AM247" s="63"/>
      <c r="AN247" s="63"/>
      <c r="AO247" s="63"/>
      <c r="AP247" s="63"/>
      <c r="AQ247" s="63"/>
      <c r="AR247" s="63"/>
      <c r="AS247" s="63"/>
      <c r="AT247" s="63"/>
      <c r="AU247" s="63"/>
      <c r="AV247" s="63"/>
      <c r="AW247" s="63"/>
      <c r="AX247" s="63"/>
      <c r="AY247" s="63"/>
      <c r="AZ247" s="63"/>
      <c r="BA247" s="63"/>
      <c r="BB247" s="63"/>
      <c r="BC247" s="63"/>
    </row>
    <row r="248" spans="18:55" ht="9.75" customHeight="1" x14ac:dyDescent="0.2">
      <c r="R248" s="63"/>
      <c r="S248" s="63"/>
      <c r="T248" s="63"/>
      <c r="U248" s="63"/>
      <c r="V248" s="63"/>
      <c r="W248" s="63"/>
      <c r="X248" s="63"/>
      <c r="Y248" s="63"/>
      <c r="Z248" s="63"/>
      <c r="AA248" s="63"/>
      <c r="AB248" s="63"/>
      <c r="AC248" s="63"/>
      <c r="AD248" s="63"/>
      <c r="AE248" s="63"/>
      <c r="AF248" s="63"/>
      <c r="AG248" s="63"/>
      <c r="AH248" s="63"/>
      <c r="AI248" s="63"/>
      <c r="AJ248" s="63"/>
      <c r="AK248" s="63"/>
      <c r="AL248" s="63"/>
      <c r="AM248" s="63"/>
      <c r="AN248" s="63"/>
      <c r="AO248" s="63"/>
      <c r="AP248" s="63"/>
      <c r="AQ248" s="63"/>
      <c r="AR248" s="63"/>
      <c r="AS248" s="63"/>
      <c r="AT248" s="63"/>
      <c r="AU248" s="63"/>
      <c r="AV248" s="63"/>
      <c r="AW248" s="63"/>
      <c r="AX248" s="63"/>
      <c r="AY248" s="63"/>
      <c r="AZ248" s="63"/>
      <c r="BA248" s="63"/>
      <c r="BB248" s="63"/>
      <c r="BC248" s="63"/>
    </row>
    <row r="249" spans="18:55" ht="9.75" customHeight="1" x14ac:dyDescent="0.2">
      <c r="R249" s="63"/>
      <c r="S249" s="63"/>
      <c r="T249" s="63"/>
      <c r="U249" s="63"/>
      <c r="V249" s="63"/>
      <c r="W249" s="63"/>
      <c r="X249" s="63"/>
      <c r="Y249" s="63"/>
      <c r="Z249" s="63"/>
      <c r="AA249" s="63"/>
      <c r="AB249" s="63"/>
      <c r="AC249" s="63"/>
      <c r="AD249" s="63"/>
      <c r="AE249" s="63"/>
      <c r="AF249" s="63"/>
      <c r="AG249" s="63"/>
      <c r="AH249" s="63"/>
      <c r="AI249" s="63"/>
      <c r="AJ249" s="63"/>
      <c r="AK249" s="63"/>
      <c r="AL249" s="63"/>
      <c r="AM249" s="63"/>
      <c r="AN249" s="63"/>
      <c r="AO249" s="63"/>
      <c r="AP249" s="63"/>
      <c r="AQ249" s="63"/>
      <c r="AR249" s="63"/>
      <c r="AS249" s="63"/>
      <c r="AT249" s="63"/>
      <c r="AU249" s="63"/>
      <c r="AV249" s="63"/>
      <c r="AW249" s="63"/>
      <c r="AX249" s="63"/>
      <c r="AY249" s="63"/>
      <c r="AZ249" s="63"/>
      <c r="BA249" s="63"/>
      <c r="BB249" s="63"/>
      <c r="BC249" s="63"/>
    </row>
    <row r="250" spans="18:55" ht="9.75" customHeight="1" x14ac:dyDescent="0.2">
      <c r="R250" s="63"/>
      <c r="S250" s="63"/>
      <c r="T250" s="63"/>
      <c r="U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63"/>
      <c r="AW250" s="63"/>
      <c r="AX250" s="63"/>
      <c r="AY250" s="63"/>
      <c r="AZ250" s="63"/>
      <c r="BA250" s="63"/>
      <c r="BB250" s="63"/>
      <c r="BC250" s="63"/>
    </row>
    <row r="251" spans="18:55" ht="9.75" customHeight="1" x14ac:dyDescent="0.2">
      <c r="R251" s="63"/>
      <c r="S251" s="63"/>
      <c r="T251" s="63"/>
      <c r="U251" s="63"/>
      <c r="V251" s="63"/>
      <c r="W251" s="63"/>
      <c r="X251" s="63"/>
      <c r="Y251" s="63"/>
      <c r="Z251" s="6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c r="AW251" s="63"/>
      <c r="AX251" s="63"/>
      <c r="AY251" s="63"/>
      <c r="AZ251" s="63"/>
      <c r="BA251" s="63"/>
      <c r="BB251" s="63"/>
      <c r="BC251" s="63"/>
    </row>
    <row r="252" spans="18:55" ht="9.75" customHeight="1" x14ac:dyDescent="0.2">
      <c r="R252" s="63"/>
      <c r="S252" s="63"/>
      <c r="T252" s="63"/>
      <c r="U252" s="63"/>
      <c r="V252" s="63"/>
      <c r="W252" s="63"/>
      <c r="X252" s="63"/>
      <c r="Y252" s="63"/>
      <c r="Z252" s="6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c r="AW252" s="63"/>
      <c r="AX252" s="63"/>
      <c r="AY252" s="63"/>
      <c r="AZ252" s="63"/>
      <c r="BA252" s="63"/>
      <c r="BB252" s="63"/>
      <c r="BC252" s="63"/>
    </row>
    <row r="253" spans="18:55" ht="9.75" customHeight="1" x14ac:dyDescent="0.2">
      <c r="R253" s="63"/>
      <c r="S253" s="63"/>
      <c r="T253" s="63"/>
      <c r="U253" s="63"/>
      <c r="V253" s="63"/>
      <c r="W253" s="63"/>
      <c r="X253" s="63"/>
      <c r="Y253" s="63"/>
      <c r="Z253" s="6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c r="AW253" s="63"/>
      <c r="AX253" s="63"/>
      <c r="AY253" s="63"/>
      <c r="AZ253" s="63"/>
      <c r="BA253" s="63"/>
      <c r="BB253" s="63"/>
      <c r="BC253" s="63"/>
    </row>
    <row r="254" spans="18:55" ht="9.75" customHeight="1" x14ac:dyDescent="0.2">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3"/>
      <c r="AY254" s="63"/>
      <c r="AZ254" s="63"/>
      <c r="BA254" s="63"/>
      <c r="BB254" s="63"/>
      <c r="BC254" s="63"/>
    </row>
    <row r="255" spans="18:55" ht="9.75" customHeight="1" x14ac:dyDescent="0.2">
      <c r="R255" s="63"/>
      <c r="S255" s="63"/>
      <c r="T255" s="63"/>
      <c r="U255" s="63"/>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c r="AT255" s="63"/>
      <c r="AU255" s="63"/>
      <c r="AV255" s="63"/>
      <c r="AW255" s="63"/>
      <c r="AX255" s="63"/>
      <c r="AY255" s="63"/>
      <c r="AZ255" s="63"/>
      <c r="BA255" s="63"/>
      <c r="BB255" s="63"/>
      <c r="BC255" s="63"/>
    </row>
    <row r="256" spans="18:55" ht="9.75" customHeight="1" x14ac:dyDescent="0.2">
      <c r="R256" s="63"/>
      <c r="S256" s="63"/>
      <c r="T256" s="63"/>
      <c r="U256" s="63"/>
      <c r="V256" s="63"/>
      <c r="W256" s="63"/>
      <c r="X256" s="63"/>
      <c r="Y256" s="63"/>
      <c r="Z256" s="63"/>
      <c r="AA256" s="63"/>
      <c r="AB256" s="63"/>
      <c r="AC256" s="63"/>
      <c r="AD256" s="63"/>
      <c r="AE256" s="63"/>
      <c r="AF256" s="63"/>
      <c r="AG256" s="63"/>
      <c r="AH256" s="63"/>
      <c r="AI256" s="63"/>
      <c r="AJ256" s="63"/>
      <c r="AK256" s="63"/>
      <c r="AL256" s="63"/>
      <c r="AM256" s="63"/>
      <c r="AN256" s="63"/>
      <c r="AO256" s="63"/>
      <c r="AP256" s="63"/>
      <c r="AQ256" s="63"/>
      <c r="AR256" s="63"/>
      <c r="AS256" s="63"/>
      <c r="AT256" s="63"/>
      <c r="AU256" s="63"/>
      <c r="AV256" s="63"/>
      <c r="AW256" s="63"/>
      <c r="AX256" s="63"/>
      <c r="AY256" s="63"/>
      <c r="AZ256" s="63"/>
      <c r="BA256" s="63"/>
      <c r="BB256" s="63"/>
      <c r="BC256" s="63"/>
    </row>
    <row r="257" spans="18:55" ht="9.75" customHeight="1" x14ac:dyDescent="0.2">
      <c r="R257" s="63"/>
      <c r="S257" s="63"/>
      <c r="T257" s="63"/>
      <c r="U257" s="63"/>
      <c r="V257" s="63"/>
      <c r="W257" s="63"/>
      <c r="X257" s="63"/>
      <c r="Y257" s="63"/>
      <c r="Z257" s="63"/>
      <c r="AA257" s="63"/>
      <c r="AB257" s="63"/>
      <c r="AC257" s="63"/>
      <c r="AD257" s="63"/>
      <c r="AE257" s="63"/>
      <c r="AF257" s="63"/>
      <c r="AG257" s="63"/>
      <c r="AH257" s="63"/>
      <c r="AI257" s="63"/>
      <c r="AJ257" s="63"/>
      <c r="AK257" s="63"/>
      <c r="AL257" s="63"/>
      <c r="AM257" s="63"/>
      <c r="AN257" s="63"/>
      <c r="AO257" s="63"/>
      <c r="AP257" s="63"/>
      <c r="AQ257" s="63"/>
      <c r="AR257" s="63"/>
      <c r="AS257" s="63"/>
      <c r="AT257" s="63"/>
      <c r="AU257" s="63"/>
      <c r="AV257" s="63"/>
      <c r="AW257" s="63"/>
      <c r="AX257" s="63"/>
      <c r="AY257" s="63"/>
      <c r="AZ257" s="63"/>
      <c r="BA257" s="63"/>
      <c r="BB257" s="63"/>
      <c r="BC257" s="63"/>
    </row>
    <row r="258" spans="18:55" ht="9.75" customHeight="1" x14ac:dyDescent="0.2">
      <c r="R258" s="63"/>
      <c r="S258" s="63"/>
      <c r="T258" s="63"/>
      <c r="U258" s="63"/>
      <c r="V258" s="63"/>
      <c r="W258" s="63"/>
      <c r="X258" s="63"/>
      <c r="Y258" s="63"/>
      <c r="Z258" s="63"/>
      <c r="AA258" s="63"/>
      <c r="AB258" s="63"/>
      <c r="AC258" s="63"/>
      <c r="AD258" s="63"/>
      <c r="AE258" s="63"/>
      <c r="AF258" s="63"/>
      <c r="AG258" s="63"/>
      <c r="AH258" s="63"/>
      <c r="AI258" s="63"/>
      <c r="AJ258" s="63"/>
      <c r="AK258" s="63"/>
      <c r="AL258" s="63"/>
      <c r="AM258" s="63"/>
      <c r="AN258" s="63"/>
      <c r="AO258" s="63"/>
      <c r="AP258" s="63"/>
      <c r="AQ258" s="63"/>
      <c r="AR258" s="63"/>
      <c r="AS258" s="63"/>
      <c r="AT258" s="63"/>
      <c r="AU258" s="63"/>
      <c r="AV258" s="63"/>
      <c r="AW258" s="63"/>
      <c r="AX258" s="63"/>
      <c r="AY258" s="63"/>
      <c r="AZ258" s="63"/>
      <c r="BA258" s="63"/>
      <c r="BB258" s="63"/>
      <c r="BC258" s="63"/>
    </row>
    <row r="259" spans="18:55" ht="9.75" customHeight="1" x14ac:dyDescent="0.2">
      <c r="R259" s="63"/>
      <c r="S259" s="63"/>
      <c r="T259" s="63"/>
      <c r="U259" s="63"/>
      <c r="V259" s="63"/>
      <c r="W259" s="63"/>
      <c r="X259" s="63"/>
      <c r="Y259" s="63"/>
      <c r="Z259" s="63"/>
      <c r="AA259" s="63"/>
      <c r="AB259" s="63"/>
      <c r="AC259" s="63"/>
      <c r="AD259" s="63"/>
      <c r="AE259" s="63"/>
      <c r="AF259" s="63"/>
      <c r="AG259" s="63"/>
      <c r="AH259" s="63"/>
      <c r="AI259" s="63"/>
      <c r="AJ259" s="63"/>
      <c r="AK259" s="63"/>
      <c r="AL259" s="63"/>
      <c r="AM259" s="63"/>
      <c r="AN259" s="63"/>
      <c r="AO259" s="63"/>
      <c r="AP259" s="63"/>
      <c r="AQ259" s="63"/>
      <c r="AR259" s="63"/>
      <c r="AS259" s="63"/>
      <c r="AT259" s="63"/>
      <c r="AU259" s="63"/>
      <c r="AV259" s="63"/>
      <c r="AW259" s="63"/>
      <c r="AX259" s="63"/>
      <c r="AY259" s="63"/>
      <c r="AZ259" s="63"/>
      <c r="BA259" s="63"/>
      <c r="BB259" s="63"/>
      <c r="BC259" s="63"/>
    </row>
    <row r="260" spans="18:55" ht="9.75" customHeight="1" x14ac:dyDescent="0.2">
      <c r="R260" s="63"/>
      <c r="S260" s="63"/>
      <c r="T260" s="63"/>
      <c r="U260" s="63"/>
      <c r="V260" s="63"/>
      <c r="W260" s="63"/>
      <c r="X260" s="63"/>
      <c r="Y260" s="63"/>
      <c r="Z260" s="63"/>
      <c r="AA260" s="63"/>
      <c r="AB260" s="63"/>
      <c r="AC260" s="63"/>
      <c r="AD260" s="63"/>
      <c r="AE260" s="63"/>
      <c r="AF260" s="63"/>
      <c r="AG260" s="63"/>
      <c r="AH260" s="63"/>
      <c r="AI260" s="63"/>
      <c r="AJ260" s="63"/>
      <c r="AK260" s="63"/>
      <c r="AL260" s="63"/>
      <c r="AM260" s="63"/>
      <c r="AN260" s="63"/>
      <c r="AO260" s="63"/>
      <c r="AP260" s="63"/>
      <c r="AQ260" s="63"/>
      <c r="AR260" s="63"/>
      <c r="AS260" s="63"/>
      <c r="AT260" s="63"/>
      <c r="AU260" s="63"/>
      <c r="AV260" s="63"/>
      <c r="AW260" s="63"/>
      <c r="AX260" s="63"/>
      <c r="AY260" s="63"/>
      <c r="AZ260" s="63"/>
      <c r="BA260" s="63"/>
      <c r="BB260" s="63"/>
      <c r="BC260" s="63"/>
    </row>
    <row r="261" spans="18:55" ht="9.75" customHeight="1" x14ac:dyDescent="0.2">
      <c r="R261" s="63"/>
      <c r="S261" s="63"/>
      <c r="T261" s="63"/>
      <c r="U261" s="63"/>
      <c r="V261" s="63"/>
      <c r="W261" s="63"/>
      <c r="X261" s="63"/>
      <c r="Y261" s="63"/>
      <c r="Z261" s="63"/>
      <c r="AA261" s="63"/>
      <c r="AB261" s="63"/>
      <c r="AC261" s="63"/>
      <c r="AD261" s="63"/>
      <c r="AE261" s="63"/>
      <c r="AF261" s="63"/>
      <c r="AG261" s="63"/>
      <c r="AH261" s="63"/>
      <c r="AI261" s="63"/>
      <c r="AJ261" s="63"/>
      <c r="AK261" s="63"/>
      <c r="AL261" s="63"/>
      <c r="AM261" s="63"/>
      <c r="AN261" s="63"/>
      <c r="AO261" s="63"/>
      <c r="AP261" s="63"/>
      <c r="AQ261" s="63"/>
      <c r="AR261" s="63"/>
      <c r="AS261" s="63"/>
      <c r="AT261" s="63"/>
      <c r="AU261" s="63"/>
      <c r="AV261" s="63"/>
      <c r="AW261" s="63"/>
      <c r="AX261" s="63"/>
      <c r="AY261" s="63"/>
      <c r="AZ261" s="63"/>
      <c r="BA261" s="63"/>
      <c r="BB261" s="63"/>
      <c r="BC261" s="63"/>
    </row>
    <row r="262" spans="18:55" ht="9.75" customHeight="1" x14ac:dyDescent="0.2">
      <c r="R262" s="63"/>
      <c r="S262" s="63"/>
      <c r="T262" s="63"/>
      <c r="U262" s="63"/>
      <c r="V262" s="63"/>
      <c r="W262" s="63"/>
      <c r="X262" s="63"/>
      <c r="Y262" s="63"/>
      <c r="Z262" s="63"/>
      <c r="AA262" s="63"/>
      <c r="AB262" s="63"/>
      <c r="AC262" s="63"/>
      <c r="AD262" s="63"/>
      <c r="AE262" s="63"/>
      <c r="AF262" s="63"/>
      <c r="AG262" s="63"/>
      <c r="AH262" s="63"/>
      <c r="AI262" s="63"/>
      <c r="AJ262" s="63"/>
      <c r="AK262" s="63"/>
      <c r="AL262" s="63"/>
      <c r="AM262" s="63"/>
      <c r="AN262" s="63"/>
      <c r="AO262" s="63"/>
      <c r="AP262" s="63"/>
      <c r="AQ262" s="63"/>
      <c r="AR262" s="63"/>
      <c r="AS262" s="63"/>
      <c r="AT262" s="63"/>
      <c r="AU262" s="63"/>
      <c r="AV262" s="63"/>
      <c r="AW262" s="63"/>
      <c r="AX262" s="63"/>
      <c r="AY262" s="63"/>
      <c r="AZ262" s="63"/>
      <c r="BA262" s="63"/>
      <c r="BB262" s="63"/>
      <c r="BC262" s="63"/>
    </row>
    <row r="263" spans="18:55" ht="9.75" customHeight="1" x14ac:dyDescent="0.2">
      <c r="R263" s="63"/>
      <c r="S263" s="63"/>
      <c r="T263" s="63"/>
      <c r="U263" s="63"/>
      <c r="V263" s="63"/>
      <c r="W263" s="63"/>
      <c r="X263" s="63"/>
      <c r="Y263" s="63"/>
      <c r="Z263" s="63"/>
      <c r="AA263" s="63"/>
      <c r="AB263" s="63"/>
      <c r="AC263" s="63"/>
      <c r="AD263" s="63"/>
      <c r="AE263" s="63"/>
      <c r="AF263" s="63"/>
      <c r="AG263" s="63"/>
      <c r="AH263" s="63"/>
      <c r="AI263" s="63"/>
      <c r="AJ263" s="63"/>
      <c r="AK263" s="63"/>
      <c r="AL263" s="63"/>
      <c r="AM263" s="63"/>
      <c r="AN263" s="63"/>
      <c r="AO263" s="63"/>
      <c r="AP263" s="63"/>
      <c r="AQ263" s="63"/>
      <c r="AR263" s="63"/>
      <c r="AS263" s="63"/>
      <c r="AT263" s="63"/>
      <c r="AU263" s="63"/>
      <c r="AV263" s="63"/>
      <c r="AW263" s="63"/>
      <c r="AX263" s="63"/>
      <c r="AY263" s="63"/>
      <c r="AZ263" s="63"/>
      <c r="BA263" s="63"/>
      <c r="BB263" s="63"/>
      <c r="BC263" s="63"/>
    </row>
    <row r="264" spans="18:55" ht="9.75" customHeight="1" x14ac:dyDescent="0.2">
      <c r="R264" s="63"/>
      <c r="S264" s="63"/>
      <c r="T264" s="63"/>
      <c r="U264" s="63"/>
      <c r="V264" s="63"/>
      <c r="W264" s="63"/>
      <c r="X264" s="63"/>
      <c r="Y264" s="63"/>
      <c r="Z264" s="63"/>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c r="AW264" s="63"/>
      <c r="AX264" s="63"/>
      <c r="AY264" s="63"/>
      <c r="AZ264" s="63"/>
      <c r="BA264" s="63"/>
      <c r="BB264" s="63"/>
      <c r="BC264" s="63"/>
    </row>
    <row r="265" spans="18:55" ht="9.75" customHeight="1" x14ac:dyDescent="0.2">
      <c r="R265" s="63"/>
      <c r="S265" s="63"/>
      <c r="T265" s="63"/>
      <c r="U265" s="63"/>
      <c r="V265" s="63"/>
      <c r="W265" s="63"/>
      <c r="X265" s="63"/>
      <c r="Y265" s="63"/>
      <c r="Z265" s="63"/>
      <c r="AA265" s="63"/>
      <c r="AB265" s="63"/>
      <c r="AC265" s="63"/>
      <c r="AD265" s="63"/>
      <c r="AE265" s="63"/>
      <c r="AF265" s="63"/>
      <c r="AG265" s="63"/>
      <c r="AH265" s="63"/>
      <c r="AI265" s="63"/>
      <c r="AJ265" s="63"/>
      <c r="AK265" s="63"/>
      <c r="AL265" s="63"/>
      <c r="AM265" s="63"/>
      <c r="AN265" s="63"/>
      <c r="AO265" s="63"/>
      <c r="AP265" s="63"/>
      <c r="AQ265" s="63"/>
      <c r="AR265" s="63"/>
      <c r="AS265" s="63"/>
      <c r="AT265" s="63"/>
      <c r="AU265" s="63"/>
      <c r="AV265" s="63"/>
      <c r="AW265" s="63"/>
      <c r="AX265" s="63"/>
      <c r="AY265" s="63"/>
      <c r="AZ265" s="63"/>
      <c r="BA265" s="63"/>
      <c r="BB265" s="63"/>
      <c r="BC265" s="63"/>
    </row>
    <row r="266" spans="18:55" ht="9.75" customHeight="1" x14ac:dyDescent="0.2">
      <c r="R266" s="63"/>
      <c r="S266" s="63"/>
      <c r="T266" s="63"/>
      <c r="U266" s="63"/>
      <c r="V266" s="63"/>
      <c r="W266" s="63"/>
      <c r="X266" s="63"/>
      <c r="Y266" s="63"/>
      <c r="Z266" s="63"/>
      <c r="AA266" s="63"/>
      <c r="AB266" s="63"/>
      <c r="AC266" s="63"/>
      <c r="AD266" s="63"/>
      <c r="AE266" s="63"/>
      <c r="AF266" s="63"/>
      <c r="AG266" s="63"/>
      <c r="AH266" s="63"/>
      <c r="AI266" s="63"/>
      <c r="AJ266" s="63"/>
      <c r="AK266" s="63"/>
      <c r="AL266" s="63"/>
      <c r="AM266" s="63"/>
      <c r="AN266" s="63"/>
      <c r="AO266" s="63"/>
      <c r="AP266" s="63"/>
      <c r="AQ266" s="63"/>
      <c r="AR266" s="63"/>
      <c r="AS266" s="63"/>
      <c r="AT266" s="63"/>
      <c r="AU266" s="63"/>
      <c r="AV266" s="63"/>
      <c r="AW266" s="63"/>
      <c r="AX266" s="63"/>
      <c r="AY266" s="63"/>
      <c r="AZ266" s="63"/>
      <c r="BA266" s="63"/>
      <c r="BB266" s="63"/>
      <c r="BC266" s="63"/>
    </row>
    <row r="267" spans="18:55" ht="9.75" customHeight="1" x14ac:dyDescent="0.2">
      <c r="R267" s="63"/>
      <c r="S267" s="63"/>
      <c r="T267" s="63"/>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3"/>
      <c r="AR267" s="63"/>
      <c r="AS267" s="63"/>
      <c r="AT267" s="63"/>
      <c r="AU267" s="63"/>
      <c r="AV267" s="63"/>
      <c r="AW267" s="63"/>
      <c r="AX267" s="63"/>
      <c r="AY267" s="63"/>
      <c r="AZ267" s="63"/>
      <c r="BA267" s="63"/>
      <c r="BB267" s="63"/>
      <c r="BC267" s="63"/>
    </row>
    <row r="268" spans="18:55" ht="9.75" customHeight="1" x14ac:dyDescent="0.2">
      <c r="R268" s="63"/>
      <c r="S268" s="63"/>
      <c r="T268" s="63"/>
      <c r="U268" s="63"/>
      <c r="V268" s="63"/>
      <c r="W268" s="63"/>
      <c r="X268" s="63"/>
      <c r="Y268" s="63"/>
      <c r="Z268" s="63"/>
      <c r="AA268" s="63"/>
      <c r="AB268" s="63"/>
      <c r="AC268" s="63"/>
      <c r="AD268" s="63"/>
      <c r="AE268" s="63"/>
      <c r="AF268" s="63"/>
      <c r="AG268" s="63"/>
      <c r="AH268" s="63"/>
      <c r="AI268" s="63"/>
      <c r="AJ268" s="63"/>
      <c r="AK268" s="63"/>
      <c r="AL268" s="63"/>
      <c r="AM268" s="63"/>
      <c r="AN268" s="63"/>
      <c r="AO268" s="63"/>
      <c r="AP268" s="63"/>
      <c r="AQ268" s="63"/>
      <c r="AR268" s="63"/>
      <c r="AS268" s="63"/>
      <c r="AT268" s="63"/>
      <c r="AU268" s="63"/>
      <c r="AV268" s="63"/>
      <c r="AW268" s="63"/>
      <c r="AX268" s="63"/>
      <c r="AY268" s="63"/>
      <c r="AZ268" s="63"/>
      <c r="BA268" s="63"/>
      <c r="BB268" s="63"/>
      <c r="BC268" s="63"/>
    </row>
    <row r="269" spans="18:55" ht="9.75" customHeight="1" x14ac:dyDescent="0.2">
      <c r="R269" s="63"/>
      <c r="S269" s="63"/>
      <c r="T269" s="63"/>
      <c r="U269" s="63"/>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3"/>
      <c r="AR269" s="63"/>
      <c r="AS269" s="63"/>
      <c r="AT269" s="63"/>
      <c r="AU269" s="63"/>
      <c r="AV269" s="63"/>
      <c r="AW269" s="63"/>
      <c r="AX269" s="63"/>
      <c r="AY269" s="63"/>
      <c r="AZ269" s="63"/>
      <c r="BA269" s="63"/>
      <c r="BB269" s="63"/>
      <c r="BC269" s="63"/>
    </row>
    <row r="270" spans="18:55" ht="9.75" customHeight="1" x14ac:dyDescent="0.2">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3"/>
      <c r="AR270" s="63"/>
      <c r="AS270" s="63"/>
      <c r="AT270" s="63"/>
      <c r="AU270" s="63"/>
      <c r="AV270" s="63"/>
      <c r="AW270" s="63"/>
      <c r="AX270" s="63"/>
      <c r="AY270" s="63"/>
      <c r="AZ270" s="63"/>
      <c r="BA270" s="63"/>
      <c r="BB270" s="63"/>
      <c r="BC270" s="63"/>
    </row>
  </sheetData>
  <mergeCells count="10">
    <mergeCell ref="C4:G4"/>
    <mergeCell ref="C5:G5"/>
    <mergeCell ref="H5:L5"/>
    <mergeCell ref="N5:O5"/>
    <mergeCell ref="C156:G156"/>
    <mergeCell ref="H156:L156"/>
    <mergeCell ref="N52:O52"/>
    <mergeCell ref="N156:O156"/>
    <mergeCell ref="C52:G52"/>
    <mergeCell ref="H52:L52"/>
  </mergeCells>
  <printOptions horizontalCentered="1" gridLinesSet="0"/>
  <pageMargins left="0.25" right="0.25" top="0.75" bottom="0.75" header="0.3" footer="0.3"/>
  <pageSetup paperSize="17" scale="87" fitToHeight="0" orientation="landscape" horizontalDpi="300" verticalDpi="300" r:id="rId1"/>
  <headerFooter alignWithMargins="0"/>
  <ignoredErrors>
    <ignoredError sqref="G45 O45 O149 O195 O197"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13012-718F-452A-BC86-85C1AAEDBDCF}">
  <sheetPr codeName="Sheet5">
    <tabColor theme="4" tint="-0.249977111117893"/>
    <pageSetUpPr fitToPage="1"/>
  </sheetPr>
  <dimension ref="A1:R167"/>
  <sheetViews>
    <sheetView showGridLines="0" zoomScaleNormal="100" workbookViewId="0"/>
  </sheetViews>
  <sheetFormatPr defaultColWidth="22.85546875" defaultRowHeight="9.75" customHeight="1" x14ac:dyDescent="0.2"/>
  <cols>
    <col min="1" max="1" width="6.28515625" style="2" customWidth="1"/>
    <col min="2" max="2" width="18.7109375" style="1" customWidth="1"/>
    <col min="3" max="3" width="15.7109375" style="18" customWidth="1"/>
    <col min="4" max="4" width="16.85546875" style="18" customWidth="1"/>
    <col min="5" max="6" width="15.7109375" style="10" customWidth="1"/>
    <col min="7" max="7" width="15.7109375" style="2" customWidth="1"/>
    <col min="8" max="8" width="19.28515625" style="2" customWidth="1"/>
    <col min="9" max="9" width="15.7109375" style="17" customWidth="1"/>
    <col min="10" max="10" width="15.7109375" style="15" customWidth="1"/>
    <col min="11" max="11" width="16.85546875" style="22" customWidth="1"/>
    <col min="12" max="12" width="16.28515625" style="16" customWidth="1"/>
    <col min="13" max="13" width="8.85546875" style="1" customWidth="1"/>
    <col min="14" max="14" width="6.140625" style="1" customWidth="1"/>
    <col min="15" max="256" width="22.85546875" style="1"/>
    <col min="257" max="257" width="6.28515625" style="1" customWidth="1"/>
    <col min="258" max="258" width="14.7109375" style="1" customWidth="1"/>
    <col min="259" max="259" width="15.7109375" style="1" customWidth="1"/>
    <col min="260" max="260" width="16.85546875" style="1" customWidth="1"/>
    <col min="261" max="263" width="15.7109375" style="1" customWidth="1"/>
    <col min="264" max="264" width="19.28515625" style="1" customWidth="1"/>
    <col min="265" max="266" width="15.7109375" style="1" customWidth="1"/>
    <col min="267" max="267" width="16.85546875" style="1" customWidth="1"/>
    <col min="268" max="268" width="15.7109375" style="1" customWidth="1"/>
    <col min="269" max="269" width="8.85546875" style="1" customWidth="1"/>
    <col min="270" max="512" width="22.85546875" style="1"/>
    <col min="513" max="513" width="6.28515625" style="1" customWidth="1"/>
    <col min="514" max="514" width="14.7109375" style="1" customWidth="1"/>
    <col min="515" max="515" width="15.7109375" style="1" customWidth="1"/>
    <col min="516" max="516" width="16.85546875" style="1" customWidth="1"/>
    <col min="517" max="519" width="15.7109375" style="1" customWidth="1"/>
    <col min="520" max="520" width="19.28515625" style="1" customWidth="1"/>
    <col min="521" max="522" width="15.7109375" style="1" customWidth="1"/>
    <col min="523" max="523" width="16.85546875" style="1" customWidth="1"/>
    <col min="524" max="524" width="15.7109375" style="1" customWidth="1"/>
    <col min="525" max="525" width="8.85546875" style="1" customWidth="1"/>
    <col min="526" max="768" width="22.85546875" style="1"/>
    <col min="769" max="769" width="6.28515625" style="1" customWidth="1"/>
    <col min="770" max="770" width="14.7109375" style="1" customWidth="1"/>
    <col min="771" max="771" width="15.7109375" style="1" customWidth="1"/>
    <col min="772" max="772" width="16.85546875" style="1" customWidth="1"/>
    <col min="773" max="775" width="15.7109375" style="1" customWidth="1"/>
    <col min="776" max="776" width="19.28515625" style="1" customWidth="1"/>
    <col min="777" max="778" width="15.7109375" style="1" customWidth="1"/>
    <col min="779" max="779" width="16.85546875" style="1" customWidth="1"/>
    <col min="780" max="780" width="15.7109375" style="1" customWidth="1"/>
    <col min="781" max="781" width="8.85546875" style="1" customWidth="1"/>
    <col min="782" max="1024" width="22.85546875" style="1"/>
    <col min="1025" max="1025" width="6.28515625" style="1" customWidth="1"/>
    <col min="1026" max="1026" width="14.7109375" style="1" customWidth="1"/>
    <col min="1027" max="1027" width="15.7109375" style="1" customWidth="1"/>
    <col min="1028" max="1028" width="16.85546875" style="1" customWidth="1"/>
    <col min="1029" max="1031" width="15.7109375" style="1" customWidth="1"/>
    <col min="1032" max="1032" width="19.28515625" style="1" customWidth="1"/>
    <col min="1033" max="1034" width="15.7109375" style="1" customWidth="1"/>
    <col min="1035" max="1035" width="16.85546875" style="1" customWidth="1"/>
    <col min="1036" max="1036" width="15.7109375" style="1" customWidth="1"/>
    <col min="1037" max="1037" width="8.85546875" style="1" customWidth="1"/>
    <col min="1038" max="1280" width="22.85546875" style="1"/>
    <col min="1281" max="1281" width="6.28515625" style="1" customWidth="1"/>
    <col min="1282" max="1282" width="14.7109375" style="1" customWidth="1"/>
    <col min="1283" max="1283" width="15.7109375" style="1" customWidth="1"/>
    <col min="1284" max="1284" width="16.85546875" style="1" customWidth="1"/>
    <col min="1285" max="1287" width="15.7109375" style="1" customWidth="1"/>
    <col min="1288" max="1288" width="19.28515625" style="1" customWidth="1"/>
    <col min="1289" max="1290" width="15.7109375" style="1" customWidth="1"/>
    <col min="1291" max="1291" width="16.85546875" style="1" customWidth="1"/>
    <col min="1292" max="1292" width="15.7109375" style="1" customWidth="1"/>
    <col min="1293" max="1293" width="8.85546875" style="1" customWidth="1"/>
    <col min="1294" max="1536" width="22.85546875" style="1"/>
    <col min="1537" max="1537" width="6.28515625" style="1" customWidth="1"/>
    <col min="1538" max="1538" width="14.7109375" style="1" customWidth="1"/>
    <col min="1539" max="1539" width="15.7109375" style="1" customWidth="1"/>
    <col min="1540" max="1540" width="16.85546875" style="1" customWidth="1"/>
    <col min="1541" max="1543" width="15.7109375" style="1" customWidth="1"/>
    <col min="1544" max="1544" width="19.28515625" style="1" customWidth="1"/>
    <col min="1545" max="1546" width="15.7109375" style="1" customWidth="1"/>
    <col min="1547" max="1547" width="16.85546875" style="1" customWidth="1"/>
    <col min="1548" max="1548" width="15.7109375" style="1" customWidth="1"/>
    <col min="1549" max="1549" width="8.85546875" style="1" customWidth="1"/>
    <col min="1550" max="1792" width="22.85546875" style="1"/>
    <col min="1793" max="1793" width="6.28515625" style="1" customWidth="1"/>
    <col min="1794" max="1794" width="14.7109375" style="1" customWidth="1"/>
    <col min="1795" max="1795" width="15.7109375" style="1" customWidth="1"/>
    <col min="1796" max="1796" width="16.85546875" style="1" customWidth="1"/>
    <col min="1797" max="1799" width="15.7109375" style="1" customWidth="1"/>
    <col min="1800" max="1800" width="19.28515625" style="1" customWidth="1"/>
    <col min="1801" max="1802" width="15.7109375" style="1" customWidth="1"/>
    <col min="1803" max="1803" width="16.85546875" style="1" customWidth="1"/>
    <col min="1804" max="1804" width="15.7109375" style="1" customWidth="1"/>
    <col min="1805" max="1805" width="8.85546875" style="1" customWidth="1"/>
    <col min="1806" max="2048" width="22.85546875" style="1"/>
    <col min="2049" max="2049" width="6.28515625" style="1" customWidth="1"/>
    <col min="2050" max="2050" width="14.7109375" style="1" customWidth="1"/>
    <col min="2051" max="2051" width="15.7109375" style="1" customWidth="1"/>
    <col min="2052" max="2052" width="16.85546875" style="1" customWidth="1"/>
    <col min="2053" max="2055" width="15.7109375" style="1" customWidth="1"/>
    <col min="2056" max="2056" width="19.28515625" style="1" customWidth="1"/>
    <col min="2057" max="2058" width="15.7109375" style="1" customWidth="1"/>
    <col min="2059" max="2059" width="16.85546875" style="1" customWidth="1"/>
    <col min="2060" max="2060" width="15.7109375" style="1" customWidth="1"/>
    <col min="2061" max="2061" width="8.85546875" style="1" customWidth="1"/>
    <col min="2062" max="2304" width="22.85546875" style="1"/>
    <col min="2305" max="2305" width="6.28515625" style="1" customWidth="1"/>
    <col min="2306" max="2306" width="14.7109375" style="1" customWidth="1"/>
    <col min="2307" max="2307" width="15.7109375" style="1" customWidth="1"/>
    <col min="2308" max="2308" width="16.85546875" style="1" customWidth="1"/>
    <col min="2309" max="2311" width="15.7109375" style="1" customWidth="1"/>
    <col min="2312" max="2312" width="19.28515625" style="1" customWidth="1"/>
    <col min="2313" max="2314" width="15.7109375" style="1" customWidth="1"/>
    <col min="2315" max="2315" width="16.85546875" style="1" customWidth="1"/>
    <col min="2316" max="2316" width="15.7109375" style="1" customWidth="1"/>
    <col min="2317" max="2317" width="8.85546875" style="1" customWidth="1"/>
    <col min="2318" max="2560" width="22.85546875" style="1"/>
    <col min="2561" max="2561" width="6.28515625" style="1" customWidth="1"/>
    <col min="2562" max="2562" width="14.7109375" style="1" customWidth="1"/>
    <col min="2563" max="2563" width="15.7109375" style="1" customWidth="1"/>
    <col min="2564" max="2564" width="16.85546875" style="1" customWidth="1"/>
    <col min="2565" max="2567" width="15.7109375" style="1" customWidth="1"/>
    <col min="2568" max="2568" width="19.28515625" style="1" customWidth="1"/>
    <col min="2569" max="2570" width="15.7109375" style="1" customWidth="1"/>
    <col min="2571" max="2571" width="16.85546875" style="1" customWidth="1"/>
    <col min="2572" max="2572" width="15.7109375" style="1" customWidth="1"/>
    <col min="2573" max="2573" width="8.85546875" style="1" customWidth="1"/>
    <col min="2574" max="2816" width="22.85546875" style="1"/>
    <col min="2817" max="2817" width="6.28515625" style="1" customWidth="1"/>
    <col min="2818" max="2818" width="14.7109375" style="1" customWidth="1"/>
    <col min="2819" max="2819" width="15.7109375" style="1" customWidth="1"/>
    <col min="2820" max="2820" width="16.85546875" style="1" customWidth="1"/>
    <col min="2821" max="2823" width="15.7109375" style="1" customWidth="1"/>
    <col min="2824" max="2824" width="19.28515625" style="1" customWidth="1"/>
    <col min="2825" max="2826" width="15.7109375" style="1" customWidth="1"/>
    <col min="2827" max="2827" width="16.85546875" style="1" customWidth="1"/>
    <col min="2828" max="2828" width="15.7109375" style="1" customWidth="1"/>
    <col min="2829" max="2829" width="8.85546875" style="1" customWidth="1"/>
    <col min="2830" max="3072" width="22.85546875" style="1"/>
    <col min="3073" max="3073" width="6.28515625" style="1" customWidth="1"/>
    <col min="3074" max="3074" width="14.7109375" style="1" customWidth="1"/>
    <col min="3075" max="3075" width="15.7109375" style="1" customWidth="1"/>
    <col min="3076" max="3076" width="16.85546875" style="1" customWidth="1"/>
    <col min="3077" max="3079" width="15.7109375" style="1" customWidth="1"/>
    <col min="3080" max="3080" width="19.28515625" style="1" customWidth="1"/>
    <col min="3081" max="3082" width="15.7109375" style="1" customWidth="1"/>
    <col min="3083" max="3083" width="16.85546875" style="1" customWidth="1"/>
    <col min="3084" max="3084" width="15.7109375" style="1" customWidth="1"/>
    <col min="3085" max="3085" width="8.85546875" style="1" customWidth="1"/>
    <col min="3086" max="3328" width="22.85546875" style="1"/>
    <col min="3329" max="3329" width="6.28515625" style="1" customWidth="1"/>
    <col min="3330" max="3330" width="14.7109375" style="1" customWidth="1"/>
    <col min="3331" max="3331" width="15.7109375" style="1" customWidth="1"/>
    <col min="3332" max="3332" width="16.85546875" style="1" customWidth="1"/>
    <col min="3333" max="3335" width="15.7109375" style="1" customWidth="1"/>
    <col min="3336" max="3336" width="19.28515625" style="1" customWidth="1"/>
    <col min="3337" max="3338" width="15.7109375" style="1" customWidth="1"/>
    <col min="3339" max="3339" width="16.85546875" style="1" customWidth="1"/>
    <col min="3340" max="3340" width="15.7109375" style="1" customWidth="1"/>
    <col min="3341" max="3341" width="8.85546875" style="1" customWidth="1"/>
    <col min="3342" max="3584" width="22.85546875" style="1"/>
    <col min="3585" max="3585" width="6.28515625" style="1" customWidth="1"/>
    <col min="3586" max="3586" width="14.7109375" style="1" customWidth="1"/>
    <col min="3587" max="3587" width="15.7109375" style="1" customWidth="1"/>
    <col min="3588" max="3588" width="16.85546875" style="1" customWidth="1"/>
    <col min="3589" max="3591" width="15.7109375" style="1" customWidth="1"/>
    <col min="3592" max="3592" width="19.28515625" style="1" customWidth="1"/>
    <col min="3593" max="3594" width="15.7109375" style="1" customWidth="1"/>
    <col min="3595" max="3595" width="16.85546875" style="1" customWidth="1"/>
    <col min="3596" max="3596" width="15.7109375" style="1" customWidth="1"/>
    <col min="3597" max="3597" width="8.85546875" style="1" customWidth="1"/>
    <col min="3598" max="3840" width="22.85546875" style="1"/>
    <col min="3841" max="3841" width="6.28515625" style="1" customWidth="1"/>
    <col min="3842" max="3842" width="14.7109375" style="1" customWidth="1"/>
    <col min="3843" max="3843" width="15.7109375" style="1" customWidth="1"/>
    <col min="3844" max="3844" width="16.85546875" style="1" customWidth="1"/>
    <col min="3845" max="3847" width="15.7109375" style="1" customWidth="1"/>
    <col min="3848" max="3848" width="19.28515625" style="1" customWidth="1"/>
    <col min="3849" max="3850" width="15.7109375" style="1" customWidth="1"/>
    <col min="3851" max="3851" width="16.85546875" style="1" customWidth="1"/>
    <col min="3852" max="3852" width="15.7109375" style="1" customWidth="1"/>
    <col min="3853" max="3853" width="8.85546875" style="1" customWidth="1"/>
    <col min="3854" max="4096" width="22.85546875" style="1"/>
    <col min="4097" max="4097" width="6.28515625" style="1" customWidth="1"/>
    <col min="4098" max="4098" width="14.7109375" style="1" customWidth="1"/>
    <col min="4099" max="4099" width="15.7109375" style="1" customWidth="1"/>
    <col min="4100" max="4100" width="16.85546875" style="1" customWidth="1"/>
    <col min="4101" max="4103" width="15.7109375" style="1" customWidth="1"/>
    <col min="4104" max="4104" width="19.28515625" style="1" customWidth="1"/>
    <col min="4105" max="4106" width="15.7109375" style="1" customWidth="1"/>
    <col min="4107" max="4107" width="16.85546875" style="1" customWidth="1"/>
    <col min="4108" max="4108" width="15.7109375" style="1" customWidth="1"/>
    <col min="4109" max="4109" width="8.85546875" style="1" customWidth="1"/>
    <col min="4110" max="4352" width="22.85546875" style="1"/>
    <col min="4353" max="4353" width="6.28515625" style="1" customWidth="1"/>
    <col min="4354" max="4354" width="14.7109375" style="1" customWidth="1"/>
    <col min="4355" max="4355" width="15.7109375" style="1" customWidth="1"/>
    <col min="4356" max="4356" width="16.85546875" style="1" customWidth="1"/>
    <col min="4357" max="4359" width="15.7109375" style="1" customWidth="1"/>
    <col min="4360" max="4360" width="19.28515625" style="1" customWidth="1"/>
    <col min="4361" max="4362" width="15.7109375" style="1" customWidth="1"/>
    <col min="4363" max="4363" width="16.85546875" style="1" customWidth="1"/>
    <col min="4364" max="4364" width="15.7109375" style="1" customWidth="1"/>
    <col min="4365" max="4365" width="8.85546875" style="1" customWidth="1"/>
    <col min="4366" max="4608" width="22.85546875" style="1"/>
    <col min="4609" max="4609" width="6.28515625" style="1" customWidth="1"/>
    <col min="4610" max="4610" width="14.7109375" style="1" customWidth="1"/>
    <col min="4611" max="4611" width="15.7109375" style="1" customWidth="1"/>
    <col min="4612" max="4612" width="16.85546875" style="1" customWidth="1"/>
    <col min="4613" max="4615" width="15.7109375" style="1" customWidth="1"/>
    <col min="4616" max="4616" width="19.28515625" style="1" customWidth="1"/>
    <col min="4617" max="4618" width="15.7109375" style="1" customWidth="1"/>
    <col min="4619" max="4619" width="16.85546875" style="1" customWidth="1"/>
    <col min="4620" max="4620" width="15.7109375" style="1" customWidth="1"/>
    <col min="4621" max="4621" width="8.85546875" style="1" customWidth="1"/>
    <col min="4622" max="4864" width="22.85546875" style="1"/>
    <col min="4865" max="4865" width="6.28515625" style="1" customWidth="1"/>
    <col min="4866" max="4866" width="14.7109375" style="1" customWidth="1"/>
    <col min="4867" max="4867" width="15.7109375" style="1" customWidth="1"/>
    <col min="4868" max="4868" width="16.85546875" style="1" customWidth="1"/>
    <col min="4869" max="4871" width="15.7109375" style="1" customWidth="1"/>
    <col min="4872" max="4872" width="19.28515625" style="1" customWidth="1"/>
    <col min="4873" max="4874" width="15.7109375" style="1" customWidth="1"/>
    <col min="4875" max="4875" width="16.85546875" style="1" customWidth="1"/>
    <col min="4876" max="4876" width="15.7109375" style="1" customWidth="1"/>
    <col min="4877" max="4877" width="8.85546875" style="1" customWidth="1"/>
    <col min="4878" max="5120" width="22.85546875" style="1"/>
    <col min="5121" max="5121" width="6.28515625" style="1" customWidth="1"/>
    <col min="5122" max="5122" width="14.7109375" style="1" customWidth="1"/>
    <col min="5123" max="5123" width="15.7109375" style="1" customWidth="1"/>
    <col min="5124" max="5124" width="16.85546875" style="1" customWidth="1"/>
    <col min="5125" max="5127" width="15.7109375" style="1" customWidth="1"/>
    <col min="5128" max="5128" width="19.28515625" style="1" customWidth="1"/>
    <col min="5129" max="5130" width="15.7109375" style="1" customWidth="1"/>
    <col min="5131" max="5131" width="16.85546875" style="1" customWidth="1"/>
    <col min="5132" max="5132" width="15.7109375" style="1" customWidth="1"/>
    <col min="5133" max="5133" width="8.85546875" style="1" customWidth="1"/>
    <col min="5134" max="5376" width="22.85546875" style="1"/>
    <col min="5377" max="5377" width="6.28515625" style="1" customWidth="1"/>
    <col min="5378" max="5378" width="14.7109375" style="1" customWidth="1"/>
    <col min="5379" max="5379" width="15.7109375" style="1" customWidth="1"/>
    <col min="5380" max="5380" width="16.85546875" style="1" customWidth="1"/>
    <col min="5381" max="5383" width="15.7109375" style="1" customWidth="1"/>
    <col min="5384" max="5384" width="19.28515625" style="1" customWidth="1"/>
    <col min="5385" max="5386" width="15.7109375" style="1" customWidth="1"/>
    <col min="5387" max="5387" width="16.85546875" style="1" customWidth="1"/>
    <col min="5388" max="5388" width="15.7109375" style="1" customWidth="1"/>
    <col min="5389" max="5389" width="8.85546875" style="1" customWidth="1"/>
    <col min="5390" max="5632" width="22.85546875" style="1"/>
    <col min="5633" max="5633" width="6.28515625" style="1" customWidth="1"/>
    <col min="5634" max="5634" width="14.7109375" style="1" customWidth="1"/>
    <col min="5635" max="5635" width="15.7109375" style="1" customWidth="1"/>
    <col min="5636" max="5636" width="16.85546875" style="1" customWidth="1"/>
    <col min="5637" max="5639" width="15.7109375" style="1" customWidth="1"/>
    <col min="5640" max="5640" width="19.28515625" style="1" customWidth="1"/>
    <col min="5641" max="5642" width="15.7109375" style="1" customWidth="1"/>
    <col min="5643" max="5643" width="16.85546875" style="1" customWidth="1"/>
    <col min="5644" max="5644" width="15.7109375" style="1" customWidth="1"/>
    <col min="5645" max="5645" width="8.85546875" style="1" customWidth="1"/>
    <col min="5646" max="5888" width="22.85546875" style="1"/>
    <col min="5889" max="5889" width="6.28515625" style="1" customWidth="1"/>
    <col min="5890" max="5890" width="14.7109375" style="1" customWidth="1"/>
    <col min="5891" max="5891" width="15.7109375" style="1" customWidth="1"/>
    <col min="5892" max="5892" width="16.85546875" style="1" customWidth="1"/>
    <col min="5893" max="5895" width="15.7109375" style="1" customWidth="1"/>
    <col min="5896" max="5896" width="19.28515625" style="1" customWidth="1"/>
    <col min="5897" max="5898" width="15.7109375" style="1" customWidth="1"/>
    <col min="5899" max="5899" width="16.85546875" style="1" customWidth="1"/>
    <col min="5900" max="5900" width="15.7109375" style="1" customWidth="1"/>
    <col min="5901" max="5901" width="8.85546875" style="1" customWidth="1"/>
    <col min="5902" max="6144" width="22.85546875" style="1"/>
    <col min="6145" max="6145" width="6.28515625" style="1" customWidth="1"/>
    <col min="6146" max="6146" width="14.7109375" style="1" customWidth="1"/>
    <col min="6147" max="6147" width="15.7109375" style="1" customWidth="1"/>
    <col min="6148" max="6148" width="16.85546875" style="1" customWidth="1"/>
    <col min="6149" max="6151" width="15.7109375" style="1" customWidth="1"/>
    <col min="6152" max="6152" width="19.28515625" style="1" customWidth="1"/>
    <col min="6153" max="6154" width="15.7109375" style="1" customWidth="1"/>
    <col min="6155" max="6155" width="16.85546875" style="1" customWidth="1"/>
    <col min="6156" max="6156" width="15.7109375" style="1" customWidth="1"/>
    <col min="6157" max="6157" width="8.85546875" style="1" customWidth="1"/>
    <col min="6158" max="6400" width="22.85546875" style="1"/>
    <col min="6401" max="6401" width="6.28515625" style="1" customWidth="1"/>
    <col min="6402" max="6402" width="14.7109375" style="1" customWidth="1"/>
    <col min="6403" max="6403" width="15.7109375" style="1" customWidth="1"/>
    <col min="6404" max="6404" width="16.85546875" style="1" customWidth="1"/>
    <col min="6405" max="6407" width="15.7109375" style="1" customWidth="1"/>
    <col min="6408" max="6408" width="19.28515625" style="1" customWidth="1"/>
    <col min="6409" max="6410" width="15.7109375" style="1" customWidth="1"/>
    <col min="6411" max="6411" width="16.85546875" style="1" customWidth="1"/>
    <col min="6412" max="6412" width="15.7109375" style="1" customWidth="1"/>
    <col min="6413" max="6413" width="8.85546875" style="1" customWidth="1"/>
    <col min="6414" max="6656" width="22.85546875" style="1"/>
    <col min="6657" max="6657" width="6.28515625" style="1" customWidth="1"/>
    <col min="6658" max="6658" width="14.7109375" style="1" customWidth="1"/>
    <col min="6659" max="6659" width="15.7109375" style="1" customWidth="1"/>
    <col min="6660" max="6660" width="16.85546875" style="1" customWidth="1"/>
    <col min="6661" max="6663" width="15.7109375" style="1" customWidth="1"/>
    <col min="6664" max="6664" width="19.28515625" style="1" customWidth="1"/>
    <col min="6665" max="6666" width="15.7109375" style="1" customWidth="1"/>
    <col min="6667" max="6667" width="16.85546875" style="1" customWidth="1"/>
    <col min="6668" max="6668" width="15.7109375" style="1" customWidth="1"/>
    <col min="6669" max="6669" width="8.85546875" style="1" customWidth="1"/>
    <col min="6670" max="6912" width="22.85546875" style="1"/>
    <col min="6913" max="6913" width="6.28515625" style="1" customWidth="1"/>
    <col min="6914" max="6914" width="14.7109375" style="1" customWidth="1"/>
    <col min="6915" max="6915" width="15.7109375" style="1" customWidth="1"/>
    <col min="6916" max="6916" width="16.85546875" style="1" customWidth="1"/>
    <col min="6917" max="6919" width="15.7109375" style="1" customWidth="1"/>
    <col min="6920" max="6920" width="19.28515625" style="1" customWidth="1"/>
    <col min="6921" max="6922" width="15.7109375" style="1" customWidth="1"/>
    <col min="6923" max="6923" width="16.85546875" style="1" customWidth="1"/>
    <col min="6924" max="6924" width="15.7109375" style="1" customWidth="1"/>
    <col min="6925" max="6925" width="8.85546875" style="1" customWidth="1"/>
    <col min="6926" max="7168" width="22.85546875" style="1"/>
    <col min="7169" max="7169" width="6.28515625" style="1" customWidth="1"/>
    <col min="7170" max="7170" width="14.7109375" style="1" customWidth="1"/>
    <col min="7171" max="7171" width="15.7109375" style="1" customWidth="1"/>
    <col min="7172" max="7172" width="16.85546875" style="1" customWidth="1"/>
    <col min="7173" max="7175" width="15.7109375" style="1" customWidth="1"/>
    <col min="7176" max="7176" width="19.28515625" style="1" customWidth="1"/>
    <col min="7177" max="7178" width="15.7109375" style="1" customWidth="1"/>
    <col min="7179" max="7179" width="16.85546875" style="1" customWidth="1"/>
    <col min="7180" max="7180" width="15.7109375" style="1" customWidth="1"/>
    <col min="7181" max="7181" width="8.85546875" style="1" customWidth="1"/>
    <col min="7182" max="7424" width="22.85546875" style="1"/>
    <col min="7425" max="7425" width="6.28515625" style="1" customWidth="1"/>
    <col min="7426" max="7426" width="14.7109375" style="1" customWidth="1"/>
    <col min="7427" max="7427" width="15.7109375" style="1" customWidth="1"/>
    <col min="7428" max="7428" width="16.85546875" style="1" customWidth="1"/>
    <col min="7429" max="7431" width="15.7109375" style="1" customWidth="1"/>
    <col min="7432" max="7432" width="19.28515625" style="1" customWidth="1"/>
    <col min="7433" max="7434" width="15.7109375" style="1" customWidth="1"/>
    <col min="7435" max="7435" width="16.85546875" style="1" customWidth="1"/>
    <col min="7436" max="7436" width="15.7109375" style="1" customWidth="1"/>
    <col min="7437" max="7437" width="8.85546875" style="1" customWidth="1"/>
    <col min="7438" max="7680" width="22.85546875" style="1"/>
    <col min="7681" max="7681" width="6.28515625" style="1" customWidth="1"/>
    <col min="7682" max="7682" width="14.7109375" style="1" customWidth="1"/>
    <col min="7683" max="7683" width="15.7109375" style="1" customWidth="1"/>
    <col min="7684" max="7684" width="16.85546875" style="1" customWidth="1"/>
    <col min="7685" max="7687" width="15.7109375" style="1" customWidth="1"/>
    <col min="7688" max="7688" width="19.28515625" style="1" customWidth="1"/>
    <col min="7689" max="7690" width="15.7109375" style="1" customWidth="1"/>
    <col min="7691" max="7691" width="16.85546875" style="1" customWidth="1"/>
    <col min="7692" max="7692" width="15.7109375" style="1" customWidth="1"/>
    <col min="7693" max="7693" width="8.85546875" style="1" customWidth="1"/>
    <col min="7694" max="7936" width="22.85546875" style="1"/>
    <col min="7937" max="7937" width="6.28515625" style="1" customWidth="1"/>
    <col min="7938" max="7938" width="14.7109375" style="1" customWidth="1"/>
    <col min="7939" max="7939" width="15.7109375" style="1" customWidth="1"/>
    <col min="7940" max="7940" width="16.85546875" style="1" customWidth="1"/>
    <col min="7941" max="7943" width="15.7109375" style="1" customWidth="1"/>
    <col min="7944" max="7944" width="19.28515625" style="1" customWidth="1"/>
    <col min="7945" max="7946" width="15.7109375" style="1" customWidth="1"/>
    <col min="7947" max="7947" width="16.85546875" style="1" customWidth="1"/>
    <col min="7948" max="7948" width="15.7109375" style="1" customWidth="1"/>
    <col min="7949" max="7949" width="8.85546875" style="1" customWidth="1"/>
    <col min="7950" max="8192" width="22.85546875" style="1"/>
    <col min="8193" max="8193" width="6.28515625" style="1" customWidth="1"/>
    <col min="8194" max="8194" width="14.7109375" style="1" customWidth="1"/>
    <col min="8195" max="8195" width="15.7109375" style="1" customWidth="1"/>
    <col min="8196" max="8196" width="16.85546875" style="1" customWidth="1"/>
    <col min="8197" max="8199" width="15.7109375" style="1" customWidth="1"/>
    <col min="8200" max="8200" width="19.28515625" style="1" customWidth="1"/>
    <col min="8201" max="8202" width="15.7109375" style="1" customWidth="1"/>
    <col min="8203" max="8203" width="16.85546875" style="1" customWidth="1"/>
    <col min="8204" max="8204" width="15.7109375" style="1" customWidth="1"/>
    <col min="8205" max="8205" width="8.85546875" style="1" customWidth="1"/>
    <col min="8206" max="8448" width="22.85546875" style="1"/>
    <col min="8449" max="8449" width="6.28515625" style="1" customWidth="1"/>
    <col min="8450" max="8450" width="14.7109375" style="1" customWidth="1"/>
    <col min="8451" max="8451" width="15.7109375" style="1" customWidth="1"/>
    <col min="8452" max="8452" width="16.85546875" style="1" customWidth="1"/>
    <col min="8453" max="8455" width="15.7109375" style="1" customWidth="1"/>
    <col min="8456" max="8456" width="19.28515625" style="1" customWidth="1"/>
    <col min="8457" max="8458" width="15.7109375" style="1" customWidth="1"/>
    <col min="8459" max="8459" width="16.85546875" style="1" customWidth="1"/>
    <col min="8460" max="8460" width="15.7109375" style="1" customWidth="1"/>
    <col min="8461" max="8461" width="8.85546875" style="1" customWidth="1"/>
    <col min="8462" max="8704" width="22.85546875" style="1"/>
    <col min="8705" max="8705" width="6.28515625" style="1" customWidth="1"/>
    <col min="8706" max="8706" width="14.7109375" style="1" customWidth="1"/>
    <col min="8707" max="8707" width="15.7109375" style="1" customWidth="1"/>
    <col min="8708" max="8708" width="16.85546875" style="1" customWidth="1"/>
    <col min="8709" max="8711" width="15.7109375" style="1" customWidth="1"/>
    <col min="8712" max="8712" width="19.28515625" style="1" customWidth="1"/>
    <col min="8713" max="8714" width="15.7109375" style="1" customWidth="1"/>
    <col min="8715" max="8715" width="16.85546875" style="1" customWidth="1"/>
    <col min="8716" max="8716" width="15.7109375" style="1" customWidth="1"/>
    <col min="8717" max="8717" width="8.85546875" style="1" customWidth="1"/>
    <col min="8718" max="8960" width="22.85546875" style="1"/>
    <col min="8961" max="8961" width="6.28515625" style="1" customWidth="1"/>
    <col min="8962" max="8962" width="14.7109375" style="1" customWidth="1"/>
    <col min="8963" max="8963" width="15.7109375" style="1" customWidth="1"/>
    <col min="8964" max="8964" width="16.85546875" style="1" customWidth="1"/>
    <col min="8965" max="8967" width="15.7109375" style="1" customWidth="1"/>
    <col min="8968" max="8968" width="19.28515625" style="1" customWidth="1"/>
    <col min="8969" max="8970" width="15.7109375" style="1" customWidth="1"/>
    <col min="8971" max="8971" width="16.85546875" style="1" customWidth="1"/>
    <col min="8972" max="8972" width="15.7109375" style="1" customWidth="1"/>
    <col min="8973" max="8973" width="8.85546875" style="1" customWidth="1"/>
    <col min="8974" max="9216" width="22.85546875" style="1"/>
    <col min="9217" max="9217" width="6.28515625" style="1" customWidth="1"/>
    <col min="9218" max="9218" width="14.7109375" style="1" customWidth="1"/>
    <col min="9219" max="9219" width="15.7109375" style="1" customWidth="1"/>
    <col min="9220" max="9220" width="16.85546875" style="1" customWidth="1"/>
    <col min="9221" max="9223" width="15.7109375" style="1" customWidth="1"/>
    <col min="9224" max="9224" width="19.28515625" style="1" customWidth="1"/>
    <col min="9225" max="9226" width="15.7109375" style="1" customWidth="1"/>
    <col min="9227" max="9227" width="16.85546875" style="1" customWidth="1"/>
    <col min="9228" max="9228" width="15.7109375" style="1" customWidth="1"/>
    <col min="9229" max="9229" width="8.85546875" style="1" customWidth="1"/>
    <col min="9230" max="9472" width="22.85546875" style="1"/>
    <col min="9473" max="9473" width="6.28515625" style="1" customWidth="1"/>
    <col min="9474" max="9474" width="14.7109375" style="1" customWidth="1"/>
    <col min="9475" max="9475" width="15.7109375" style="1" customWidth="1"/>
    <col min="9476" max="9476" width="16.85546875" style="1" customWidth="1"/>
    <col min="9477" max="9479" width="15.7109375" style="1" customWidth="1"/>
    <col min="9480" max="9480" width="19.28515625" style="1" customWidth="1"/>
    <col min="9481" max="9482" width="15.7109375" style="1" customWidth="1"/>
    <col min="9483" max="9483" width="16.85546875" style="1" customWidth="1"/>
    <col min="9484" max="9484" width="15.7109375" style="1" customWidth="1"/>
    <col min="9485" max="9485" width="8.85546875" style="1" customWidth="1"/>
    <col min="9486" max="9728" width="22.85546875" style="1"/>
    <col min="9729" max="9729" width="6.28515625" style="1" customWidth="1"/>
    <col min="9730" max="9730" width="14.7109375" style="1" customWidth="1"/>
    <col min="9731" max="9731" width="15.7109375" style="1" customWidth="1"/>
    <col min="9732" max="9732" width="16.85546875" style="1" customWidth="1"/>
    <col min="9733" max="9735" width="15.7109375" style="1" customWidth="1"/>
    <col min="9736" max="9736" width="19.28515625" style="1" customWidth="1"/>
    <col min="9737" max="9738" width="15.7109375" style="1" customWidth="1"/>
    <col min="9739" max="9739" width="16.85546875" style="1" customWidth="1"/>
    <col min="9740" max="9740" width="15.7109375" style="1" customWidth="1"/>
    <col min="9741" max="9741" width="8.85546875" style="1" customWidth="1"/>
    <col min="9742" max="9984" width="22.85546875" style="1"/>
    <col min="9985" max="9985" width="6.28515625" style="1" customWidth="1"/>
    <col min="9986" max="9986" width="14.7109375" style="1" customWidth="1"/>
    <col min="9987" max="9987" width="15.7109375" style="1" customWidth="1"/>
    <col min="9988" max="9988" width="16.85546875" style="1" customWidth="1"/>
    <col min="9989" max="9991" width="15.7109375" style="1" customWidth="1"/>
    <col min="9992" max="9992" width="19.28515625" style="1" customWidth="1"/>
    <col min="9993" max="9994" width="15.7109375" style="1" customWidth="1"/>
    <col min="9995" max="9995" width="16.85546875" style="1" customWidth="1"/>
    <col min="9996" max="9996" width="15.7109375" style="1" customWidth="1"/>
    <col min="9997" max="9997" width="8.85546875" style="1" customWidth="1"/>
    <col min="9998" max="10240" width="22.85546875" style="1"/>
    <col min="10241" max="10241" width="6.28515625" style="1" customWidth="1"/>
    <col min="10242" max="10242" width="14.7109375" style="1" customWidth="1"/>
    <col min="10243" max="10243" width="15.7109375" style="1" customWidth="1"/>
    <col min="10244" max="10244" width="16.85546875" style="1" customWidth="1"/>
    <col min="10245" max="10247" width="15.7109375" style="1" customWidth="1"/>
    <col min="10248" max="10248" width="19.28515625" style="1" customWidth="1"/>
    <col min="10249" max="10250" width="15.7109375" style="1" customWidth="1"/>
    <col min="10251" max="10251" width="16.85546875" style="1" customWidth="1"/>
    <col min="10252" max="10252" width="15.7109375" style="1" customWidth="1"/>
    <col min="10253" max="10253" width="8.85546875" style="1" customWidth="1"/>
    <col min="10254" max="10496" width="22.85546875" style="1"/>
    <col min="10497" max="10497" width="6.28515625" style="1" customWidth="1"/>
    <col min="10498" max="10498" width="14.7109375" style="1" customWidth="1"/>
    <col min="10499" max="10499" width="15.7109375" style="1" customWidth="1"/>
    <col min="10500" max="10500" width="16.85546875" style="1" customWidth="1"/>
    <col min="10501" max="10503" width="15.7109375" style="1" customWidth="1"/>
    <col min="10504" max="10504" width="19.28515625" style="1" customWidth="1"/>
    <col min="10505" max="10506" width="15.7109375" style="1" customWidth="1"/>
    <col min="10507" max="10507" width="16.85546875" style="1" customWidth="1"/>
    <col min="10508" max="10508" width="15.7109375" style="1" customWidth="1"/>
    <col min="10509" max="10509" width="8.85546875" style="1" customWidth="1"/>
    <col min="10510" max="10752" width="22.85546875" style="1"/>
    <col min="10753" max="10753" width="6.28515625" style="1" customWidth="1"/>
    <col min="10754" max="10754" width="14.7109375" style="1" customWidth="1"/>
    <col min="10755" max="10755" width="15.7109375" style="1" customWidth="1"/>
    <col min="10756" max="10756" width="16.85546875" style="1" customWidth="1"/>
    <col min="10757" max="10759" width="15.7109375" style="1" customWidth="1"/>
    <col min="10760" max="10760" width="19.28515625" style="1" customWidth="1"/>
    <col min="10761" max="10762" width="15.7109375" style="1" customWidth="1"/>
    <col min="10763" max="10763" width="16.85546875" style="1" customWidth="1"/>
    <col min="10764" max="10764" width="15.7109375" style="1" customWidth="1"/>
    <col min="10765" max="10765" width="8.85546875" style="1" customWidth="1"/>
    <col min="10766" max="11008" width="22.85546875" style="1"/>
    <col min="11009" max="11009" width="6.28515625" style="1" customWidth="1"/>
    <col min="11010" max="11010" width="14.7109375" style="1" customWidth="1"/>
    <col min="11011" max="11011" width="15.7109375" style="1" customWidth="1"/>
    <col min="11012" max="11012" width="16.85546875" style="1" customWidth="1"/>
    <col min="11013" max="11015" width="15.7109375" style="1" customWidth="1"/>
    <col min="11016" max="11016" width="19.28515625" style="1" customWidth="1"/>
    <col min="11017" max="11018" width="15.7109375" style="1" customWidth="1"/>
    <col min="11019" max="11019" width="16.85546875" style="1" customWidth="1"/>
    <col min="11020" max="11020" width="15.7109375" style="1" customWidth="1"/>
    <col min="11021" max="11021" width="8.85546875" style="1" customWidth="1"/>
    <col min="11022" max="11264" width="22.85546875" style="1"/>
    <col min="11265" max="11265" width="6.28515625" style="1" customWidth="1"/>
    <col min="11266" max="11266" width="14.7109375" style="1" customWidth="1"/>
    <col min="11267" max="11267" width="15.7109375" style="1" customWidth="1"/>
    <col min="11268" max="11268" width="16.85546875" style="1" customWidth="1"/>
    <col min="11269" max="11271" width="15.7109375" style="1" customWidth="1"/>
    <col min="11272" max="11272" width="19.28515625" style="1" customWidth="1"/>
    <col min="11273" max="11274" width="15.7109375" style="1" customWidth="1"/>
    <col min="11275" max="11275" width="16.85546875" style="1" customWidth="1"/>
    <col min="11276" max="11276" width="15.7109375" style="1" customWidth="1"/>
    <col min="11277" max="11277" width="8.85546875" style="1" customWidth="1"/>
    <col min="11278" max="11520" width="22.85546875" style="1"/>
    <col min="11521" max="11521" width="6.28515625" style="1" customWidth="1"/>
    <col min="11522" max="11522" width="14.7109375" style="1" customWidth="1"/>
    <col min="11523" max="11523" width="15.7109375" style="1" customWidth="1"/>
    <col min="11524" max="11524" width="16.85546875" style="1" customWidth="1"/>
    <col min="11525" max="11527" width="15.7109375" style="1" customWidth="1"/>
    <col min="11528" max="11528" width="19.28515625" style="1" customWidth="1"/>
    <col min="11529" max="11530" width="15.7109375" style="1" customWidth="1"/>
    <col min="11531" max="11531" width="16.85546875" style="1" customWidth="1"/>
    <col min="11532" max="11532" width="15.7109375" style="1" customWidth="1"/>
    <col min="11533" max="11533" width="8.85546875" style="1" customWidth="1"/>
    <col min="11534" max="11776" width="22.85546875" style="1"/>
    <col min="11777" max="11777" width="6.28515625" style="1" customWidth="1"/>
    <col min="11778" max="11778" width="14.7109375" style="1" customWidth="1"/>
    <col min="11779" max="11779" width="15.7109375" style="1" customWidth="1"/>
    <col min="11780" max="11780" width="16.85546875" style="1" customWidth="1"/>
    <col min="11781" max="11783" width="15.7109375" style="1" customWidth="1"/>
    <col min="11784" max="11784" width="19.28515625" style="1" customWidth="1"/>
    <col min="11785" max="11786" width="15.7109375" style="1" customWidth="1"/>
    <col min="11787" max="11787" width="16.85546875" style="1" customWidth="1"/>
    <col min="11788" max="11788" width="15.7109375" style="1" customWidth="1"/>
    <col min="11789" max="11789" width="8.85546875" style="1" customWidth="1"/>
    <col min="11790" max="12032" width="22.85546875" style="1"/>
    <col min="12033" max="12033" width="6.28515625" style="1" customWidth="1"/>
    <col min="12034" max="12034" width="14.7109375" style="1" customWidth="1"/>
    <col min="12035" max="12035" width="15.7109375" style="1" customWidth="1"/>
    <col min="12036" max="12036" width="16.85546875" style="1" customWidth="1"/>
    <col min="12037" max="12039" width="15.7109375" style="1" customWidth="1"/>
    <col min="12040" max="12040" width="19.28515625" style="1" customWidth="1"/>
    <col min="12041" max="12042" width="15.7109375" style="1" customWidth="1"/>
    <col min="12043" max="12043" width="16.85546875" style="1" customWidth="1"/>
    <col min="12044" max="12044" width="15.7109375" style="1" customWidth="1"/>
    <col min="12045" max="12045" width="8.85546875" style="1" customWidth="1"/>
    <col min="12046" max="12288" width="22.85546875" style="1"/>
    <col min="12289" max="12289" width="6.28515625" style="1" customWidth="1"/>
    <col min="12290" max="12290" width="14.7109375" style="1" customWidth="1"/>
    <col min="12291" max="12291" width="15.7109375" style="1" customWidth="1"/>
    <col min="12292" max="12292" width="16.85546875" style="1" customWidth="1"/>
    <col min="12293" max="12295" width="15.7109375" style="1" customWidth="1"/>
    <col min="12296" max="12296" width="19.28515625" style="1" customWidth="1"/>
    <col min="12297" max="12298" width="15.7109375" style="1" customWidth="1"/>
    <col min="12299" max="12299" width="16.85546875" style="1" customWidth="1"/>
    <col min="12300" max="12300" width="15.7109375" style="1" customWidth="1"/>
    <col min="12301" max="12301" width="8.85546875" style="1" customWidth="1"/>
    <col min="12302" max="12544" width="22.85546875" style="1"/>
    <col min="12545" max="12545" width="6.28515625" style="1" customWidth="1"/>
    <col min="12546" max="12546" width="14.7109375" style="1" customWidth="1"/>
    <col min="12547" max="12547" width="15.7109375" style="1" customWidth="1"/>
    <col min="12548" max="12548" width="16.85546875" style="1" customWidth="1"/>
    <col min="12549" max="12551" width="15.7109375" style="1" customWidth="1"/>
    <col min="12552" max="12552" width="19.28515625" style="1" customWidth="1"/>
    <col min="12553" max="12554" width="15.7109375" style="1" customWidth="1"/>
    <col min="12555" max="12555" width="16.85546875" style="1" customWidth="1"/>
    <col min="12556" max="12556" width="15.7109375" style="1" customWidth="1"/>
    <col min="12557" max="12557" width="8.85546875" style="1" customWidth="1"/>
    <col min="12558" max="12800" width="22.85546875" style="1"/>
    <col min="12801" max="12801" width="6.28515625" style="1" customWidth="1"/>
    <col min="12802" max="12802" width="14.7109375" style="1" customWidth="1"/>
    <col min="12803" max="12803" width="15.7109375" style="1" customWidth="1"/>
    <col min="12804" max="12804" width="16.85546875" style="1" customWidth="1"/>
    <col min="12805" max="12807" width="15.7109375" style="1" customWidth="1"/>
    <col min="12808" max="12808" width="19.28515625" style="1" customWidth="1"/>
    <col min="12809" max="12810" width="15.7109375" style="1" customWidth="1"/>
    <col min="12811" max="12811" width="16.85546875" style="1" customWidth="1"/>
    <col min="12812" max="12812" width="15.7109375" style="1" customWidth="1"/>
    <col min="12813" max="12813" width="8.85546875" style="1" customWidth="1"/>
    <col min="12814" max="13056" width="22.85546875" style="1"/>
    <col min="13057" max="13057" width="6.28515625" style="1" customWidth="1"/>
    <col min="13058" max="13058" width="14.7109375" style="1" customWidth="1"/>
    <col min="13059" max="13059" width="15.7109375" style="1" customWidth="1"/>
    <col min="13060" max="13060" width="16.85546875" style="1" customWidth="1"/>
    <col min="13061" max="13063" width="15.7109375" style="1" customWidth="1"/>
    <col min="13064" max="13064" width="19.28515625" style="1" customWidth="1"/>
    <col min="13065" max="13066" width="15.7109375" style="1" customWidth="1"/>
    <col min="13067" max="13067" width="16.85546875" style="1" customWidth="1"/>
    <col min="13068" max="13068" width="15.7109375" style="1" customWidth="1"/>
    <col min="13069" max="13069" width="8.85546875" style="1" customWidth="1"/>
    <col min="13070" max="13312" width="22.85546875" style="1"/>
    <col min="13313" max="13313" width="6.28515625" style="1" customWidth="1"/>
    <col min="13314" max="13314" width="14.7109375" style="1" customWidth="1"/>
    <col min="13315" max="13315" width="15.7109375" style="1" customWidth="1"/>
    <col min="13316" max="13316" width="16.85546875" style="1" customWidth="1"/>
    <col min="13317" max="13319" width="15.7109375" style="1" customWidth="1"/>
    <col min="13320" max="13320" width="19.28515625" style="1" customWidth="1"/>
    <col min="13321" max="13322" width="15.7109375" style="1" customWidth="1"/>
    <col min="13323" max="13323" width="16.85546875" style="1" customWidth="1"/>
    <col min="13324" max="13324" width="15.7109375" style="1" customWidth="1"/>
    <col min="13325" max="13325" width="8.85546875" style="1" customWidth="1"/>
    <col min="13326" max="13568" width="22.85546875" style="1"/>
    <col min="13569" max="13569" width="6.28515625" style="1" customWidth="1"/>
    <col min="13570" max="13570" width="14.7109375" style="1" customWidth="1"/>
    <col min="13571" max="13571" width="15.7109375" style="1" customWidth="1"/>
    <col min="13572" max="13572" width="16.85546875" style="1" customWidth="1"/>
    <col min="13573" max="13575" width="15.7109375" style="1" customWidth="1"/>
    <col min="13576" max="13576" width="19.28515625" style="1" customWidth="1"/>
    <col min="13577" max="13578" width="15.7109375" style="1" customWidth="1"/>
    <col min="13579" max="13579" width="16.85546875" style="1" customWidth="1"/>
    <col min="13580" max="13580" width="15.7109375" style="1" customWidth="1"/>
    <col min="13581" max="13581" width="8.85546875" style="1" customWidth="1"/>
    <col min="13582" max="13824" width="22.85546875" style="1"/>
    <col min="13825" max="13825" width="6.28515625" style="1" customWidth="1"/>
    <col min="13826" max="13826" width="14.7109375" style="1" customWidth="1"/>
    <col min="13827" max="13827" width="15.7109375" style="1" customWidth="1"/>
    <col min="13828" max="13828" width="16.85546875" style="1" customWidth="1"/>
    <col min="13829" max="13831" width="15.7109375" style="1" customWidth="1"/>
    <col min="13832" max="13832" width="19.28515625" style="1" customWidth="1"/>
    <col min="13833" max="13834" width="15.7109375" style="1" customWidth="1"/>
    <col min="13835" max="13835" width="16.85546875" style="1" customWidth="1"/>
    <col min="13836" max="13836" width="15.7109375" style="1" customWidth="1"/>
    <col min="13837" max="13837" width="8.85546875" style="1" customWidth="1"/>
    <col min="13838" max="14080" width="22.85546875" style="1"/>
    <col min="14081" max="14081" width="6.28515625" style="1" customWidth="1"/>
    <col min="14082" max="14082" width="14.7109375" style="1" customWidth="1"/>
    <col min="14083" max="14083" width="15.7109375" style="1" customWidth="1"/>
    <col min="14084" max="14084" width="16.85546875" style="1" customWidth="1"/>
    <col min="14085" max="14087" width="15.7109375" style="1" customWidth="1"/>
    <col min="14088" max="14088" width="19.28515625" style="1" customWidth="1"/>
    <col min="14089" max="14090" width="15.7109375" style="1" customWidth="1"/>
    <col min="14091" max="14091" width="16.85546875" style="1" customWidth="1"/>
    <col min="14092" max="14092" width="15.7109375" style="1" customWidth="1"/>
    <col min="14093" max="14093" width="8.85546875" style="1" customWidth="1"/>
    <col min="14094" max="14336" width="22.85546875" style="1"/>
    <col min="14337" max="14337" width="6.28515625" style="1" customWidth="1"/>
    <col min="14338" max="14338" width="14.7109375" style="1" customWidth="1"/>
    <col min="14339" max="14339" width="15.7109375" style="1" customWidth="1"/>
    <col min="14340" max="14340" width="16.85546875" style="1" customWidth="1"/>
    <col min="14341" max="14343" width="15.7109375" style="1" customWidth="1"/>
    <col min="14344" max="14344" width="19.28515625" style="1" customWidth="1"/>
    <col min="14345" max="14346" width="15.7109375" style="1" customWidth="1"/>
    <col min="14347" max="14347" width="16.85546875" style="1" customWidth="1"/>
    <col min="14348" max="14348" width="15.7109375" style="1" customWidth="1"/>
    <col min="14349" max="14349" width="8.85546875" style="1" customWidth="1"/>
    <col min="14350" max="14592" width="22.85546875" style="1"/>
    <col min="14593" max="14593" width="6.28515625" style="1" customWidth="1"/>
    <col min="14594" max="14594" width="14.7109375" style="1" customWidth="1"/>
    <col min="14595" max="14595" width="15.7109375" style="1" customWidth="1"/>
    <col min="14596" max="14596" width="16.85546875" style="1" customWidth="1"/>
    <col min="14597" max="14599" width="15.7109375" style="1" customWidth="1"/>
    <col min="14600" max="14600" width="19.28515625" style="1" customWidth="1"/>
    <col min="14601" max="14602" width="15.7109375" style="1" customWidth="1"/>
    <col min="14603" max="14603" width="16.85546875" style="1" customWidth="1"/>
    <col min="14604" max="14604" width="15.7109375" style="1" customWidth="1"/>
    <col min="14605" max="14605" width="8.85546875" style="1" customWidth="1"/>
    <col min="14606" max="14848" width="22.85546875" style="1"/>
    <col min="14849" max="14849" width="6.28515625" style="1" customWidth="1"/>
    <col min="14850" max="14850" width="14.7109375" style="1" customWidth="1"/>
    <col min="14851" max="14851" width="15.7109375" style="1" customWidth="1"/>
    <col min="14852" max="14852" width="16.85546875" style="1" customWidth="1"/>
    <col min="14853" max="14855" width="15.7109375" style="1" customWidth="1"/>
    <col min="14856" max="14856" width="19.28515625" style="1" customWidth="1"/>
    <col min="14857" max="14858" width="15.7109375" style="1" customWidth="1"/>
    <col min="14859" max="14859" width="16.85546875" style="1" customWidth="1"/>
    <col min="14860" max="14860" width="15.7109375" style="1" customWidth="1"/>
    <col min="14861" max="14861" width="8.85546875" style="1" customWidth="1"/>
    <col min="14862" max="15104" width="22.85546875" style="1"/>
    <col min="15105" max="15105" width="6.28515625" style="1" customWidth="1"/>
    <col min="15106" max="15106" width="14.7109375" style="1" customWidth="1"/>
    <col min="15107" max="15107" width="15.7109375" style="1" customWidth="1"/>
    <col min="15108" max="15108" width="16.85546875" style="1" customWidth="1"/>
    <col min="15109" max="15111" width="15.7109375" style="1" customWidth="1"/>
    <col min="15112" max="15112" width="19.28515625" style="1" customWidth="1"/>
    <col min="15113" max="15114" width="15.7109375" style="1" customWidth="1"/>
    <col min="15115" max="15115" width="16.85546875" style="1" customWidth="1"/>
    <col min="15116" max="15116" width="15.7109375" style="1" customWidth="1"/>
    <col min="15117" max="15117" width="8.85546875" style="1" customWidth="1"/>
    <col min="15118" max="15360" width="22.85546875" style="1"/>
    <col min="15361" max="15361" width="6.28515625" style="1" customWidth="1"/>
    <col min="15362" max="15362" width="14.7109375" style="1" customWidth="1"/>
    <col min="15363" max="15363" width="15.7109375" style="1" customWidth="1"/>
    <col min="15364" max="15364" width="16.85546875" style="1" customWidth="1"/>
    <col min="15365" max="15367" width="15.7109375" style="1" customWidth="1"/>
    <col min="15368" max="15368" width="19.28515625" style="1" customWidth="1"/>
    <col min="15369" max="15370" width="15.7109375" style="1" customWidth="1"/>
    <col min="15371" max="15371" width="16.85546875" style="1" customWidth="1"/>
    <col min="15372" max="15372" width="15.7109375" style="1" customWidth="1"/>
    <col min="15373" max="15373" width="8.85546875" style="1" customWidth="1"/>
    <col min="15374" max="15616" width="22.85546875" style="1"/>
    <col min="15617" max="15617" width="6.28515625" style="1" customWidth="1"/>
    <col min="15618" max="15618" width="14.7109375" style="1" customWidth="1"/>
    <col min="15619" max="15619" width="15.7109375" style="1" customWidth="1"/>
    <col min="15620" max="15620" width="16.85546875" style="1" customWidth="1"/>
    <col min="15621" max="15623" width="15.7109375" style="1" customWidth="1"/>
    <col min="15624" max="15624" width="19.28515625" style="1" customWidth="1"/>
    <col min="15625" max="15626" width="15.7109375" style="1" customWidth="1"/>
    <col min="15627" max="15627" width="16.85546875" style="1" customWidth="1"/>
    <col min="15628" max="15628" width="15.7109375" style="1" customWidth="1"/>
    <col min="15629" max="15629" width="8.85546875" style="1" customWidth="1"/>
    <col min="15630" max="15872" width="22.85546875" style="1"/>
    <col min="15873" max="15873" width="6.28515625" style="1" customWidth="1"/>
    <col min="15874" max="15874" width="14.7109375" style="1" customWidth="1"/>
    <col min="15875" max="15875" width="15.7109375" style="1" customWidth="1"/>
    <col min="15876" max="15876" width="16.85546875" style="1" customWidth="1"/>
    <col min="15877" max="15879" width="15.7109375" style="1" customWidth="1"/>
    <col min="15880" max="15880" width="19.28515625" style="1" customWidth="1"/>
    <col min="15881" max="15882" width="15.7109375" style="1" customWidth="1"/>
    <col min="15883" max="15883" width="16.85546875" style="1" customWidth="1"/>
    <col min="15884" max="15884" width="15.7109375" style="1" customWidth="1"/>
    <col min="15885" max="15885" width="8.85546875" style="1" customWidth="1"/>
    <col min="15886" max="16128" width="22.85546875" style="1"/>
    <col min="16129" max="16129" width="6.28515625" style="1" customWidth="1"/>
    <col min="16130" max="16130" width="14.7109375" style="1" customWidth="1"/>
    <col min="16131" max="16131" width="15.7109375" style="1" customWidth="1"/>
    <col min="16132" max="16132" width="16.85546875" style="1" customWidth="1"/>
    <col min="16133" max="16135" width="15.7109375" style="1" customWidth="1"/>
    <col min="16136" max="16136" width="19.28515625" style="1" customWidth="1"/>
    <col min="16137" max="16138" width="15.7109375" style="1" customWidth="1"/>
    <col min="16139" max="16139" width="16.85546875" style="1" customWidth="1"/>
    <col min="16140" max="16140" width="15.7109375" style="1" customWidth="1"/>
    <col min="16141" max="16141" width="8.85546875" style="1" customWidth="1"/>
    <col min="16142" max="16384" width="22.85546875" style="1"/>
  </cols>
  <sheetData>
    <row r="1" spans="1:18" s="302" customFormat="1" ht="15.75" x14ac:dyDescent="0.2">
      <c r="A1" s="321" t="s">
        <v>0</v>
      </c>
      <c r="B1" s="301"/>
      <c r="C1" s="301"/>
      <c r="D1" s="301"/>
      <c r="E1" s="301"/>
      <c r="F1" s="301"/>
      <c r="G1" s="301"/>
      <c r="H1" s="301"/>
      <c r="I1" s="301"/>
      <c r="J1" s="301"/>
      <c r="K1" s="301"/>
      <c r="L1" s="301"/>
    </row>
    <row r="2" spans="1:18" s="302" customFormat="1" ht="15.75" x14ac:dyDescent="0.2">
      <c r="A2" s="322" t="s">
        <v>354</v>
      </c>
      <c r="B2" s="303"/>
      <c r="C2" s="303"/>
      <c r="D2" s="303"/>
      <c r="E2" s="303"/>
      <c r="F2" s="303"/>
      <c r="G2" s="303"/>
      <c r="H2" s="303"/>
      <c r="I2" s="303"/>
      <c r="J2" s="303"/>
      <c r="K2" s="303"/>
      <c r="L2" s="303"/>
    </row>
    <row r="3" spans="1:18" s="302" customFormat="1" ht="15.75" x14ac:dyDescent="0.2">
      <c r="A3" s="323" t="s">
        <v>525</v>
      </c>
      <c r="B3" s="273"/>
      <c r="C3" s="273"/>
      <c r="D3" s="273"/>
      <c r="E3" s="273"/>
      <c r="F3" s="273"/>
      <c r="G3" s="273"/>
      <c r="H3" s="273"/>
      <c r="I3" s="273"/>
      <c r="J3" s="273"/>
      <c r="K3" s="273"/>
      <c r="L3" s="273"/>
      <c r="M3" s="273"/>
      <c r="N3" s="273"/>
      <c r="O3" s="273"/>
      <c r="P3" s="273"/>
      <c r="Q3" s="273"/>
      <c r="R3" s="273"/>
    </row>
    <row r="4" spans="1:18" ht="12.75" x14ac:dyDescent="0.2">
      <c r="B4" s="3"/>
      <c r="C4" s="4"/>
      <c r="D4" s="5"/>
      <c r="E4" s="5"/>
      <c r="F4" s="5"/>
      <c r="G4" s="6"/>
      <c r="H4" s="6"/>
      <c r="I4" s="6"/>
      <c r="J4" s="6"/>
      <c r="K4" s="7"/>
      <c r="L4" s="6"/>
    </row>
    <row r="5" spans="1:18" s="4" customFormat="1" ht="75" x14ac:dyDescent="0.25">
      <c r="A5" s="318" t="s">
        <v>1</v>
      </c>
      <c r="B5" s="319" t="s">
        <v>2</v>
      </c>
      <c r="C5" s="320" t="s">
        <v>539</v>
      </c>
      <c r="D5" s="320" t="s">
        <v>3</v>
      </c>
      <c r="E5" s="320" t="s">
        <v>540</v>
      </c>
      <c r="F5" s="320" t="s">
        <v>541</v>
      </c>
      <c r="G5" s="320" t="s">
        <v>542</v>
      </c>
      <c r="H5" s="320" t="s">
        <v>543</v>
      </c>
      <c r="I5" s="320" t="s">
        <v>544</v>
      </c>
      <c r="J5" s="320" t="s">
        <v>545</v>
      </c>
      <c r="K5" s="320" t="s">
        <v>546</v>
      </c>
      <c r="L5" s="320" t="s">
        <v>547</v>
      </c>
    </row>
    <row r="6" spans="1:18" ht="12.75" x14ac:dyDescent="0.2">
      <c r="A6" s="28" t="s">
        <v>4</v>
      </c>
      <c r="B6" s="29" t="s">
        <v>5</v>
      </c>
      <c r="C6" s="34">
        <v>159363</v>
      </c>
      <c r="D6" s="34">
        <v>159467</v>
      </c>
      <c r="E6" s="31">
        <v>14.94</v>
      </c>
      <c r="F6" s="32">
        <v>10666.867469879518</v>
      </c>
      <c r="G6" s="33">
        <v>3.6</v>
      </c>
      <c r="H6" s="34">
        <v>15776.96</v>
      </c>
      <c r="I6" s="34">
        <v>126</v>
      </c>
      <c r="J6" s="34">
        <v>120</v>
      </c>
      <c r="K6" s="35">
        <v>1.135</v>
      </c>
      <c r="L6" s="36">
        <v>47789</v>
      </c>
      <c r="M6" s="9"/>
    </row>
    <row r="7" spans="1:18" ht="12.75" x14ac:dyDescent="0.2">
      <c r="A7" s="37" t="s">
        <v>6</v>
      </c>
      <c r="B7" s="38" t="s">
        <v>7</v>
      </c>
      <c r="C7" s="43">
        <v>16512</v>
      </c>
      <c r="D7" s="43">
        <v>17219</v>
      </c>
      <c r="E7" s="40">
        <v>12.87</v>
      </c>
      <c r="F7" s="41">
        <v>1282.9836829836831</v>
      </c>
      <c r="G7" s="42">
        <v>4.4000000000000004</v>
      </c>
      <c r="H7" s="43">
        <v>2004.82</v>
      </c>
      <c r="I7" s="43">
        <v>41</v>
      </c>
      <c r="J7" s="43">
        <v>12</v>
      </c>
      <c r="K7" s="44">
        <v>1.17</v>
      </c>
      <c r="L7" s="43">
        <v>1376</v>
      </c>
      <c r="M7" s="9"/>
    </row>
    <row r="8" spans="1:18" ht="12.75" x14ac:dyDescent="0.2">
      <c r="A8" s="45" t="s">
        <v>8</v>
      </c>
      <c r="B8" s="46" t="s">
        <v>9</v>
      </c>
      <c r="C8" s="51">
        <v>6632</v>
      </c>
      <c r="D8" s="51">
        <v>6641</v>
      </c>
      <c r="E8" s="48">
        <v>6.44</v>
      </c>
      <c r="F8" s="49">
        <v>1029.8136645962732</v>
      </c>
      <c r="G8" s="50">
        <v>4.2</v>
      </c>
      <c r="H8" s="51">
        <v>826.29</v>
      </c>
      <c r="I8" s="51">
        <v>2</v>
      </c>
      <c r="J8" s="51">
        <v>13</v>
      </c>
      <c r="K8" s="52">
        <v>1.27</v>
      </c>
      <c r="L8" s="51">
        <v>348</v>
      </c>
      <c r="M8" s="9"/>
    </row>
    <row r="9" spans="1:18" ht="12.75" x14ac:dyDescent="0.2">
      <c r="A9" s="37" t="s">
        <v>10</v>
      </c>
      <c r="B9" s="38" t="s">
        <v>11</v>
      </c>
      <c r="C9" s="43">
        <v>51743</v>
      </c>
      <c r="D9" s="43">
        <v>51050</v>
      </c>
      <c r="E9" s="40">
        <v>10.25</v>
      </c>
      <c r="F9" s="41">
        <v>5048.0975609756097</v>
      </c>
      <c r="G9" s="42">
        <v>3.4</v>
      </c>
      <c r="H9" s="43">
        <v>4135.08</v>
      </c>
      <c r="I9" s="43">
        <v>108</v>
      </c>
      <c r="J9" s="43">
        <v>68</v>
      </c>
      <c r="K9" s="44">
        <v>0.98</v>
      </c>
      <c r="L9" s="43">
        <v>10901</v>
      </c>
      <c r="M9" s="9"/>
    </row>
    <row r="10" spans="1:18" ht="12.75" x14ac:dyDescent="0.2">
      <c r="A10" s="45" t="s">
        <v>12</v>
      </c>
      <c r="B10" s="46" t="s">
        <v>13</v>
      </c>
      <c r="C10" s="51">
        <v>253261</v>
      </c>
      <c r="D10" s="51">
        <v>249422</v>
      </c>
      <c r="E10" s="48">
        <v>338.46</v>
      </c>
      <c r="F10" s="49">
        <v>748.2745376115347</v>
      </c>
      <c r="G10" s="50">
        <v>3.8</v>
      </c>
      <c r="H10" s="51">
        <v>39516.879999999997</v>
      </c>
      <c r="I10" s="51">
        <v>60</v>
      </c>
      <c r="J10" s="51">
        <v>55</v>
      </c>
      <c r="K10" s="52">
        <v>1.01</v>
      </c>
      <c r="L10" s="51">
        <v>37682</v>
      </c>
      <c r="M10" s="9"/>
    </row>
    <row r="11" spans="1:18" ht="12.75" x14ac:dyDescent="0.2">
      <c r="A11" s="37" t="s">
        <v>14</v>
      </c>
      <c r="B11" s="38" t="s">
        <v>15</v>
      </c>
      <c r="C11" s="43">
        <v>18169</v>
      </c>
      <c r="D11" s="43">
        <v>18170</v>
      </c>
      <c r="E11" s="40">
        <v>7.52</v>
      </c>
      <c r="F11" s="41">
        <v>2416.0904255319151</v>
      </c>
      <c r="G11" s="42">
        <v>3.8</v>
      </c>
      <c r="H11" s="43">
        <v>2859.87</v>
      </c>
      <c r="I11" s="97">
        <v>66</v>
      </c>
      <c r="J11" s="97">
        <v>27</v>
      </c>
      <c r="K11" s="44">
        <v>1.2</v>
      </c>
      <c r="L11" s="43">
        <v>2288</v>
      </c>
      <c r="M11" s="9"/>
    </row>
    <row r="12" spans="1:18" ht="12.75" x14ac:dyDescent="0.2">
      <c r="A12" s="45" t="s">
        <v>16</v>
      </c>
      <c r="B12" s="46" t="s">
        <v>562</v>
      </c>
      <c r="C12" s="51">
        <v>5525</v>
      </c>
      <c r="D12" s="51">
        <v>5737</v>
      </c>
      <c r="E12" s="48">
        <v>5.47</v>
      </c>
      <c r="F12" s="49">
        <v>1010.0548446069471</v>
      </c>
      <c r="G12" s="50">
        <v>5</v>
      </c>
      <c r="H12" s="51">
        <v>0</v>
      </c>
      <c r="I12" s="98">
        <v>33</v>
      </c>
      <c r="J12" s="98">
        <v>2</v>
      </c>
      <c r="K12" s="52">
        <v>0.85</v>
      </c>
      <c r="L12" s="51">
        <v>356</v>
      </c>
      <c r="M12" s="9"/>
    </row>
    <row r="13" spans="1:18" ht="12.75" x14ac:dyDescent="0.2">
      <c r="A13" s="37" t="s">
        <v>17</v>
      </c>
      <c r="B13" s="38" t="s">
        <v>18</v>
      </c>
      <c r="C13" s="43">
        <v>42700</v>
      </c>
      <c r="D13" s="43">
        <v>42590</v>
      </c>
      <c r="E13" s="40">
        <v>42.8</v>
      </c>
      <c r="F13" s="41">
        <v>997.6635514018692</v>
      </c>
      <c r="G13" s="42">
        <v>6.2</v>
      </c>
      <c r="H13" s="43">
        <v>5210.5</v>
      </c>
      <c r="I13" s="97">
        <v>18</v>
      </c>
      <c r="J13" s="97">
        <v>8</v>
      </c>
      <c r="K13" s="44">
        <v>0.84</v>
      </c>
      <c r="L13" s="43">
        <v>2439</v>
      </c>
      <c r="M13" s="9"/>
    </row>
    <row r="14" spans="1:18" ht="12.75" x14ac:dyDescent="0.2">
      <c r="A14" s="45" t="s">
        <v>19</v>
      </c>
      <c r="B14" s="46" t="s">
        <v>20</v>
      </c>
      <c r="C14" s="51">
        <v>5612</v>
      </c>
      <c r="D14" s="51">
        <v>5766</v>
      </c>
      <c r="E14" s="48">
        <v>6.9</v>
      </c>
      <c r="F14" s="49">
        <v>813.33333333333326</v>
      </c>
      <c r="G14" s="50">
        <v>6.2</v>
      </c>
      <c r="H14" s="51">
        <v>839.68</v>
      </c>
      <c r="I14" s="98">
        <v>8</v>
      </c>
      <c r="J14" s="98">
        <v>1</v>
      </c>
      <c r="K14" s="52">
        <v>0.92</v>
      </c>
      <c r="L14" s="51">
        <v>421</v>
      </c>
      <c r="M14" s="9"/>
    </row>
    <row r="15" spans="1:18" ht="12.75" x14ac:dyDescent="0.2">
      <c r="A15" s="37" t="s">
        <v>21</v>
      </c>
      <c r="B15" s="38" t="s">
        <v>22</v>
      </c>
      <c r="C15" s="43">
        <v>24043</v>
      </c>
      <c r="D15" s="43">
        <v>24146</v>
      </c>
      <c r="E15" s="40">
        <v>6.24</v>
      </c>
      <c r="F15" s="41">
        <v>3853.0448717948716</v>
      </c>
      <c r="G15" s="42">
        <v>3.5</v>
      </c>
      <c r="H15" s="43">
        <v>2947.64</v>
      </c>
      <c r="I15" s="97">
        <v>131</v>
      </c>
      <c r="J15" s="97">
        <v>128</v>
      </c>
      <c r="K15" s="44">
        <v>1.03</v>
      </c>
      <c r="L15" s="43">
        <v>7947</v>
      </c>
      <c r="M15" s="9"/>
    </row>
    <row r="16" spans="1:18" ht="12.75" x14ac:dyDescent="0.2">
      <c r="A16" s="45" t="s">
        <v>23</v>
      </c>
      <c r="B16" s="46" t="s">
        <v>24</v>
      </c>
      <c r="C16" s="51">
        <v>15868</v>
      </c>
      <c r="D16" s="51">
        <v>14658</v>
      </c>
      <c r="E16" s="48">
        <v>2.0499999999999998</v>
      </c>
      <c r="F16" s="49">
        <v>7740.4878048780492</v>
      </c>
      <c r="G16" s="50">
        <v>4</v>
      </c>
      <c r="H16" s="51">
        <v>2615.46</v>
      </c>
      <c r="I16" s="98">
        <v>133</v>
      </c>
      <c r="J16" s="98">
        <v>133</v>
      </c>
      <c r="K16" s="52">
        <v>1.21</v>
      </c>
      <c r="L16" s="51">
        <v>5900</v>
      </c>
      <c r="M16" s="9"/>
    </row>
    <row r="17" spans="1:13" ht="12.75" x14ac:dyDescent="0.2">
      <c r="A17" s="37" t="s">
        <v>25</v>
      </c>
      <c r="B17" s="38" t="s">
        <v>26</v>
      </c>
      <c r="C17" s="43">
        <v>8130</v>
      </c>
      <c r="D17" s="43">
        <v>8180</v>
      </c>
      <c r="E17" s="40">
        <v>8.2799999999999994</v>
      </c>
      <c r="F17" s="41">
        <v>981.88405797101461</v>
      </c>
      <c r="G17" s="42">
        <v>5.3</v>
      </c>
      <c r="H17" s="43">
        <v>1057.56</v>
      </c>
      <c r="I17" s="97">
        <v>22</v>
      </c>
      <c r="J17" s="97">
        <v>7</v>
      </c>
      <c r="K17" s="44">
        <v>1.03</v>
      </c>
      <c r="L17" s="43">
        <v>799</v>
      </c>
      <c r="M17" s="9"/>
    </row>
    <row r="18" spans="1:13" ht="12.75" x14ac:dyDescent="0.2">
      <c r="A18" s="45" t="s">
        <v>27</v>
      </c>
      <c r="B18" s="46" t="s">
        <v>28</v>
      </c>
      <c r="C18" s="51">
        <v>28029</v>
      </c>
      <c r="D18" s="51">
        <v>27982</v>
      </c>
      <c r="E18" s="48">
        <v>10.45</v>
      </c>
      <c r="F18" s="49">
        <v>2682.2009569377992</v>
      </c>
      <c r="G18" s="50">
        <v>4.0999999999999996</v>
      </c>
      <c r="H18" s="51">
        <v>3350.04</v>
      </c>
      <c r="I18" s="98">
        <v>116</v>
      </c>
      <c r="J18" s="98">
        <v>74</v>
      </c>
      <c r="K18" s="52">
        <v>0.89</v>
      </c>
      <c r="L18" s="51">
        <v>4761</v>
      </c>
      <c r="M18" s="9"/>
    </row>
    <row r="19" spans="1:13" ht="12.75" x14ac:dyDescent="0.2">
      <c r="A19" s="37" t="s">
        <v>29</v>
      </c>
      <c r="B19" s="38" t="s">
        <v>30</v>
      </c>
      <c r="C19" s="43">
        <v>6797</v>
      </c>
      <c r="D19" s="43">
        <v>6720</v>
      </c>
      <c r="E19" s="40">
        <v>8.24</v>
      </c>
      <c r="F19" s="41">
        <v>824.87864077669906</v>
      </c>
      <c r="G19" s="42">
        <v>4</v>
      </c>
      <c r="H19" s="43">
        <v>1353.15</v>
      </c>
      <c r="I19" s="97">
        <v>38</v>
      </c>
      <c r="J19" s="97">
        <v>5</v>
      </c>
      <c r="K19" s="44">
        <v>0.92</v>
      </c>
      <c r="L19" s="43">
        <v>614</v>
      </c>
      <c r="M19" s="9"/>
    </row>
    <row r="20" spans="1:13" ht="12.75" x14ac:dyDescent="0.2">
      <c r="A20" s="45" t="s">
        <v>31</v>
      </c>
      <c r="B20" s="46" t="s">
        <v>32</v>
      </c>
      <c r="C20" s="51">
        <v>136793</v>
      </c>
      <c r="D20" s="51">
        <v>137148</v>
      </c>
      <c r="E20" s="48">
        <v>51.46</v>
      </c>
      <c r="F20" s="49">
        <v>2658.239409249903</v>
      </c>
      <c r="G20" s="50">
        <v>4.7</v>
      </c>
      <c r="H20" s="51">
        <v>18643.830000000002</v>
      </c>
      <c r="I20" s="98">
        <v>14</v>
      </c>
      <c r="J20" s="98">
        <v>14</v>
      </c>
      <c r="K20" s="52">
        <v>1.1599999999999999</v>
      </c>
      <c r="L20" s="51">
        <v>15616</v>
      </c>
      <c r="M20" s="9"/>
    </row>
    <row r="21" spans="1:13" ht="12.75" x14ac:dyDescent="0.2">
      <c r="A21" s="37" t="s">
        <v>33</v>
      </c>
      <c r="B21" s="38" t="s">
        <v>34</v>
      </c>
      <c r="C21" s="43">
        <v>56879</v>
      </c>
      <c r="D21" s="43">
        <v>54810</v>
      </c>
      <c r="E21" s="40">
        <v>17.34</v>
      </c>
      <c r="F21" s="41">
        <v>3280.2191464821221</v>
      </c>
      <c r="G21" s="42">
        <v>4.8</v>
      </c>
      <c r="H21" s="43">
        <v>6502.91</v>
      </c>
      <c r="I21" s="43">
        <v>9</v>
      </c>
      <c r="J21" s="43">
        <v>9</v>
      </c>
      <c r="K21" s="44">
        <v>1.01</v>
      </c>
      <c r="L21" s="43">
        <v>5878</v>
      </c>
      <c r="M21" s="9"/>
    </row>
    <row r="22" spans="1:13" ht="12.75" x14ac:dyDescent="0.2">
      <c r="A22" s="45" t="s">
        <v>35</v>
      </c>
      <c r="B22" s="46" t="s">
        <v>36</v>
      </c>
      <c r="C22" s="51">
        <v>22561</v>
      </c>
      <c r="D22" s="51">
        <v>23033</v>
      </c>
      <c r="E22" s="48">
        <v>10.35</v>
      </c>
      <c r="F22" s="49">
        <v>2179.8067632850243</v>
      </c>
      <c r="G22" s="50">
        <v>5</v>
      </c>
      <c r="H22" s="51">
        <v>3576.27</v>
      </c>
      <c r="I22" s="51">
        <v>7</v>
      </c>
      <c r="J22" s="51">
        <v>16</v>
      </c>
      <c r="K22" s="52">
        <v>1.17</v>
      </c>
      <c r="L22" s="51">
        <v>1956</v>
      </c>
      <c r="M22" s="9"/>
    </row>
    <row r="23" spans="1:13" ht="12.75" x14ac:dyDescent="0.2">
      <c r="A23" s="37" t="s">
        <v>37</v>
      </c>
      <c r="B23" s="38" t="s">
        <v>38</v>
      </c>
      <c r="C23" s="43">
        <v>7340</v>
      </c>
      <c r="D23" s="43">
        <v>7479</v>
      </c>
      <c r="E23" s="40">
        <v>2.5</v>
      </c>
      <c r="F23" s="41">
        <v>2936</v>
      </c>
      <c r="G23" s="42">
        <v>6.6</v>
      </c>
      <c r="H23" s="43">
        <v>665.58</v>
      </c>
      <c r="I23" s="43">
        <v>17</v>
      </c>
      <c r="J23" s="43">
        <v>22</v>
      </c>
      <c r="K23" s="44">
        <v>0.92</v>
      </c>
      <c r="L23" s="43">
        <v>680</v>
      </c>
      <c r="M23" s="9"/>
    </row>
    <row r="24" spans="1:13" ht="12.75" x14ac:dyDescent="0.2">
      <c r="A24" s="45" t="s">
        <v>39</v>
      </c>
      <c r="B24" s="46" t="s">
        <v>40</v>
      </c>
      <c r="C24" s="51">
        <v>81782</v>
      </c>
      <c r="D24" s="51">
        <v>80395</v>
      </c>
      <c r="E24" s="48">
        <v>48.98</v>
      </c>
      <c r="F24" s="49">
        <v>1669.7019191506738</v>
      </c>
      <c r="G24" s="50">
        <v>5.0999999999999996</v>
      </c>
      <c r="H24" s="51">
        <v>7158.25</v>
      </c>
      <c r="I24" s="51">
        <v>25</v>
      </c>
      <c r="J24" s="51">
        <v>21</v>
      </c>
      <c r="K24" s="52">
        <v>0.89</v>
      </c>
      <c r="L24" s="51">
        <v>7673</v>
      </c>
      <c r="M24" s="9"/>
    </row>
    <row r="25" spans="1:13" ht="12.75" x14ac:dyDescent="0.2">
      <c r="A25" s="37" t="s">
        <v>41</v>
      </c>
      <c r="B25" s="38" t="s">
        <v>42</v>
      </c>
      <c r="C25" s="43">
        <v>42913</v>
      </c>
      <c r="D25" s="43">
        <v>42772</v>
      </c>
      <c r="E25" s="40">
        <v>9.84</v>
      </c>
      <c r="F25" s="41">
        <v>4361.0772357723581</v>
      </c>
      <c r="G25" s="42">
        <v>3.3</v>
      </c>
      <c r="H25" s="43">
        <v>7215.5</v>
      </c>
      <c r="I25" s="43">
        <v>69</v>
      </c>
      <c r="J25" s="43">
        <v>44</v>
      </c>
      <c r="K25" s="44">
        <v>1.07</v>
      </c>
      <c r="L25" s="43">
        <v>6902</v>
      </c>
      <c r="M25" s="9"/>
    </row>
    <row r="26" spans="1:13" ht="12.75" x14ac:dyDescent="0.2">
      <c r="A26" s="45" t="s">
        <v>43</v>
      </c>
      <c r="B26" s="46" t="s">
        <v>44</v>
      </c>
      <c r="C26" s="51">
        <v>17537</v>
      </c>
      <c r="D26" s="51">
        <v>17219</v>
      </c>
      <c r="E26" s="48">
        <v>3.03</v>
      </c>
      <c r="F26" s="49">
        <v>5787.788778877888</v>
      </c>
      <c r="G26" s="50">
        <v>3.3</v>
      </c>
      <c r="H26" s="51">
        <v>3170.15</v>
      </c>
      <c r="I26" s="51">
        <v>52</v>
      </c>
      <c r="J26" s="51">
        <v>48</v>
      </c>
      <c r="K26" s="52">
        <v>1.43</v>
      </c>
      <c r="L26" s="51">
        <v>2288</v>
      </c>
      <c r="M26" s="9"/>
    </row>
    <row r="27" spans="1:13" ht="12.75" x14ac:dyDescent="0.2">
      <c r="A27" s="37" t="s">
        <v>45</v>
      </c>
      <c r="B27" s="38" t="s">
        <v>46</v>
      </c>
      <c r="C27" s="43">
        <v>13268</v>
      </c>
      <c r="D27" s="43">
        <v>13485</v>
      </c>
      <c r="E27" s="40">
        <v>10.96</v>
      </c>
      <c r="F27" s="41">
        <v>1210.5839416058393</v>
      </c>
      <c r="G27" s="42">
        <v>5.5</v>
      </c>
      <c r="H27" s="43">
        <v>1644.55</v>
      </c>
      <c r="I27" s="43">
        <v>5</v>
      </c>
      <c r="J27" s="43">
        <v>3</v>
      </c>
      <c r="K27" s="44">
        <v>0.99</v>
      </c>
      <c r="L27" s="43">
        <v>785</v>
      </c>
      <c r="M27" s="9"/>
    </row>
    <row r="28" spans="1:13" ht="12.75" x14ac:dyDescent="0.2">
      <c r="A28" s="45" t="s">
        <v>47</v>
      </c>
      <c r="B28" s="46" t="s">
        <v>48</v>
      </c>
      <c r="C28" s="51">
        <v>182621</v>
      </c>
      <c r="D28" s="51">
        <v>186247</v>
      </c>
      <c r="E28" s="48">
        <v>68.989999999999995</v>
      </c>
      <c r="F28" s="49">
        <v>2647.0647919988405</v>
      </c>
      <c r="G28" s="50">
        <v>4.5</v>
      </c>
      <c r="H28" s="51">
        <v>24403.919999999998</v>
      </c>
      <c r="I28" s="51">
        <v>27</v>
      </c>
      <c r="J28" s="51">
        <v>17</v>
      </c>
      <c r="K28" s="52">
        <v>1.18</v>
      </c>
      <c r="L28" s="51">
        <v>22335</v>
      </c>
      <c r="M28" s="9"/>
    </row>
    <row r="29" spans="1:13" ht="12.75" x14ac:dyDescent="0.2">
      <c r="A29" s="37" t="s">
        <v>49</v>
      </c>
      <c r="B29" s="38" t="s">
        <v>50</v>
      </c>
      <c r="C29" s="43">
        <v>245406</v>
      </c>
      <c r="D29" s="43">
        <v>238005</v>
      </c>
      <c r="E29" s="40">
        <v>53.27</v>
      </c>
      <c r="F29" s="41">
        <v>4606.833114323259</v>
      </c>
      <c r="G29" s="42">
        <v>4.4000000000000004</v>
      </c>
      <c r="H29" s="43">
        <v>24851.02</v>
      </c>
      <c r="I29" s="43">
        <v>26</v>
      </c>
      <c r="J29" s="43">
        <v>18</v>
      </c>
      <c r="K29" s="44">
        <v>1.23</v>
      </c>
      <c r="L29" s="43">
        <v>26108</v>
      </c>
      <c r="M29" s="9"/>
    </row>
    <row r="30" spans="1:13" ht="12.75" x14ac:dyDescent="0.2">
      <c r="A30" s="45" t="s">
        <v>51</v>
      </c>
      <c r="B30" s="46" t="s">
        <v>52</v>
      </c>
      <c r="C30" s="51">
        <v>3776</v>
      </c>
      <c r="D30" s="51">
        <v>3687</v>
      </c>
      <c r="E30" s="48">
        <v>7.48</v>
      </c>
      <c r="F30" s="49">
        <v>504.81283422459887</v>
      </c>
      <c r="G30" s="50">
        <v>4.3</v>
      </c>
      <c r="H30" s="51">
        <v>806.73</v>
      </c>
      <c r="I30" s="51">
        <v>24</v>
      </c>
      <c r="J30" s="51">
        <v>15</v>
      </c>
      <c r="K30" s="52">
        <v>0.9</v>
      </c>
      <c r="L30" s="51">
        <v>248</v>
      </c>
      <c r="M30" s="9"/>
    </row>
    <row r="31" spans="1:13" ht="12.75" x14ac:dyDescent="0.2">
      <c r="A31" s="37" t="s">
        <v>53</v>
      </c>
      <c r="B31" s="38" t="s">
        <v>54</v>
      </c>
      <c r="C31" s="43">
        <v>34475</v>
      </c>
      <c r="D31" s="43">
        <v>33458</v>
      </c>
      <c r="E31" s="40">
        <v>22.72</v>
      </c>
      <c r="F31" s="41">
        <v>1517.3855633802818</v>
      </c>
      <c r="G31" s="42">
        <v>5.3</v>
      </c>
      <c r="H31" s="43">
        <v>4065.48</v>
      </c>
      <c r="I31" s="43">
        <v>3</v>
      </c>
      <c r="J31" s="43">
        <v>11</v>
      </c>
      <c r="K31" s="44">
        <v>1.27</v>
      </c>
      <c r="L31" s="43">
        <v>2610</v>
      </c>
      <c r="M31" s="9"/>
    </row>
    <row r="32" spans="1:13" ht="12.75" x14ac:dyDescent="0.2">
      <c r="A32" s="45" t="s">
        <v>55</v>
      </c>
      <c r="B32" s="46" t="s">
        <v>56</v>
      </c>
      <c r="C32" s="51">
        <v>12966</v>
      </c>
      <c r="D32" s="51">
        <v>12460</v>
      </c>
      <c r="E32" s="48">
        <v>15.36</v>
      </c>
      <c r="F32" s="49">
        <v>844.140625</v>
      </c>
      <c r="G32" s="50">
        <v>3.4</v>
      </c>
      <c r="H32" s="51">
        <v>2024.55</v>
      </c>
      <c r="I32" s="51">
        <v>103</v>
      </c>
      <c r="J32" s="51">
        <v>107</v>
      </c>
      <c r="K32" s="52">
        <v>1.1399999999999999</v>
      </c>
      <c r="L32" s="51">
        <v>2138</v>
      </c>
      <c r="M32" s="9"/>
    </row>
    <row r="33" spans="1:13" ht="12.75" x14ac:dyDescent="0.2">
      <c r="A33" s="37" t="s">
        <v>57</v>
      </c>
      <c r="B33" s="38" t="s">
        <v>58</v>
      </c>
      <c r="C33" s="43">
        <v>95240</v>
      </c>
      <c r="D33" s="43">
        <v>97915</v>
      </c>
      <c r="E33" s="40">
        <v>33.299999999999997</v>
      </c>
      <c r="F33" s="41">
        <v>2860.0600600600601</v>
      </c>
      <c r="G33" s="42">
        <v>4.7</v>
      </c>
      <c r="H33" s="43">
        <v>12162.46</v>
      </c>
      <c r="I33" s="43">
        <v>10</v>
      </c>
      <c r="J33" s="43">
        <v>4</v>
      </c>
      <c r="K33" s="44">
        <v>1.25</v>
      </c>
      <c r="L33" s="43">
        <v>9942</v>
      </c>
      <c r="M33" s="9"/>
    </row>
    <row r="34" spans="1:13" ht="12.75" x14ac:dyDescent="0.2">
      <c r="A34" s="45" t="s">
        <v>59</v>
      </c>
      <c r="B34" s="46" t="s">
        <v>60</v>
      </c>
      <c r="C34" s="51">
        <v>17293</v>
      </c>
      <c r="D34" s="51">
        <v>17604</v>
      </c>
      <c r="E34" s="48">
        <v>9.68</v>
      </c>
      <c r="F34" s="49">
        <v>1786.4669421487604</v>
      </c>
      <c r="G34" s="50">
        <v>6.1</v>
      </c>
      <c r="H34" s="51">
        <v>3277.18</v>
      </c>
      <c r="I34" s="51">
        <v>1</v>
      </c>
      <c r="J34" s="51">
        <v>6</v>
      </c>
      <c r="K34" s="52">
        <v>0.69</v>
      </c>
      <c r="L34" s="51">
        <v>1197</v>
      </c>
      <c r="M34" s="9"/>
    </row>
    <row r="35" spans="1:13" ht="12.75" x14ac:dyDescent="0.2">
      <c r="A35" s="37" t="s">
        <v>61</v>
      </c>
      <c r="B35" s="38" t="s">
        <v>62</v>
      </c>
      <c r="C35" s="43">
        <v>233039</v>
      </c>
      <c r="D35" s="43">
        <v>226610</v>
      </c>
      <c r="E35" s="40">
        <v>59.93</v>
      </c>
      <c r="F35" s="41">
        <v>3888.5199399299181</v>
      </c>
      <c r="G35" s="42">
        <v>4.0999999999999996</v>
      </c>
      <c r="H35" s="43">
        <v>20104.16</v>
      </c>
      <c r="I35" s="43">
        <v>91</v>
      </c>
      <c r="J35" s="43">
        <v>35</v>
      </c>
      <c r="K35" s="44">
        <v>1.2</v>
      </c>
      <c r="L35" s="43">
        <v>38670</v>
      </c>
      <c r="M35" s="9"/>
    </row>
    <row r="36" spans="1:13" ht="12.75" x14ac:dyDescent="0.2">
      <c r="A36" s="45" t="s">
        <v>63</v>
      </c>
      <c r="B36" s="46" t="s">
        <v>64</v>
      </c>
      <c r="C36" s="51">
        <v>99504</v>
      </c>
      <c r="D36" s="51">
        <v>100011</v>
      </c>
      <c r="E36" s="48">
        <v>42.52</v>
      </c>
      <c r="F36" s="49">
        <v>2340.1693320790214</v>
      </c>
      <c r="G36" s="50">
        <v>4.0999999999999996</v>
      </c>
      <c r="H36" s="51">
        <v>12915.41</v>
      </c>
      <c r="I36" s="51">
        <v>45</v>
      </c>
      <c r="J36" s="51">
        <v>23</v>
      </c>
      <c r="K36" s="52">
        <v>1.22</v>
      </c>
      <c r="L36" s="51">
        <v>10675</v>
      </c>
      <c r="M36" s="9"/>
    </row>
    <row r="37" spans="1:13" ht="12.75" x14ac:dyDescent="0.2">
      <c r="A37" s="37" t="s">
        <v>65</v>
      </c>
      <c r="B37" s="38" t="s">
        <v>66</v>
      </c>
      <c r="C37" s="43">
        <v>25099</v>
      </c>
      <c r="D37" s="43">
        <v>25346</v>
      </c>
      <c r="E37" s="40">
        <v>14.52</v>
      </c>
      <c r="F37" s="41">
        <v>1728.581267217631</v>
      </c>
      <c r="G37" s="42">
        <v>3.8</v>
      </c>
      <c r="H37" s="43">
        <v>3838</v>
      </c>
      <c r="I37" s="43">
        <v>76</v>
      </c>
      <c r="J37" s="43">
        <v>26</v>
      </c>
      <c r="K37" s="44">
        <v>1.2</v>
      </c>
      <c r="L37" s="43">
        <v>3048</v>
      </c>
      <c r="M37" s="9"/>
    </row>
    <row r="38" spans="1:13" ht="12.75" x14ac:dyDescent="0.2">
      <c r="A38" s="45" t="s">
        <v>67</v>
      </c>
      <c r="B38" s="46" t="s">
        <v>68</v>
      </c>
      <c r="C38" s="51">
        <v>25971</v>
      </c>
      <c r="D38" s="51">
        <v>25750</v>
      </c>
      <c r="E38" s="48">
        <v>19.920000000000002</v>
      </c>
      <c r="F38" s="49">
        <v>1303.7650602409637</v>
      </c>
      <c r="G38" s="50">
        <v>3.8</v>
      </c>
      <c r="H38" s="51">
        <v>2496.4299999999998</v>
      </c>
      <c r="I38" s="51">
        <v>39</v>
      </c>
      <c r="J38" s="51">
        <v>28</v>
      </c>
      <c r="K38" s="52">
        <v>0.89</v>
      </c>
      <c r="L38" s="51">
        <v>2908</v>
      </c>
      <c r="M38" s="9"/>
    </row>
    <row r="39" spans="1:13" ht="12.75" x14ac:dyDescent="0.2">
      <c r="A39" s="37" t="s">
        <v>69</v>
      </c>
      <c r="B39" s="38" t="s">
        <v>70</v>
      </c>
      <c r="C39" s="43">
        <v>102572</v>
      </c>
      <c r="D39" s="43">
        <v>94324</v>
      </c>
      <c r="E39" s="40">
        <v>399.16</v>
      </c>
      <c r="F39" s="41">
        <v>256.96963623609577</v>
      </c>
      <c r="G39" s="42">
        <v>4.2</v>
      </c>
      <c r="H39" s="43">
        <v>13890.53</v>
      </c>
      <c r="I39" s="43">
        <v>67</v>
      </c>
      <c r="J39" s="43">
        <v>49</v>
      </c>
      <c r="K39" s="44">
        <v>1.0900000000000001</v>
      </c>
      <c r="L39" s="43">
        <v>15731</v>
      </c>
      <c r="M39" s="9"/>
    </row>
    <row r="40" spans="1:13" ht="12.75" x14ac:dyDescent="0.2">
      <c r="A40" s="45" t="s">
        <v>71</v>
      </c>
      <c r="B40" s="46" t="s">
        <v>72</v>
      </c>
      <c r="C40" s="51">
        <v>452965</v>
      </c>
      <c r="D40" s="51">
        <v>459470</v>
      </c>
      <c r="E40" s="48">
        <v>244.72</v>
      </c>
      <c r="F40" s="49">
        <v>1850.9521085322001</v>
      </c>
      <c r="G40" s="50">
        <v>3.6</v>
      </c>
      <c r="H40" s="51">
        <v>62469.29</v>
      </c>
      <c r="I40" s="51">
        <v>94</v>
      </c>
      <c r="J40" s="51">
        <v>75</v>
      </c>
      <c r="K40" s="52">
        <v>0.99</v>
      </c>
      <c r="L40" s="51">
        <v>76423</v>
      </c>
      <c r="M40" s="9"/>
    </row>
    <row r="41" spans="1:13" ht="12.75" x14ac:dyDescent="0.2">
      <c r="A41" s="37" t="s">
        <v>73</v>
      </c>
      <c r="B41" s="38" t="s">
        <v>74</v>
      </c>
      <c r="C41" s="43">
        <v>22938</v>
      </c>
      <c r="D41" s="43">
        <v>22196</v>
      </c>
      <c r="E41" s="40">
        <v>14.97</v>
      </c>
      <c r="F41" s="41">
        <v>1532.2645290581161</v>
      </c>
      <c r="G41" s="42">
        <v>3.7</v>
      </c>
      <c r="H41" s="43">
        <v>2773.31</v>
      </c>
      <c r="I41" s="43">
        <v>47</v>
      </c>
      <c r="J41" s="43">
        <v>24</v>
      </c>
      <c r="K41" s="44">
        <v>0.77</v>
      </c>
      <c r="L41" s="43">
        <v>2760</v>
      </c>
      <c r="M41" s="9"/>
    </row>
    <row r="42" spans="1:13" ht="12.75" x14ac:dyDescent="0.2">
      <c r="A42" s="45" t="s">
        <v>75</v>
      </c>
      <c r="B42" s="46" t="s">
        <v>76</v>
      </c>
      <c r="C42" s="51">
        <v>15690</v>
      </c>
      <c r="D42" s="51">
        <v>16017</v>
      </c>
      <c r="E42" s="48">
        <v>8.94</v>
      </c>
      <c r="F42" s="49">
        <v>1755.0335570469799</v>
      </c>
      <c r="G42" s="50">
        <v>6.1</v>
      </c>
      <c r="H42" s="51">
        <v>1111.3</v>
      </c>
      <c r="I42" s="51">
        <v>96</v>
      </c>
      <c r="J42" s="51">
        <v>53</v>
      </c>
      <c r="K42" s="52">
        <v>0.62</v>
      </c>
      <c r="L42" s="51">
        <v>2908</v>
      </c>
      <c r="M42" s="9"/>
    </row>
    <row r="43" spans="1:13" ht="13.5" thickBot="1" x14ac:dyDescent="0.25">
      <c r="A43" s="99" t="s">
        <v>77</v>
      </c>
      <c r="B43" s="100" t="s">
        <v>78</v>
      </c>
      <c r="C43" s="101">
        <v>29294</v>
      </c>
      <c r="D43" s="101">
        <v>28120</v>
      </c>
      <c r="E43" s="102">
        <v>9.19</v>
      </c>
      <c r="F43" s="103">
        <v>3187.5952121871601</v>
      </c>
      <c r="G43" s="104">
        <v>3.7</v>
      </c>
      <c r="H43" s="101">
        <v>4146.2</v>
      </c>
      <c r="I43" s="101">
        <v>81</v>
      </c>
      <c r="J43" s="101">
        <v>33</v>
      </c>
      <c r="K43" s="105">
        <v>0.83</v>
      </c>
      <c r="L43" s="101">
        <v>4355</v>
      </c>
      <c r="M43" s="9"/>
    </row>
    <row r="44" spans="1:13" ht="9.6" customHeight="1" x14ac:dyDescent="0.2">
      <c r="C44" s="9"/>
      <c r="D44" s="9"/>
      <c r="G44" s="11"/>
      <c r="H44" s="12"/>
      <c r="I44" s="8"/>
      <c r="J44" s="13"/>
      <c r="K44" s="14"/>
      <c r="L44" s="13"/>
    </row>
    <row r="45" spans="1:13" ht="12.75" x14ac:dyDescent="0.2">
      <c r="C45" s="1"/>
      <c r="D45" s="1"/>
      <c r="G45" s="15"/>
      <c r="H45" s="16"/>
      <c r="K45" s="15"/>
      <c r="L45" s="15"/>
    </row>
    <row r="46" spans="1:13" s="302" customFormat="1" ht="15.75" x14ac:dyDescent="0.2">
      <c r="A46" s="321" t="str">
        <f>$A1</f>
        <v>COMPARATIVE REPORT</v>
      </c>
      <c r="B46" s="301"/>
      <c r="C46" s="301"/>
      <c r="D46" s="301"/>
      <c r="E46" s="301"/>
      <c r="F46" s="301"/>
      <c r="G46" s="301"/>
      <c r="H46" s="301"/>
      <c r="I46" s="301"/>
      <c r="J46" s="301"/>
      <c r="K46" s="301"/>
      <c r="L46" s="301"/>
    </row>
    <row r="47" spans="1:13" s="302" customFormat="1" ht="15.75" x14ac:dyDescent="0.2">
      <c r="A47" s="322" t="str">
        <f>$A2</f>
        <v>EXHIBIT H: DEMOGRAPHIC AND TAX DATA</v>
      </c>
      <c r="B47" s="303"/>
      <c r="C47" s="303"/>
      <c r="D47" s="303"/>
      <c r="E47" s="303"/>
      <c r="F47" s="303"/>
      <c r="G47" s="303"/>
      <c r="H47" s="303"/>
      <c r="I47" s="303"/>
      <c r="J47" s="303"/>
      <c r="K47" s="303"/>
      <c r="L47" s="303"/>
    </row>
    <row r="48" spans="1:13" s="302" customFormat="1" ht="15.75" x14ac:dyDescent="0.2">
      <c r="A48" s="323" t="str">
        <f>A3</f>
        <v>FOR THE YEAR ENDED JUNE 30, 2025</v>
      </c>
      <c r="B48" s="273"/>
      <c r="C48" s="273"/>
      <c r="D48" s="273"/>
      <c r="E48" s="273"/>
      <c r="F48" s="273"/>
      <c r="G48" s="273"/>
      <c r="H48" s="273"/>
      <c r="I48" s="273"/>
      <c r="J48" s="273"/>
      <c r="K48" s="273"/>
      <c r="L48" s="273"/>
    </row>
    <row r="49" spans="1:12" ht="11.25" customHeight="1" x14ac:dyDescent="0.2">
      <c r="A49" s="1"/>
      <c r="F49" s="19"/>
      <c r="K49" s="15"/>
      <c r="L49" s="15"/>
    </row>
    <row r="50" spans="1:12" s="4" customFormat="1" ht="75" x14ac:dyDescent="0.25">
      <c r="A50" s="318" t="s">
        <v>1</v>
      </c>
      <c r="B50" s="324" t="s">
        <v>79</v>
      </c>
      <c r="C50" s="320" t="s">
        <v>539</v>
      </c>
      <c r="D50" s="320" t="s">
        <v>3</v>
      </c>
      <c r="E50" s="320" t="s">
        <v>540</v>
      </c>
      <c r="F50" s="320" t="s">
        <v>541</v>
      </c>
      <c r="G50" s="320" t="s">
        <v>542</v>
      </c>
      <c r="H50" s="320" t="s">
        <v>543</v>
      </c>
      <c r="I50" s="320" t="s">
        <v>544</v>
      </c>
      <c r="J50" s="320" t="s">
        <v>545</v>
      </c>
      <c r="K50" s="320" t="s">
        <v>546</v>
      </c>
      <c r="L50" s="320" t="s">
        <v>547</v>
      </c>
    </row>
    <row r="51" spans="1:12" ht="12.75" x14ac:dyDescent="0.2">
      <c r="A51" s="28" t="s">
        <v>4</v>
      </c>
      <c r="B51" s="29" t="s">
        <v>80</v>
      </c>
      <c r="C51" s="30">
        <v>33498</v>
      </c>
      <c r="D51" s="30">
        <v>33413</v>
      </c>
      <c r="E51" s="31">
        <v>449.32</v>
      </c>
      <c r="F51" s="32">
        <v>74.552657348882761</v>
      </c>
      <c r="G51" s="33">
        <v>4.2</v>
      </c>
      <c r="H51" s="34">
        <v>4423.41</v>
      </c>
      <c r="I51" s="34">
        <v>78</v>
      </c>
      <c r="J51" s="34">
        <v>64</v>
      </c>
      <c r="K51" s="35">
        <v>0.48399999999999999</v>
      </c>
      <c r="L51" s="36">
        <v>5224</v>
      </c>
    </row>
    <row r="52" spans="1:12" ht="12.75" x14ac:dyDescent="0.2">
      <c r="A52" s="37" t="s">
        <v>6</v>
      </c>
      <c r="B52" s="38" t="s">
        <v>81</v>
      </c>
      <c r="C52" s="39">
        <v>117790</v>
      </c>
      <c r="D52" s="39">
        <v>112395</v>
      </c>
      <c r="E52" s="40">
        <v>720.47</v>
      </c>
      <c r="F52" s="41">
        <v>163.49049925742918</v>
      </c>
      <c r="G52" s="42">
        <v>3.7</v>
      </c>
      <c r="H52" s="43">
        <v>13606.72</v>
      </c>
      <c r="I52" s="43">
        <v>113</v>
      </c>
      <c r="J52" s="43">
        <v>112</v>
      </c>
      <c r="K52" s="44">
        <v>0.85399999999999998</v>
      </c>
      <c r="L52" s="43">
        <v>27927</v>
      </c>
    </row>
    <row r="53" spans="1:12" ht="12.75" x14ac:dyDescent="0.2">
      <c r="A53" s="45" t="s">
        <v>8</v>
      </c>
      <c r="B53" s="46" t="s">
        <v>561</v>
      </c>
      <c r="C53" s="47">
        <v>14984</v>
      </c>
      <c r="D53" s="47">
        <v>15223</v>
      </c>
      <c r="E53" s="48">
        <v>446.57</v>
      </c>
      <c r="F53" s="49">
        <v>33.553530241619455</v>
      </c>
      <c r="G53" s="50">
        <v>4.5</v>
      </c>
      <c r="H53" s="51">
        <v>2604.58</v>
      </c>
      <c r="I53" s="51">
        <v>40</v>
      </c>
      <c r="J53" s="51">
        <v>41</v>
      </c>
      <c r="K53" s="52">
        <v>0.73</v>
      </c>
      <c r="L53" s="51">
        <v>1073</v>
      </c>
    </row>
    <row r="54" spans="1:12" ht="12.75" x14ac:dyDescent="0.2">
      <c r="A54" s="37" t="s">
        <v>10</v>
      </c>
      <c r="B54" s="38" t="s">
        <v>82</v>
      </c>
      <c r="C54" s="39">
        <v>13629</v>
      </c>
      <c r="D54" s="39">
        <v>13265</v>
      </c>
      <c r="E54" s="40">
        <v>355.36</v>
      </c>
      <c r="F54" s="41">
        <v>38.352656461053577</v>
      </c>
      <c r="G54" s="42">
        <v>3.9</v>
      </c>
      <c r="H54" s="43">
        <v>1505.65</v>
      </c>
      <c r="I54" s="43">
        <v>77</v>
      </c>
      <c r="J54" s="43">
        <v>86</v>
      </c>
      <c r="K54" s="44">
        <v>0.46</v>
      </c>
      <c r="L54" s="43">
        <v>1789</v>
      </c>
    </row>
    <row r="55" spans="1:12" ht="12.75" x14ac:dyDescent="0.2">
      <c r="A55" s="45" t="s">
        <v>12</v>
      </c>
      <c r="B55" s="46" t="s">
        <v>83</v>
      </c>
      <c r="C55" s="47">
        <v>31448</v>
      </c>
      <c r="D55" s="47">
        <v>31307</v>
      </c>
      <c r="E55" s="48">
        <v>473.96</v>
      </c>
      <c r="F55" s="49">
        <v>66.35159085154865</v>
      </c>
      <c r="G55" s="50">
        <v>4</v>
      </c>
      <c r="H55" s="51">
        <v>3686.52</v>
      </c>
      <c r="I55" s="51">
        <v>37</v>
      </c>
      <c r="J55" s="51">
        <v>57</v>
      </c>
      <c r="K55" s="52">
        <v>0.61</v>
      </c>
      <c r="L55" s="51">
        <v>2554</v>
      </c>
    </row>
    <row r="56" spans="1:12" ht="12.75" x14ac:dyDescent="0.2">
      <c r="A56" s="37" t="s">
        <v>14</v>
      </c>
      <c r="B56" s="38" t="s">
        <v>84</v>
      </c>
      <c r="C56" s="39">
        <v>16992</v>
      </c>
      <c r="D56" s="39">
        <v>16119</v>
      </c>
      <c r="E56" s="40">
        <v>334.22</v>
      </c>
      <c r="F56" s="41">
        <v>50.840763568906702</v>
      </c>
      <c r="G56" s="42">
        <v>3.7</v>
      </c>
      <c r="H56" s="43">
        <v>2293.98</v>
      </c>
      <c r="I56" s="43">
        <v>46</v>
      </c>
      <c r="J56" s="43">
        <v>73</v>
      </c>
      <c r="K56" s="44">
        <v>0.63</v>
      </c>
      <c r="L56" s="43">
        <v>1488</v>
      </c>
    </row>
    <row r="57" spans="1:12" ht="12.75" x14ac:dyDescent="0.2">
      <c r="A57" s="45" t="s">
        <v>16</v>
      </c>
      <c r="B57" s="46" t="s">
        <v>85</v>
      </c>
      <c r="C57" s="47">
        <v>245004</v>
      </c>
      <c r="D57" s="47">
        <v>238643</v>
      </c>
      <c r="E57" s="48">
        <v>26</v>
      </c>
      <c r="F57" s="49">
        <v>9423.2307692307695</v>
      </c>
      <c r="G57" s="50">
        <v>3.4</v>
      </c>
      <c r="H57" s="51">
        <v>27063.96</v>
      </c>
      <c r="I57" s="51">
        <v>128</v>
      </c>
      <c r="J57" s="51">
        <v>129</v>
      </c>
      <c r="K57" s="52">
        <v>1.0329999999999999</v>
      </c>
      <c r="L57" s="51">
        <v>91423</v>
      </c>
    </row>
    <row r="58" spans="1:12" ht="12.75" x14ac:dyDescent="0.2">
      <c r="A58" s="37" t="s">
        <v>17</v>
      </c>
      <c r="B58" s="38" t="s">
        <v>86</v>
      </c>
      <c r="C58" s="39">
        <v>77901</v>
      </c>
      <c r="D58" s="39">
        <v>77487</v>
      </c>
      <c r="E58" s="40">
        <v>967.07</v>
      </c>
      <c r="F58" s="41">
        <v>80.553631071173754</v>
      </c>
      <c r="G58" s="42">
        <v>3.3</v>
      </c>
      <c r="H58" s="43">
        <v>9599.85</v>
      </c>
      <c r="I58" s="43">
        <v>79</v>
      </c>
      <c r="J58" s="43">
        <v>92</v>
      </c>
      <c r="K58" s="44">
        <v>0.52</v>
      </c>
      <c r="L58" s="43">
        <v>11869</v>
      </c>
    </row>
    <row r="59" spans="1:12" ht="12.75" x14ac:dyDescent="0.2">
      <c r="A59" s="45" t="s">
        <v>19</v>
      </c>
      <c r="B59" s="46" t="s">
        <v>87</v>
      </c>
      <c r="C59" s="47">
        <v>4255</v>
      </c>
      <c r="D59" s="47">
        <v>4209</v>
      </c>
      <c r="E59" s="48">
        <v>529.20000000000005</v>
      </c>
      <c r="F59" s="49">
        <v>8.0404383975812532</v>
      </c>
      <c r="G59" s="50">
        <v>3.2</v>
      </c>
      <c r="H59" s="51">
        <v>475.9</v>
      </c>
      <c r="I59" s="51">
        <v>132</v>
      </c>
      <c r="J59" s="51">
        <v>127</v>
      </c>
      <c r="K59" s="52">
        <v>0.6</v>
      </c>
      <c r="L59" s="51">
        <v>979</v>
      </c>
    </row>
    <row r="60" spans="1:12" ht="12.75" x14ac:dyDescent="0.2">
      <c r="A60" s="37" t="s">
        <v>21</v>
      </c>
      <c r="B60" s="38" t="s">
        <v>88</v>
      </c>
      <c r="C60" s="39">
        <v>80880</v>
      </c>
      <c r="D60" s="39">
        <v>79462</v>
      </c>
      <c r="E60" s="40">
        <v>760.1</v>
      </c>
      <c r="F60" s="41">
        <v>106.4070517037232</v>
      </c>
      <c r="G60" s="42">
        <v>3.9</v>
      </c>
      <c r="H60" s="43">
        <v>8540.0300000000007</v>
      </c>
      <c r="I60" s="43">
        <v>89</v>
      </c>
      <c r="J60" s="43">
        <v>105</v>
      </c>
      <c r="K60" s="44">
        <v>0.41</v>
      </c>
      <c r="L60" s="43">
        <v>12719</v>
      </c>
    </row>
    <row r="61" spans="1:12" ht="12.75" x14ac:dyDescent="0.2">
      <c r="A61" s="45" t="s">
        <v>23</v>
      </c>
      <c r="B61" s="46" t="s">
        <v>89</v>
      </c>
      <c r="C61" s="47">
        <v>6244</v>
      </c>
      <c r="D61" s="47">
        <v>6270</v>
      </c>
      <c r="E61" s="48">
        <v>357.65</v>
      </c>
      <c r="F61" s="49">
        <v>17.458409059136027</v>
      </c>
      <c r="G61" s="50">
        <v>4.9000000000000004</v>
      </c>
      <c r="H61" s="51">
        <v>781.64</v>
      </c>
      <c r="I61" s="51">
        <v>30</v>
      </c>
      <c r="J61" s="51">
        <v>31</v>
      </c>
      <c r="K61" s="52">
        <v>0.6</v>
      </c>
      <c r="L61" s="51">
        <v>481</v>
      </c>
    </row>
    <row r="62" spans="1:12" ht="12.75" x14ac:dyDescent="0.2">
      <c r="A62" s="37" t="s">
        <v>25</v>
      </c>
      <c r="B62" s="38" t="s">
        <v>90</v>
      </c>
      <c r="C62" s="39">
        <v>33416</v>
      </c>
      <c r="D62" s="39">
        <v>33596</v>
      </c>
      <c r="E62" s="40">
        <v>541.28</v>
      </c>
      <c r="F62" s="41">
        <v>61.73514631983447</v>
      </c>
      <c r="G62" s="42">
        <v>3.4</v>
      </c>
      <c r="H62" s="43">
        <v>4252.8900000000003</v>
      </c>
      <c r="I62" s="43">
        <v>100</v>
      </c>
      <c r="J62" s="43">
        <v>99</v>
      </c>
      <c r="K62" s="44">
        <v>0.7</v>
      </c>
      <c r="L62" s="43">
        <v>5493</v>
      </c>
    </row>
    <row r="63" spans="1:12" ht="12.75" x14ac:dyDescent="0.2">
      <c r="A63" s="45" t="s">
        <v>27</v>
      </c>
      <c r="B63" s="46" t="s">
        <v>91</v>
      </c>
      <c r="C63" s="47">
        <v>14867</v>
      </c>
      <c r="D63" s="47">
        <v>15849</v>
      </c>
      <c r="E63" s="48">
        <v>566.23</v>
      </c>
      <c r="F63" s="49">
        <v>26.256115006269535</v>
      </c>
      <c r="G63" s="50">
        <v>5.3</v>
      </c>
      <c r="H63" s="51">
        <v>1311.41</v>
      </c>
      <c r="I63" s="51">
        <v>80</v>
      </c>
      <c r="J63" s="51">
        <v>69</v>
      </c>
      <c r="K63" s="52">
        <v>0.5</v>
      </c>
      <c r="L63" s="51">
        <v>1966</v>
      </c>
    </row>
    <row r="64" spans="1:12" ht="12.75" x14ac:dyDescent="0.2">
      <c r="A64" s="37" t="s">
        <v>29</v>
      </c>
      <c r="B64" s="38" t="s">
        <v>92</v>
      </c>
      <c r="C64" s="39">
        <v>19056</v>
      </c>
      <c r="D64" s="39">
        <v>20355</v>
      </c>
      <c r="E64" s="40">
        <v>502.85</v>
      </c>
      <c r="F64" s="41">
        <v>37.895992840807395</v>
      </c>
      <c r="G64" s="42">
        <v>6.3</v>
      </c>
      <c r="H64" s="43">
        <v>2179.9699999999998</v>
      </c>
      <c r="I64" s="43">
        <v>28</v>
      </c>
      <c r="J64" s="43">
        <v>10</v>
      </c>
      <c r="K64" s="44">
        <v>0.39</v>
      </c>
      <c r="L64" s="43">
        <v>2214</v>
      </c>
    </row>
    <row r="65" spans="1:12" ht="12.75" x14ac:dyDescent="0.2">
      <c r="A65" s="45" t="s">
        <v>31</v>
      </c>
      <c r="B65" s="46" t="s">
        <v>93</v>
      </c>
      <c r="C65" s="47">
        <v>16736</v>
      </c>
      <c r="D65" s="47">
        <v>16824</v>
      </c>
      <c r="E65" s="48">
        <v>579.62</v>
      </c>
      <c r="F65" s="49">
        <v>28.874089920982712</v>
      </c>
      <c r="G65" s="50">
        <v>4.0999999999999996</v>
      </c>
      <c r="H65" s="51">
        <v>1720.95</v>
      </c>
      <c r="I65" s="51">
        <v>50</v>
      </c>
      <c r="J65" s="51">
        <v>72</v>
      </c>
      <c r="K65" s="52">
        <v>0.6</v>
      </c>
      <c r="L65" s="51">
        <v>1641</v>
      </c>
    </row>
    <row r="66" spans="1:12" ht="12.75" x14ac:dyDescent="0.2">
      <c r="A66" s="37" t="s">
        <v>33</v>
      </c>
      <c r="B66" s="38" t="s">
        <v>94</v>
      </c>
      <c r="C66" s="39">
        <v>56472</v>
      </c>
      <c r="D66" s="39">
        <v>55696</v>
      </c>
      <c r="E66" s="40">
        <v>503.21</v>
      </c>
      <c r="F66" s="41">
        <v>112.22352496969457</v>
      </c>
      <c r="G66" s="42">
        <v>3.9</v>
      </c>
      <c r="H66" s="43">
        <v>7321.7</v>
      </c>
      <c r="I66" s="43">
        <v>44</v>
      </c>
      <c r="J66" s="43">
        <v>66</v>
      </c>
      <c r="K66" s="44">
        <v>0.45</v>
      </c>
      <c r="L66" s="43">
        <v>5934</v>
      </c>
    </row>
    <row r="67" spans="1:12" ht="12.75" x14ac:dyDescent="0.2">
      <c r="A67" s="45" t="s">
        <v>35</v>
      </c>
      <c r="B67" s="46" t="s">
        <v>95</v>
      </c>
      <c r="C67" s="47">
        <v>33758</v>
      </c>
      <c r="D67" s="47">
        <v>30887</v>
      </c>
      <c r="E67" s="48">
        <v>527.36</v>
      </c>
      <c r="F67" s="49">
        <v>64.013197815533985</v>
      </c>
      <c r="G67" s="50">
        <v>3.8</v>
      </c>
      <c r="H67" s="51">
        <v>4266.7</v>
      </c>
      <c r="I67" s="51">
        <v>59</v>
      </c>
      <c r="J67" s="51">
        <v>76</v>
      </c>
      <c r="K67" s="52">
        <v>0.78</v>
      </c>
      <c r="L67" s="51">
        <v>3650</v>
      </c>
    </row>
    <row r="68" spans="1:12" ht="12.75" x14ac:dyDescent="0.2">
      <c r="A68" s="37" t="s">
        <v>37</v>
      </c>
      <c r="B68" s="38" t="s">
        <v>96</v>
      </c>
      <c r="C68" s="39">
        <v>28772</v>
      </c>
      <c r="D68" s="39">
        <v>29155</v>
      </c>
      <c r="E68" s="40">
        <v>474.74</v>
      </c>
      <c r="F68" s="41">
        <v>60.605805282891687</v>
      </c>
      <c r="G68" s="42">
        <v>5.4</v>
      </c>
      <c r="H68" s="43">
        <v>3231.17</v>
      </c>
      <c r="I68" s="43">
        <v>35</v>
      </c>
      <c r="J68" s="43">
        <v>45</v>
      </c>
      <c r="K68" s="44">
        <v>0.59</v>
      </c>
      <c r="L68" s="43">
        <v>2432</v>
      </c>
    </row>
    <row r="69" spans="1:12" ht="12.75" x14ac:dyDescent="0.2">
      <c r="A69" s="45" t="s">
        <v>39</v>
      </c>
      <c r="B69" s="46" t="s">
        <v>97</v>
      </c>
      <c r="C69" s="47">
        <v>6488</v>
      </c>
      <c r="D69" s="47">
        <v>6773</v>
      </c>
      <c r="E69" s="48">
        <v>182.9</v>
      </c>
      <c r="F69" s="49">
        <v>35.472936030617824</v>
      </c>
      <c r="G69" s="50">
        <v>3.9</v>
      </c>
      <c r="H69" s="51">
        <v>472.71</v>
      </c>
      <c r="I69" s="51">
        <v>115</v>
      </c>
      <c r="J69" s="51">
        <v>101</v>
      </c>
      <c r="K69" s="52">
        <v>0.66</v>
      </c>
      <c r="L69" s="51">
        <v>1045</v>
      </c>
    </row>
    <row r="70" spans="1:12" ht="12.75" x14ac:dyDescent="0.2">
      <c r="A70" s="37" t="s">
        <v>41</v>
      </c>
      <c r="B70" s="38" t="s">
        <v>98</v>
      </c>
      <c r="C70" s="39">
        <v>11444</v>
      </c>
      <c r="D70" s="39">
        <v>11529</v>
      </c>
      <c r="E70" s="40">
        <v>475.3</v>
      </c>
      <c r="F70" s="41">
        <v>24.077424784346729</v>
      </c>
      <c r="G70" s="42">
        <v>4.5999999999999996</v>
      </c>
      <c r="H70" s="43">
        <v>1601.02</v>
      </c>
      <c r="I70" s="43">
        <v>36</v>
      </c>
      <c r="J70" s="43">
        <v>36</v>
      </c>
      <c r="K70" s="44">
        <v>0.62</v>
      </c>
      <c r="L70" s="43">
        <v>1045</v>
      </c>
    </row>
    <row r="71" spans="1:12" ht="12.75" x14ac:dyDescent="0.2">
      <c r="A71" s="45" t="s">
        <v>43</v>
      </c>
      <c r="B71" s="46" t="s">
        <v>99</v>
      </c>
      <c r="C71" s="47">
        <v>394825</v>
      </c>
      <c r="D71" s="47">
        <v>364548</v>
      </c>
      <c r="E71" s="48">
        <v>423.51</v>
      </c>
      <c r="F71" s="49">
        <v>932.26842341385088</v>
      </c>
      <c r="G71" s="50">
        <v>3.7</v>
      </c>
      <c r="H71" s="51">
        <v>62970</v>
      </c>
      <c r="I71" s="51">
        <v>72</v>
      </c>
      <c r="J71" s="51">
        <v>91</v>
      </c>
      <c r="K71" s="52">
        <v>0.9</v>
      </c>
      <c r="L71" s="51">
        <v>61119</v>
      </c>
    </row>
    <row r="72" spans="1:12" ht="12.75" x14ac:dyDescent="0.2">
      <c r="A72" s="37" t="s">
        <v>45</v>
      </c>
      <c r="B72" s="38" t="s">
        <v>100</v>
      </c>
      <c r="C72" s="39">
        <v>15565</v>
      </c>
      <c r="D72" s="39">
        <v>14783</v>
      </c>
      <c r="E72" s="40">
        <v>175.96</v>
      </c>
      <c r="F72" s="41">
        <v>88.457604000909299</v>
      </c>
      <c r="G72" s="42">
        <v>3.6</v>
      </c>
      <c r="H72" s="43">
        <v>1828.13</v>
      </c>
      <c r="I72" s="43">
        <v>112</v>
      </c>
      <c r="J72" s="43">
        <v>125</v>
      </c>
      <c r="K72" s="44">
        <v>0.61</v>
      </c>
      <c r="L72" s="43">
        <v>2751</v>
      </c>
    </row>
    <row r="73" spans="1:12" ht="12.75" x14ac:dyDescent="0.2">
      <c r="A73" s="45" t="s">
        <v>47</v>
      </c>
      <c r="B73" s="46" t="s">
        <v>101</v>
      </c>
      <c r="C73" s="47">
        <v>4766</v>
      </c>
      <c r="D73" s="47">
        <v>4892</v>
      </c>
      <c r="E73" s="48">
        <v>328.1</v>
      </c>
      <c r="F73" s="49">
        <v>14.526059128314538</v>
      </c>
      <c r="G73" s="50">
        <v>4.2</v>
      </c>
      <c r="H73" s="51">
        <v>456.52</v>
      </c>
      <c r="I73" s="51">
        <v>58</v>
      </c>
      <c r="J73" s="51">
        <v>77</v>
      </c>
      <c r="K73" s="52">
        <v>0.52</v>
      </c>
      <c r="L73" s="51">
        <v>735</v>
      </c>
    </row>
    <row r="74" spans="1:12" ht="12.75" x14ac:dyDescent="0.2">
      <c r="A74" s="37" t="s">
        <v>49</v>
      </c>
      <c r="B74" s="38" t="s">
        <v>102</v>
      </c>
      <c r="C74" s="39">
        <v>55770</v>
      </c>
      <c r="D74" s="39">
        <v>52552</v>
      </c>
      <c r="E74" s="40">
        <v>379.19</v>
      </c>
      <c r="F74" s="41">
        <v>147.07666341411957</v>
      </c>
      <c r="G74" s="42">
        <v>3.4</v>
      </c>
      <c r="H74" s="43">
        <v>8156.37</v>
      </c>
      <c r="I74" s="43">
        <v>68</v>
      </c>
      <c r="J74" s="43">
        <v>96</v>
      </c>
      <c r="K74" s="44">
        <v>0.47</v>
      </c>
      <c r="L74" s="43">
        <v>8596</v>
      </c>
    </row>
    <row r="75" spans="1:12" ht="12.75" x14ac:dyDescent="0.2">
      <c r="A75" s="45" t="s">
        <v>51</v>
      </c>
      <c r="B75" s="46" t="s">
        <v>103</v>
      </c>
      <c r="C75" s="47">
        <v>9982</v>
      </c>
      <c r="D75" s="47">
        <v>9675</v>
      </c>
      <c r="E75" s="48">
        <v>297.47000000000003</v>
      </c>
      <c r="F75" s="49">
        <v>33.556325007563785</v>
      </c>
      <c r="G75" s="50">
        <v>3.4</v>
      </c>
      <c r="H75" s="51">
        <v>1192.18</v>
      </c>
      <c r="I75" s="51">
        <v>54</v>
      </c>
      <c r="J75" s="51">
        <v>52</v>
      </c>
      <c r="K75" s="52">
        <v>0.6</v>
      </c>
      <c r="L75" s="51">
        <v>1231</v>
      </c>
    </row>
    <row r="76" spans="1:12" ht="12.75" x14ac:dyDescent="0.2">
      <c r="A76" s="37" t="s">
        <v>53</v>
      </c>
      <c r="B76" s="38" t="s">
        <v>104</v>
      </c>
      <c r="C76" s="39">
        <v>13432</v>
      </c>
      <c r="D76" s="39">
        <v>14124</v>
      </c>
      <c r="E76" s="40">
        <v>330.45</v>
      </c>
      <c r="F76" s="41">
        <v>40.647601755182329</v>
      </c>
      <c r="G76" s="42">
        <v>5.3</v>
      </c>
      <c r="H76" s="43">
        <v>1694.62</v>
      </c>
      <c r="I76" s="43">
        <v>13</v>
      </c>
      <c r="J76" s="43">
        <v>19</v>
      </c>
      <c r="K76" s="44">
        <v>0.52</v>
      </c>
      <c r="L76" s="43">
        <v>1479</v>
      </c>
    </row>
    <row r="77" spans="1:12" ht="12.75" x14ac:dyDescent="0.2">
      <c r="A77" s="45" t="s">
        <v>55</v>
      </c>
      <c r="B77" s="46" t="s">
        <v>105</v>
      </c>
      <c r="C77" s="47">
        <v>28411</v>
      </c>
      <c r="D77" s="47">
        <v>27947</v>
      </c>
      <c r="E77" s="48">
        <v>503.89</v>
      </c>
      <c r="F77" s="49">
        <v>56.3833376332136</v>
      </c>
      <c r="G77" s="50">
        <v>3.8</v>
      </c>
      <c r="H77" s="51">
        <v>3955.52</v>
      </c>
      <c r="I77" s="51">
        <v>65</v>
      </c>
      <c r="J77" s="51">
        <v>88</v>
      </c>
      <c r="K77" s="52">
        <v>0.84</v>
      </c>
      <c r="L77" s="51">
        <v>2728</v>
      </c>
    </row>
    <row r="78" spans="1:12" ht="12.75" x14ac:dyDescent="0.2">
      <c r="A78" s="37" t="s">
        <v>57</v>
      </c>
      <c r="B78" s="38" t="s">
        <v>106</v>
      </c>
      <c r="C78" s="39">
        <v>10411</v>
      </c>
      <c r="D78" s="39">
        <v>10599</v>
      </c>
      <c r="E78" s="40">
        <v>257.33</v>
      </c>
      <c r="F78" s="41">
        <v>40.45777795049159</v>
      </c>
      <c r="G78" s="42">
        <v>4.7</v>
      </c>
      <c r="H78" s="43">
        <v>1044.46</v>
      </c>
      <c r="I78" s="43">
        <v>104</v>
      </c>
      <c r="J78" s="43">
        <v>78</v>
      </c>
      <c r="K78" s="44">
        <v>0.73</v>
      </c>
      <c r="L78" s="43">
        <v>1554</v>
      </c>
    </row>
    <row r="79" spans="1:12" ht="12.75" x14ac:dyDescent="0.2">
      <c r="A79" s="45" t="s">
        <v>59</v>
      </c>
      <c r="B79" s="46" t="s">
        <v>22</v>
      </c>
      <c r="C79" s="47">
        <v>1149595</v>
      </c>
      <c r="D79" s="47">
        <v>1150309</v>
      </c>
      <c r="E79" s="48">
        <v>391.02</v>
      </c>
      <c r="F79" s="49">
        <v>2939.9902818270166</v>
      </c>
      <c r="G79" s="50">
        <v>3.7</v>
      </c>
      <c r="H79" s="51">
        <v>171284.81</v>
      </c>
      <c r="I79" s="51">
        <v>120</v>
      </c>
      <c r="J79" s="51">
        <v>126</v>
      </c>
      <c r="K79" s="52">
        <v>1.125</v>
      </c>
      <c r="L79" s="51">
        <v>324086</v>
      </c>
    </row>
    <row r="80" spans="1:12" ht="12.75" x14ac:dyDescent="0.2">
      <c r="A80" s="37" t="s">
        <v>61</v>
      </c>
      <c r="B80" s="38" t="s">
        <v>107</v>
      </c>
      <c r="C80" s="39">
        <v>74563</v>
      </c>
      <c r="D80" s="39">
        <v>72972</v>
      </c>
      <c r="E80" s="40">
        <v>647.99</v>
      </c>
      <c r="F80" s="41">
        <v>115.06813376749641</v>
      </c>
      <c r="G80" s="42">
        <v>3.2</v>
      </c>
      <c r="H80" s="43">
        <v>10555.46</v>
      </c>
      <c r="I80" s="43">
        <v>117</v>
      </c>
      <c r="J80" s="43">
        <v>124</v>
      </c>
      <c r="K80" s="44">
        <v>0.94299999999999995</v>
      </c>
      <c r="L80" s="43">
        <v>15791</v>
      </c>
    </row>
    <row r="81" spans="1:13" ht="12.75" x14ac:dyDescent="0.2">
      <c r="A81" s="45" t="s">
        <v>63</v>
      </c>
      <c r="B81" s="46" t="s">
        <v>108</v>
      </c>
      <c r="C81" s="47">
        <v>15090</v>
      </c>
      <c r="D81" s="47">
        <v>15476</v>
      </c>
      <c r="E81" s="48">
        <v>380.92</v>
      </c>
      <c r="F81" s="49">
        <v>39.614617242465606</v>
      </c>
      <c r="G81" s="50">
        <v>3.9</v>
      </c>
      <c r="H81" s="51">
        <v>1587.02</v>
      </c>
      <c r="I81" s="51">
        <v>82</v>
      </c>
      <c r="J81" s="51">
        <v>79</v>
      </c>
      <c r="K81" s="52">
        <v>0.67</v>
      </c>
      <c r="L81" s="51">
        <v>1765</v>
      </c>
    </row>
    <row r="82" spans="1:13" ht="12.75" x14ac:dyDescent="0.2">
      <c r="A82" s="37" t="s">
        <v>65</v>
      </c>
      <c r="B82" s="38" t="s">
        <v>109</v>
      </c>
      <c r="C82" s="39">
        <v>28382</v>
      </c>
      <c r="D82" s="39">
        <v>27249</v>
      </c>
      <c r="E82" s="40">
        <v>287.12</v>
      </c>
      <c r="F82" s="41">
        <v>98.850654778489826</v>
      </c>
      <c r="G82" s="42">
        <v>3.4</v>
      </c>
      <c r="H82" s="43">
        <v>3199.13</v>
      </c>
      <c r="I82" s="43">
        <v>70</v>
      </c>
      <c r="J82" s="43">
        <v>94</v>
      </c>
      <c r="K82" s="44">
        <v>0.84399999999999997</v>
      </c>
      <c r="L82" s="43">
        <v>3466</v>
      </c>
    </row>
    <row r="83" spans="1:13" ht="12.75" x14ac:dyDescent="0.2">
      <c r="A83" s="45" t="s">
        <v>67</v>
      </c>
      <c r="B83" s="46" t="s">
        <v>26</v>
      </c>
      <c r="C83" s="47">
        <v>54127</v>
      </c>
      <c r="D83" s="47">
        <v>54477</v>
      </c>
      <c r="E83" s="48">
        <v>690.61</v>
      </c>
      <c r="F83" s="49">
        <v>78.375638927904319</v>
      </c>
      <c r="G83" s="50">
        <v>4.0999999999999996</v>
      </c>
      <c r="H83" s="51">
        <v>5744.76</v>
      </c>
      <c r="I83" s="51">
        <v>99</v>
      </c>
      <c r="J83" s="51">
        <v>90</v>
      </c>
      <c r="K83" s="52">
        <v>0.43</v>
      </c>
      <c r="L83" s="51">
        <v>11068</v>
      </c>
    </row>
    <row r="84" spans="1:13" ht="12.75" x14ac:dyDescent="0.2">
      <c r="A84" s="37" t="s">
        <v>69</v>
      </c>
      <c r="B84" s="38" t="s">
        <v>110</v>
      </c>
      <c r="C84" s="39">
        <v>98977</v>
      </c>
      <c r="D84" s="39">
        <v>91419</v>
      </c>
      <c r="E84" s="40">
        <v>413.13</v>
      </c>
      <c r="F84" s="41">
        <v>239.57834095805194</v>
      </c>
      <c r="G84" s="42">
        <v>3.4</v>
      </c>
      <c r="H84" s="43">
        <v>14233.05</v>
      </c>
      <c r="I84" s="43">
        <v>98</v>
      </c>
      <c r="J84" s="43">
        <v>97</v>
      </c>
      <c r="K84" s="44">
        <v>0.51</v>
      </c>
      <c r="L84" s="43">
        <v>15380</v>
      </c>
    </row>
    <row r="85" spans="1:13" ht="12.75" x14ac:dyDescent="0.2">
      <c r="A85" s="45" t="s">
        <v>71</v>
      </c>
      <c r="B85" s="46" t="s">
        <v>111</v>
      </c>
      <c r="C85" s="47">
        <v>16605</v>
      </c>
      <c r="D85" s="47">
        <v>16787</v>
      </c>
      <c r="E85" s="48">
        <v>357.22</v>
      </c>
      <c r="F85" s="49">
        <v>46.483959464755607</v>
      </c>
      <c r="G85" s="50">
        <v>5.8</v>
      </c>
      <c r="H85" s="51">
        <v>3574.17</v>
      </c>
      <c r="I85" s="51">
        <v>31</v>
      </c>
      <c r="J85" s="51">
        <v>47</v>
      </c>
      <c r="K85" s="52">
        <v>0.68</v>
      </c>
      <c r="L85" s="51">
        <v>1192</v>
      </c>
      <c r="M85" s="20"/>
    </row>
    <row r="86" spans="1:13" ht="12.75" x14ac:dyDescent="0.2">
      <c r="A86" s="37" t="s">
        <v>73</v>
      </c>
      <c r="B86" s="38" t="s">
        <v>112</v>
      </c>
      <c r="C86" s="39">
        <v>39019</v>
      </c>
      <c r="D86" s="39">
        <v>38711</v>
      </c>
      <c r="E86" s="40">
        <v>217.81</v>
      </c>
      <c r="F86" s="41">
        <v>179.14237179192875</v>
      </c>
      <c r="G86" s="42">
        <v>3.4</v>
      </c>
      <c r="H86" s="43">
        <v>4700.26</v>
      </c>
      <c r="I86" s="43">
        <v>93</v>
      </c>
      <c r="J86" s="43">
        <v>93</v>
      </c>
      <c r="K86" s="44">
        <v>0.58299999999999996</v>
      </c>
      <c r="L86" s="43">
        <v>6064</v>
      </c>
    </row>
    <row r="87" spans="1:13" ht="12.75" x14ac:dyDescent="0.2">
      <c r="A87" s="45" t="s">
        <v>75</v>
      </c>
      <c r="B87" s="46" t="s">
        <v>113</v>
      </c>
      <c r="C87" s="47">
        <v>27486</v>
      </c>
      <c r="D87" s="47">
        <v>24727</v>
      </c>
      <c r="E87" s="48">
        <v>282.02999999999997</v>
      </c>
      <c r="F87" s="49">
        <v>97.457717264120845</v>
      </c>
      <c r="G87" s="50">
        <v>3.5</v>
      </c>
      <c r="H87" s="51">
        <v>2535.77</v>
      </c>
      <c r="I87" s="51">
        <v>129</v>
      </c>
      <c r="J87" s="51">
        <v>132</v>
      </c>
      <c r="K87" s="52">
        <v>0.53</v>
      </c>
      <c r="L87" s="51">
        <v>8604</v>
      </c>
    </row>
    <row r="88" spans="1:13" ht="12.75" x14ac:dyDescent="0.2">
      <c r="A88" s="37" t="s">
        <v>77</v>
      </c>
      <c r="B88" s="38" t="s">
        <v>114</v>
      </c>
      <c r="C88" s="39">
        <v>15206</v>
      </c>
      <c r="D88" s="39">
        <v>15333</v>
      </c>
      <c r="E88" s="40">
        <v>441.79</v>
      </c>
      <c r="F88" s="41">
        <v>34.419067882930804</v>
      </c>
      <c r="G88" s="42">
        <v>4.2</v>
      </c>
      <c r="H88" s="43">
        <v>1498.42</v>
      </c>
      <c r="I88" s="43">
        <v>43</v>
      </c>
      <c r="J88" s="43">
        <v>39</v>
      </c>
      <c r="K88" s="44">
        <v>0.54</v>
      </c>
      <c r="L88" s="43">
        <v>1897</v>
      </c>
    </row>
    <row r="89" spans="1:13" ht="12.75" x14ac:dyDescent="0.2">
      <c r="A89" s="45" t="s">
        <v>115</v>
      </c>
      <c r="B89" s="46" t="s">
        <v>116</v>
      </c>
      <c r="C89" s="47">
        <v>21717</v>
      </c>
      <c r="D89" s="47">
        <v>20552</v>
      </c>
      <c r="E89" s="48">
        <v>155.94999999999999</v>
      </c>
      <c r="F89" s="49">
        <v>139.25617184995193</v>
      </c>
      <c r="G89" s="50">
        <v>3.2</v>
      </c>
      <c r="H89" s="51">
        <v>2679.72</v>
      </c>
      <c r="I89" s="51">
        <v>64</v>
      </c>
      <c r="J89" s="51">
        <v>83</v>
      </c>
      <c r="K89" s="52">
        <v>0.71</v>
      </c>
      <c r="L89" s="51">
        <v>2964</v>
      </c>
    </row>
    <row r="90" spans="1:13" ht="12.75" x14ac:dyDescent="0.2">
      <c r="A90" s="37" t="s">
        <v>117</v>
      </c>
      <c r="B90" s="38" t="s">
        <v>118</v>
      </c>
      <c r="C90" s="39">
        <v>10852</v>
      </c>
      <c r="D90" s="39">
        <v>11391</v>
      </c>
      <c r="E90" s="40">
        <v>295.23</v>
      </c>
      <c r="F90" s="41">
        <v>36.757782068217999</v>
      </c>
      <c r="G90" s="42">
        <v>5.7</v>
      </c>
      <c r="H90" s="43">
        <v>1064.1400000000001</v>
      </c>
      <c r="I90" s="43">
        <v>63</v>
      </c>
      <c r="J90" s="43">
        <v>42</v>
      </c>
      <c r="K90" s="44">
        <v>0.67</v>
      </c>
      <c r="L90" s="43">
        <v>650</v>
      </c>
    </row>
    <row r="91" spans="1:13" ht="12.75" x14ac:dyDescent="0.2">
      <c r="A91" s="45" t="s">
        <v>119</v>
      </c>
      <c r="B91" s="46" t="s">
        <v>120</v>
      </c>
      <c r="C91" s="47">
        <v>32817</v>
      </c>
      <c r="D91" s="47">
        <v>34022</v>
      </c>
      <c r="E91" s="48">
        <v>817.73</v>
      </c>
      <c r="F91" s="49">
        <v>40.131828354102211</v>
      </c>
      <c r="G91" s="50">
        <v>5.3</v>
      </c>
      <c r="H91" s="51">
        <v>4088.36</v>
      </c>
      <c r="I91" s="51">
        <v>62</v>
      </c>
      <c r="J91" s="51">
        <v>59</v>
      </c>
      <c r="K91" s="52">
        <v>0.5</v>
      </c>
      <c r="L91" s="51">
        <v>3140</v>
      </c>
    </row>
    <row r="92" spans="1:13" ht="12.75" x14ac:dyDescent="0.2">
      <c r="A92" s="37" t="s">
        <v>121</v>
      </c>
      <c r="B92" s="38" t="s">
        <v>122</v>
      </c>
      <c r="C92" s="39">
        <v>114420</v>
      </c>
      <c r="D92" s="39">
        <v>109979</v>
      </c>
      <c r="E92" s="40">
        <v>467.6</v>
      </c>
      <c r="F92" s="41">
        <v>244.69632164242941</v>
      </c>
      <c r="G92" s="42">
        <v>3.4</v>
      </c>
      <c r="H92" s="43">
        <v>16286.78</v>
      </c>
      <c r="I92" s="43">
        <v>114</v>
      </c>
      <c r="J92" s="43">
        <v>122</v>
      </c>
      <c r="K92" s="44">
        <v>0.81</v>
      </c>
      <c r="L92" s="43">
        <v>22210</v>
      </c>
    </row>
    <row r="93" spans="1:13" ht="12.75" x14ac:dyDescent="0.2">
      <c r="A93" s="45" t="s">
        <v>123</v>
      </c>
      <c r="B93" s="46" t="s">
        <v>124</v>
      </c>
      <c r="C93" s="47">
        <v>345973</v>
      </c>
      <c r="D93" s="47">
        <v>334389</v>
      </c>
      <c r="E93" s="48">
        <v>233.7</v>
      </c>
      <c r="F93" s="49">
        <v>1480.4150620453574</v>
      </c>
      <c r="G93" s="50">
        <v>3.7</v>
      </c>
      <c r="H93" s="51">
        <v>49413.35</v>
      </c>
      <c r="I93" s="51">
        <v>92</v>
      </c>
      <c r="J93" s="51">
        <v>80</v>
      </c>
      <c r="K93" s="52">
        <v>0.85</v>
      </c>
      <c r="L93" s="51">
        <v>59215</v>
      </c>
    </row>
    <row r="94" spans="1:13" ht="12.75" x14ac:dyDescent="0.2">
      <c r="A94" s="37" t="s">
        <v>125</v>
      </c>
      <c r="B94" s="38" t="s">
        <v>126</v>
      </c>
      <c r="C94" s="39">
        <v>48726</v>
      </c>
      <c r="D94" s="39">
        <v>50948</v>
      </c>
      <c r="E94" s="40">
        <v>382.35</v>
      </c>
      <c r="F94" s="41">
        <v>127.43821106316202</v>
      </c>
      <c r="G94" s="42">
        <v>5.2</v>
      </c>
      <c r="H94" s="43">
        <v>6453.75</v>
      </c>
      <c r="I94" s="43">
        <v>29</v>
      </c>
      <c r="J94" s="43">
        <v>43</v>
      </c>
      <c r="K94" s="44">
        <v>0.55500000000000005</v>
      </c>
      <c r="L94" s="43">
        <v>3085</v>
      </c>
    </row>
    <row r="95" spans="1:13" ht="12.75" x14ac:dyDescent="0.2">
      <c r="A95" s="45" t="s">
        <v>127</v>
      </c>
      <c r="B95" s="46" t="s">
        <v>128</v>
      </c>
      <c r="C95" s="47">
        <v>2285</v>
      </c>
      <c r="D95" s="47">
        <v>2232</v>
      </c>
      <c r="E95" s="48">
        <v>415.16</v>
      </c>
      <c r="F95" s="49">
        <v>5.503902110029868</v>
      </c>
      <c r="G95" s="50">
        <v>3</v>
      </c>
      <c r="H95" s="51">
        <v>190.72</v>
      </c>
      <c r="I95" s="51">
        <v>122</v>
      </c>
      <c r="J95" s="51">
        <v>109</v>
      </c>
      <c r="K95" s="52">
        <v>0.44</v>
      </c>
      <c r="L95" s="51">
        <v>826</v>
      </c>
    </row>
    <row r="96" spans="1:13" ht="12.75" x14ac:dyDescent="0.2">
      <c r="A96" s="37" t="s">
        <v>129</v>
      </c>
      <c r="B96" s="38" t="s">
        <v>130</v>
      </c>
      <c r="C96" s="39">
        <v>41048</v>
      </c>
      <c r="D96" s="39">
        <v>38606</v>
      </c>
      <c r="E96" s="40">
        <v>315.69</v>
      </c>
      <c r="F96" s="41">
        <v>130.02629161519212</v>
      </c>
      <c r="G96" s="42">
        <v>3.9</v>
      </c>
      <c r="H96" s="43">
        <v>5324.04</v>
      </c>
      <c r="I96" s="43">
        <v>74</v>
      </c>
      <c r="J96" s="43">
        <v>87</v>
      </c>
      <c r="K96" s="44">
        <v>0.71</v>
      </c>
      <c r="L96" s="43">
        <v>6496</v>
      </c>
    </row>
    <row r="97" spans="1:12" ht="12.75" x14ac:dyDescent="0.2">
      <c r="A97" s="45" t="s">
        <v>131</v>
      </c>
      <c r="B97" s="46" t="s">
        <v>132</v>
      </c>
      <c r="C97" s="47">
        <v>81826</v>
      </c>
      <c r="D97" s="47">
        <v>78254</v>
      </c>
      <c r="E97" s="48">
        <v>142.30000000000001</v>
      </c>
      <c r="F97" s="49">
        <v>575.02459592410401</v>
      </c>
      <c r="G97" s="50">
        <v>4</v>
      </c>
      <c r="H97" s="51">
        <v>10111.43</v>
      </c>
      <c r="I97" s="51">
        <v>107</v>
      </c>
      <c r="J97" s="51">
        <v>114</v>
      </c>
      <c r="K97" s="52">
        <v>0.83</v>
      </c>
      <c r="L97" s="51">
        <v>16863</v>
      </c>
    </row>
    <row r="98" spans="1:12" ht="12.75" x14ac:dyDescent="0.2">
      <c r="A98" s="37" t="s">
        <v>133</v>
      </c>
      <c r="B98" s="38" t="s">
        <v>134</v>
      </c>
      <c r="C98" s="39">
        <v>6763</v>
      </c>
      <c r="D98" s="39">
        <v>6608</v>
      </c>
      <c r="E98" s="40">
        <v>315.14999999999998</v>
      </c>
      <c r="F98" s="41">
        <v>21.459622402030782</v>
      </c>
      <c r="G98" s="42">
        <v>3.4</v>
      </c>
      <c r="H98" s="43">
        <v>554.98</v>
      </c>
      <c r="I98" s="43">
        <v>105</v>
      </c>
      <c r="J98" s="43">
        <v>85</v>
      </c>
      <c r="K98" s="44">
        <v>0.5</v>
      </c>
      <c r="L98" s="43">
        <v>1202</v>
      </c>
    </row>
    <row r="99" spans="1:12" ht="12.75" x14ac:dyDescent="0.2">
      <c r="A99" s="45" t="s">
        <v>135</v>
      </c>
      <c r="B99" s="46" t="s">
        <v>136</v>
      </c>
      <c r="C99" s="47">
        <v>28250</v>
      </c>
      <c r="D99" s="47">
        <v>26723</v>
      </c>
      <c r="E99" s="48">
        <v>179.63</v>
      </c>
      <c r="F99" s="49">
        <v>157.26771697377944</v>
      </c>
      <c r="G99" s="50">
        <v>3.5</v>
      </c>
      <c r="H99" s="51">
        <v>4399.8500000000004</v>
      </c>
      <c r="I99" s="51">
        <v>83</v>
      </c>
      <c r="J99" s="51">
        <v>103</v>
      </c>
      <c r="K99" s="52">
        <v>0.68</v>
      </c>
      <c r="L99" s="51">
        <v>4127</v>
      </c>
    </row>
    <row r="100" spans="1:12" ht="12.75" x14ac:dyDescent="0.2">
      <c r="A100" s="37" t="s">
        <v>137</v>
      </c>
      <c r="B100" s="38" t="s">
        <v>138</v>
      </c>
      <c r="C100" s="106">
        <v>18826</v>
      </c>
      <c r="D100" s="106">
        <v>17810</v>
      </c>
      <c r="E100" s="40">
        <v>273.91000000000003</v>
      </c>
      <c r="F100" s="41">
        <v>68.730604943229523</v>
      </c>
      <c r="G100" s="42">
        <v>3.3</v>
      </c>
      <c r="H100" s="43">
        <v>2053.79</v>
      </c>
      <c r="I100" s="43">
        <v>55</v>
      </c>
      <c r="J100" s="43">
        <v>89</v>
      </c>
      <c r="K100" s="44">
        <v>0.57999999999999996</v>
      </c>
      <c r="L100" s="43">
        <v>2655</v>
      </c>
    </row>
    <row r="101" spans="1:12" ht="12.75" x14ac:dyDescent="0.2">
      <c r="A101" s="45" t="s">
        <v>139</v>
      </c>
      <c r="B101" s="46" t="s">
        <v>140</v>
      </c>
      <c r="C101" s="107">
        <v>10908</v>
      </c>
      <c r="D101" s="107">
        <v>10919</v>
      </c>
      <c r="E101" s="48">
        <v>133.31</v>
      </c>
      <c r="F101" s="49">
        <v>81.824319255869781</v>
      </c>
      <c r="G101" s="50">
        <v>4.7</v>
      </c>
      <c r="H101" s="51">
        <v>928.11</v>
      </c>
      <c r="I101" s="51">
        <v>125</v>
      </c>
      <c r="J101" s="51">
        <v>123</v>
      </c>
      <c r="K101" s="52">
        <v>0.55000000000000004</v>
      </c>
      <c r="L101" s="51">
        <v>3785</v>
      </c>
    </row>
    <row r="102" spans="1:12" ht="12.75" x14ac:dyDescent="0.2">
      <c r="A102" s="37" t="s">
        <v>141</v>
      </c>
      <c r="B102" s="38" t="s">
        <v>142</v>
      </c>
      <c r="C102" s="39">
        <v>21610</v>
      </c>
      <c r="D102" s="39">
        <v>22173</v>
      </c>
      <c r="E102" s="40">
        <v>435.38</v>
      </c>
      <c r="F102" s="41">
        <v>49.634801782351047</v>
      </c>
      <c r="G102" s="42">
        <v>5</v>
      </c>
      <c r="H102" s="43">
        <v>2623.28</v>
      </c>
      <c r="I102" s="43">
        <v>4</v>
      </c>
      <c r="J102" s="43">
        <v>34</v>
      </c>
      <c r="K102" s="44">
        <v>0.74</v>
      </c>
      <c r="L102" s="43">
        <v>983</v>
      </c>
    </row>
    <row r="103" spans="1:12" ht="12.75" x14ac:dyDescent="0.2">
      <c r="A103" s="45" t="s">
        <v>143</v>
      </c>
      <c r="B103" s="46" t="s">
        <v>144</v>
      </c>
      <c r="C103" s="47">
        <v>439217</v>
      </c>
      <c r="D103" s="47">
        <v>420959</v>
      </c>
      <c r="E103" s="48">
        <v>515.74</v>
      </c>
      <c r="F103" s="49">
        <v>851.62484973048436</v>
      </c>
      <c r="G103" s="50">
        <v>3.5</v>
      </c>
      <c r="H103" s="51">
        <v>81045.440000000002</v>
      </c>
      <c r="I103" s="51">
        <v>123</v>
      </c>
      <c r="J103" s="51">
        <v>131</v>
      </c>
      <c r="K103" s="52">
        <v>0.86499999999999999</v>
      </c>
      <c r="L103" s="51">
        <v>143603</v>
      </c>
    </row>
    <row r="104" spans="1:12" ht="12.75" x14ac:dyDescent="0.2">
      <c r="A104" s="37" t="s">
        <v>145</v>
      </c>
      <c r="B104" s="38" t="s">
        <v>146</v>
      </c>
      <c r="C104" s="39">
        <v>41428</v>
      </c>
      <c r="D104" s="39">
        <v>37596</v>
      </c>
      <c r="E104" s="40">
        <v>495.05</v>
      </c>
      <c r="F104" s="41">
        <v>83.684476315523682</v>
      </c>
      <c r="G104" s="42">
        <v>4</v>
      </c>
      <c r="H104" s="43">
        <v>5067.93</v>
      </c>
      <c r="I104" s="43">
        <v>110</v>
      </c>
      <c r="J104" s="43">
        <v>106</v>
      </c>
      <c r="K104" s="44">
        <v>0.72</v>
      </c>
      <c r="L104" s="43">
        <v>8427</v>
      </c>
    </row>
    <row r="105" spans="1:12" ht="12.75" x14ac:dyDescent="0.2">
      <c r="A105" s="45" t="s">
        <v>147</v>
      </c>
      <c r="B105" s="46" t="s">
        <v>148</v>
      </c>
      <c r="C105" s="47">
        <v>12059</v>
      </c>
      <c r="D105" s="47">
        <v>11936</v>
      </c>
      <c r="E105" s="48">
        <v>431.7</v>
      </c>
      <c r="F105" s="49">
        <v>27.933750289552933</v>
      </c>
      <c r="G105" s="50">
        <v>4.9000000000000004</v>
      </c>
      <c r="H105" s="51">
        <v>1484.74</v>
      </c>
      <c r="I105" s="51">
        <v>23</v>
      </c>
      <c r="J105" s="51">
        <v>51</v>
      </c>
      <c r="K105" s="52">
        <v>0.33</v>
      </c>
      <c r="L105" s="51">
        <v>1216</v>
      </c>
    </row>
    <row r="106" spans="1:12" ht="12.75" x14ac:dyDescent="0.2">
      <c r="A106" s="37" t="s">
        <v>149</v>
      </c>
      <c r="B106" s="38" t="s">
        <v>150</v>
      </c>
      <c r="C106" s="39">
        <v>13982</v>
      </c>
      <c r="D106" s="39">
        <v>13837</v>
      </c>
      <c r="E106" s="40">
        <v>320.64</v>
      </c>
      <c r="F106" s="41">
        <v>43.606536926147704</v>
      </c>
      <c r="G106" s="42">
        <v>3.4</v>
      </c>
      <c r="H106" s="43">
        <v>1534.16</v>
      </c>
      <c r="I106" s="43">
        <v>106</v>
      </c>
      <c r="J106" s="43">
        <v>102</v>
      </c>
      <c r="K106" s="44">
        <v>0.74</v>
      </c>
      <c r="L106" s="43">
        <v>1862</v>
      </c>
    </row>
    <row r="107" spans="1:12" ht="12.75" x14ac:dyDescent="0.2">
      <c r="A107" s="45" t="s">
        <v>151</v>
      </c>
      <c r="B107" s="46" t="s">
        <v>152</v>
      </c>
      <c r="C107" s="47">
        <v>8407</v>
      </c>
      <c r="D107" s="47">
        <v>8533</v>
      </c>
      <c r="E107" s="48">
        <v>85.91</v>
      </c>
      <c r="F107" s="49">
        <v>97.858223722500298</v>
      </c>
      <c r="G107" s="50">
        <v>4.0999999999999996</v>
      </c>
      <c r="H107" s="51">
        <v>742.9</v>
      </c>
      <c r="I107" s="51">
        <v>118</v>
      </c>
      <c r="J107" s="51">
        <v>113</v>
      </c>
      <c r="K107" s="52">
        <v>0.64</v>
      </c>
      <c r="L107" s="51">
        <v>2103</v>
      </c>
    </row>
    <row r="108" spans="1:12" ht="12.75" x14ac:dyDescent="0.2">
      <c r="A108" s="37" t="s">
        <v>153</v>
      </c>
      <c r="B108" s="38" t="s">
        <v>154</v>
      </c>
      <c r="C108" s="39">
        <v>30333</v>
      </c>
      <c r="D108" s="39">
        <v>30319</v>
      </c>
      <c r="E108" s="40">
        <v>625.30999999999995</v>
      </c>
      <c r="F108" s="41">
        <v>48.5087396651261</v>
      </c>
      <c r="G108" s="42">
        <v>4.2</v>
      </c>
      <c r="H108" s="43">
        <v>3643.12</v>
      </c>
      <c r="I108" s="43">
        <v>85</v>
      </c>
      <c r="J108" s="43">
        <v>20</v>
      </c>
      <c r="K108" s="44">
        <v>0.4</v>
      </c>
      <c r="L108" s="43">
        <v>6561</v>
      </c>
    </row>
    <row r="109" spans="1:12" ht="12.75" x14ac:dyDescent="0.2">
      <c r="A109" s="45" t="s">
        <v>155</v>
      </c>
      <c r="B109" s="46" t="s">
        <v>156</v>
      </c>
      <c r="C109" s="47">
        <v>10883</v>
      </c>
      <c r="D109" s="47">
        <v>10625</v>
      </c>
      <c r="E109" s="48">
        <v>130.33000000000001</v>
      </c>
      <c r="F109" s="49">
        <v>83.503414409575683</v>
      </c>
      <c r="G109" s="50">
        <v>3.6</v>
      </c>
      <c r="H109" s="51">
        <v>1156.1500000000001</v>
      </c>
      <c r="I109" s="51">
        <v>119</v>
      </c>
      <c r="J109" s="51">
        <v>110</v>
      </c>
      <c r="K109" s="52">
        <v>0.61</v>
      </c>
      <c r="L109" s="51">
        <v>2549</v>
      </c>
    </row>
    <row r="110" spans="1:12" ht="12.75" x14ac:dyDescent="0.2">
      <c r="A110" s="37" t="s">
        <v>157</v>
      </c>
      <c r="B110" s="38" t="s">
        <v>158</v>
      </c>
      <c r="C110" s="39">
        <v>102125</v>
      </c>
      <c r="D110" s="39">
        <v>101323</v>
      </c>
      <c r="E110" s="40">
        <v>386.85</v>
      </c>
      <c r="F110" s="41">
        <v>263.99121106371979</v>
      </c>
      <c r="G110" s="42">
        <v>4.7</v>
      </c>
      <c r="H110" s="43">
        <v>9211.33</v>
      </c>
      <c r="I110" s="43">
        <v>32</v>
      </c>
      <c r="J110" s="43">
        <v>61</v>
      </c>
      <c r="K110" s="44">
        <v>0.75</v>
      </c>
      <c r="L110" s="43">
        <v>12039</v>
      </c>
    </row>
    <row r="111" spans="1:12" ht="12.75" x14ac:dyDescent="0.2">
      <c r="A111" s="45" t="s">
        <v>159</v>
      </c>
      <c r="B111" s="46" t="s">
        <v>160</v>
      </c>
      <c r="C111" s="47">
        <v>14788</v>
      </c>
      <c r="D111" s="47">
        <v>14775</v>
      </c>
      <c r="E111" s="48">
        <v>470.75</v>
      </c>
      <c r="F111" s="49">
        <v>31.413701540095591</v>
      </c>
      <c r="G111" s="50">
        <v>3.7</v>
      </c>
      <c r="H111" s="51">
        <v>1425.13</v>
      </c>
      <c r="I111" s="51">
        <v>121</v>
      </c>
      <c r="J111" s="51">
        <v>118</v>
      </c>
      <c r="K111" s="52">
        <v>0.65</v>
      </c>
      <c r="L111" s="51">
        <v>3205</v>
      </c>
    </row>
    <row r="112" spans="1:12" ht="12.75" x14ac:dyDescent="0.2">
      <c r="A112" s="37" t="s">
        <v>161</v>
      </c>
      <c r="B112" s="38" t="s">
        <v>162</v>
      </c>
      <c r="C112" s="39">
        <v>26808</v>
      </c>
      <c r="D112" s="39">
        <v>22945</v>
      </c>
      <c r="E112" s="40">
        <v>210.03</v>
      </c>
      <c r="F112" s="41">
        <v>127.63890872732466</v>
      </c>
      <c r="G112" s="42">
        <v>3.4</v>
      </c>
      <c r="H112" s="43">
        <v>3467.92</v>
      </c>
      <c r="I112" s="43">
        <v>101</v>
      </c>
      <c r="J112" s="43">
        <v>117</v>
      </c>
      <c r="K112" s="44">
        <v>0.59</v>
      </c>
      <c r="L112" s="43">
        <v>5481</v>
      </c>
    </row>
    <row r="113" spans="1:12" ht="12.75" x14ac:dyDescent="0.2">
      <c r="A113" s="45" t="s">
        <v>163</v>
      </c>
      <c r="B113" s="46" t="s">
        <v>164</v>
      </c>
      <c r="C113" s="47">
        <v>12150</v>
      </c>
      <c r="D113" s="47">
        <v>12282</v>
      </c>
      <c r="E113" s="48">
        <v>211.71</v>
      </c>
      <c r="F113" s="49">
        <v>57.389825704973781</v>
      </c>
      <c r="G113" s="50">
        <v>4</v>
      </c>
      <c r="H113" s="51">
        <v>1226.97</v>
      </c>
      <c r="I113" s="51">
        <v>109</v>
      </c>
      <c r="J113" s="51">
        <v>70</v>
      </c>
      <c r="K113" s="52">
        <v>0.68500000000000005</v>
      </c>
      <c r="L113" s="51">
        <v>3183</v>
      </c>
    </row>
    <row r="114" spans="1:12" ht="12.75" x14ac:dyDescent="0.2">
      <c r="A114" s="37" t="s">
        <v>165</v>
      </c>
      <c r="B114" s="38" t="s">
        <v>166</v>
      </c>
      <c r="C114" s="39">
        <v>11813</v>
      </c>
      <c r="D114" s="39">
        <v>11839</v>
      </c>
      <c r="E114" s="40">
        <v>191.43</v>
      </c>
      <c r="F114" s="41">
        <v>61.709240975813614</v>
      </c>
      <c r="G114" s="42">
        <v>5.4</v>
      </c>
      <c r="H114" s="43">
        <v>1092.8699999999999</v>
      </c>
      <c r="I114" s="43">
        <v>124</v>
      </c>
      <c r="J114" s="43">
        <v>119</v>
      </c>
      <c r="K114" s="44">
        <v>0.66</v>
      </c>
      <c r="L114" s="43">
        <v>2864</v>
      </c>
    </row>
    <row r="115" spans="1:12" ht="12.75" x14ac:dyDescent="0.2">
      <c r="A115" s="45" t="s">
        <v>167</v>
      </c>
      <c r="B115" s="46" t="s">
        <v>168</v>
      </c>
      <c r="C115" s="47">
        <v>15647</v>
      </c>
      <c r="D115" s="47">
        <v>15642</v>
      </c>
      <c r="E115" s="48">
        <v>314.39</v>
      </c>
      <c r="F115" s="49">
        <v>49.769394700849269</v>
      </c>
      <c r="G115" s="50">
        <v>4.5999999999999996</v>
      </c>
      <c r="H115" s="51">
        <v>1667.33</v>
      </c>
      <c r="I115" s="51">
        <v>16</v>
      </c>
      <c r="J115" s="51">
        <v>60</v>
      </c>
      <c r="K115" s="52">
        <v>0.45</v>
      </c>
      <c r="L115" s="51">
        <v>1274</v>
      </c>
    </row>
    <row r="116" spans="1:12" ht="12.75" x14ac:dyDescent="0.2">
      <c r="A116" s="37" t="s">
        <v>169</v>
      </c>
      <c r="B116" s="38" t="s">
        <v>170</v>
      </c>
      <c r="C116" s="39">
        <v>38778</v>
      </c>
      <c r="D116" s="39">
        <v>36254</v>
      </c>
      <c r="E116" s="40">
        <v>341.08</v>
      </c>
      <c r="F116" s="41">
        <v>113.69180250967516</v>
      </c>
      <c r="G116" s="42">
        <v>3.8</v>
      </c>
      <c r="H116" s="43">
        <v>4787.93</v>
      </c>
      <c r="I116" s="43">
        <v>95</v>
      </c>
      <c r="J116" s="43">
        <v>98</v>
      </c>
      <c r="K116" s="44">
        <v>0.75</v>
      </c>
      <c r="L116" s="43">
        <v>4813</v>
      </c>
    </row>
    <row r="117" spans="1:12" ht="12.75" x14ac:dyDescent="0.2">
      <c r="A117" s="45" t="s">
        <v>171</v>
      </c>
      <c r="B117" s="46" t="s">
        <v>172</v>
      </c>
      <c r="C117" s="47">
        <v>23523</v>
      </c>
      <c r="D117" s="47">
        <v>23709</v>
      </c>
      <c r="E117" s="48">
        <v>310.02</v>
      </c>
      <c r="F117" s="49">
        <v>75.875749951616029</v>
      </c>
      <c r="G117" s="50">
        <v>4.0999999999999996</v>
      </c>
      <c r="H117" s="51">
        <v>2776.15</v>
      </c>
      <c r="I117" s="51">
        <v>61</v>
      </c>
      <c r="J117" s="51">
        <v>63</v>
      </c>
      <c r="K117" s="52">
        <v>0.73</v>
      </c>
      <c r="L117" s="51">
        <v>2386</v>
      </c>
    </row>
    <row r="118" spans="1:12" ht="12.75" x14ac:dyDescent="0.2">
      <c r="A118" s="37" t="s">
        <v>173</v>
      </c>
      <c r="B118" s="38" t="s">
        <v>174</v>
      </c>
      <c r="C118" s="39">
        <v>16985</v>
      </c>
      <c r="D118" s="39">
        <v>17608</v>
      </c>
      <c r="E118" s="40">
        <v>482.95</v>
      </c>
      <c r="F118" s="41">
        <v>35.169272181385239</v>
      </c>
      <c r="G118" s="42">
        <v>4.2</v>
      </c>
      <c r="H118" s="43">
        <v>2144.46</v>
      </c>
      <c r="I118" s="43">
        <v>49</v>
      </c>
      <c r="J118" s="43">
        <v>54</v>
      </c>
      <c r="K118" s="44">
        <v>0.73</v>
      </c>
      <c r="L118" s="43">
        <v>1644</v>
      </c>
    </row>
    <row r="119" spans="1:12" ht="12.75" x14ac:dyDescent="0.2">
      <c r="A119" s="45" t="s">
        <v>175</v>
      </c>
      <c r="B119" s="46" t="s">
        <v>176</v>
      </c>
      <c r="C119" s="47">
        <v>58913</v>
      </c>
      <c r="D119" s="47">
        <v>60501</v>
      </c>
      <c r="E119" s="48">
        <v>969</v>
      </c>
      <c r="F119" s="49">
        <v>60.797729618163054</v>
      </c>
      <c r="G119" s="50">
        <v>4.5</v>
      </c>
      <c r="H119" s="51">
        <v>7351.19</v>
      </c>
      <c r="I119" s="51">
        <v>34</v>
      </c>
      <c r="J119" s="51">
        <v>58</v>
      </c>
      <c r="K119" s="52">
        <v>0.56000000000000005</v>
      </c>
      <c r="L119" s="51">
        <v>6253</v>
      </c>
    </row>
    <row r="120" spans="1:12" ht="12.75" x14ac:dyDescent="0.2">
      <c r="A120" s="37" t="s">
        <v>177</v>
      </c>
      <c r="B120" s="38" t="s">
        <v>178</v>
      </c>
      <c r="C120" s="39">
        <v>31873</v>
      </c>
      <c r="D120" s="39">
        <v>30333</v>
      </c>
      <c r="E120" s="40">
        <v>260.2</v>
      </c>
      <c r="F120" s="41">
        <v>122.49423520368947</v>
      </c>
      <c r="G120" s="42">
        <v>3.1</v>
      </c>
      <c r="H120" s="43">
        <v>3893.31</v>
      </c>
      <c r="I120" s="43">
        <v>111</v>
      </c>
      <c r="J120" s="43">
        <v>121</v>
      </c>
      <c r="K120" s="44">
        <v>0.69</v>
      </c>
      <c r="L120" s="43">
        <v>5676</v>
      </c>
    </row>
    <row r="121" spans="1:12" ht="12.75" x14ac:dyDescent="0.2">
      <c r="A121" s="45" t="s">
        <v>179</v>
      </c>
      <c r="B121" s="46" t="s">
        <v>180</v>
      </c>
      <c r="C121" s="47">
        <v>22548</v>
      </c>
      <c r="D121" s="47">
        <v>22417</v>
      </c>
      <c r="E121" s="48">
        <v>349.95</v>
      </c>
      <c r="F121" s="49">
        <v>64.432061723103303</v>
      </c>
      <c r="G121" s="50">
        <v>6.2</v>
      </c>
      <c r="H121" s="51">
        <v>1719.71</v>
      </c>
      <c r="I121" s="51">
        <v>21</v>
      </c>
      <c r="J121" s="51">
        <v>46</v>
      </c>
      <c r="K121" s="52">
        <v>0.51</v>
      </c>
      <c r="L121" s="51">
        <v>1849</v>
      </c>
    </row>
    <row r="122" spans="1:12" ht="12.75" x14ac:dyDescent="0.2">
      <c r="A122" s="37" t="s">
        <v>181</v>
      </c>
      <c r="B122" s="38" t="s">
        <v>182</v>
      </c>
      <c r="C122" s="39">
        <v>42657</v>
      </c>
      <c r="D122" s="39">
        <v>43010</v>
      </c>
      <c r="E122" s="40">
        <v>265.33999999999997</v>
      </c>
      <c r="F122" s="41">
        <v>160.76354865455644</v>
      </c>
      <c r="G122" s="42">
        <v>3.3</v>
      </c>
      <c r="H122" s="43">
        <v>5976.39</v>
      </c>
      <c r="I122" s="43">
        <v>12</v>
      </c>
      <c r="J122" s="43">
        <v>56</v>
      </c>
      <c r="K122" s="44">
        <v>0.82</v>
      </c>
      <c r="L122" s="43">
        <v>4012</v>
      </c>
    </row>
    <row r="123" spans="1:12" ht="12.75" x14ac:dyDescent="0.2">
      <c r="A123" s="45" t="s">
        <v>183</v>
      </c>
      <c r="B123" s="46" t="s">
        <v>184</v>
      </c>
      <c r="C123" s="47">
        <v>497853</v>
      </c>
      <c r="D123" s="47">
        <v>482204</v>
      </c>
      <c r="E123" s="48">
        <v>335.26</v>
      </c>
      <c r="F123" s="49">
        <v>1484.9758396468412</v>
      </c>
      <c r="G123" s="50">
        <v>3.7</v>
      </c>
      <c r="H123" s="51">
        <v>87868.28</v>
      </c>
      <c r="I123" s="51">
        <v>97</v>
      </c>
      <c r="J123" s="51">
        <v>111</v>
      </c>
      <c r="K123" s="52">
        <v>0.92</v>
      </c>
      <c r="L123" s="51">
        <v>102450</v>
      </c>
    </row>
    <row r="124" spans="1:12" ht="12.75" x14ac:dyDescent="0.2">
      <c r="A124" s="37" t="s">
        <v>185</v>
      </c>
      <c r="B124" s="38" t="s">
        <v>186</v>
      </c>
      <c r="C124" s="39">
        <v>33108</v>
      </c>
      <c r="D124" s="39">
        <v>33800</v>
      </c>
      <c r="E124" s="40">
        <v>319.83999999999997</v>
      </c>
      <c r="F124" s="41">
        <v>103.5142571285643</v>
      </c>
      <c r="G124" s="42">
        <v>8.1</v>
      </c>
      <c r="H124" s="43">
        <v>4160.41</v>
      </c>
      <c r="I124" s="43">
        <v>42</v>
      </c>
      <c r="J124" s="43">
        <v>40</v>
      </c>
      <c r="K124" s="44">
        <v>0.74</v>
      </c>
      <c r="L124" s="43">
        <v>3138</v>
      </c>
    </row>
    <row r="125" spans="1:12" ht="12.75" x14ac:dyDescent="0.2">
      <c r="A125" s="45" t="s">
        <v>187</v>
      </c>
      <c r="B125" s="46" t="s">
        <v>188</v>
      </c>
      <c r="C125" s="47">
        <v>7469</v>
      </c>
      <c r="D125" s="47">
        <v>7348</v>
      </c>
      <c r="E125" s="48">
        <v>266.37</v>
      </c>
      <c r="F125" s="49">
        <v>28.039944438187483</v>
      </c>
      <c r="G125" s="50">
        <v>3.4</v>
      </c>
      <c r="H125" s="51">
        <v>739.3</v>
      </c>
      <c r="I125" s="51">
        <v>127</v>
      </c>
      <c r="J125" s="51">
        <v>130</v>
      </c>
      <c r="K125" s="52">
        <v>0.61</v>
      </c>
      <c r="L125" s="51">
        <v>1994</v>
      </c>
    </row>
    <row r="126" spans="1:12" ht="12.75" x14ac:dyDescent="0.2">
      <c r="A126" s="37" t="s">
        <v>189</v>
      </c>
      <c r="B126" s="38" t="s">
        <v>62</v>
      </c>
      <c r="C126" s="39">
        <v>9290</v>
      </c>
      <c r="D126" s="39">
        <v>8923</v>
      </c>
      <c r="E126" s="40">
        <v>191.48</v>
      </c>
      <c r="F126" s="41">
        <v>48.51681637768958</v>
      </c>
      <c r="G126" s="42">
        <v>4.3</v>
      </c>
      <c r="H126" s="43">
        <v>1335.78</v>
      </c>
      <c r="I126" s="43">
        <v>86</v>
      </c>
      <c r="J126" s="43">
        <v>81</v>
      </c>
      <c r="K126" s="44">
        <v>0.6</v>
      </c>
      <c r="L126" s="43">
        <v>1201</v>
      </c>
    </row>
    <row r="127" spans="1:12" ht="12.75" x14ac:dyDescent="0.2">
      <c r="A127" s="45" t="s">
        <v>190</v>
      </c>
      <c r="B127" s="46" t="s">
        <v>64</v>
      </c>
      <c r="C127" s="47">
        <v>96497</v>
      </c>
      <c r="D127" s="47">
        <v>96929</v>
      </c>
      <c r="E127" s="48">
        <v>250.55</v>
      </c>
      <c r="F127" s="49">
        <v>385.14069048094188</v>
      </c>
      <c r="G127" s="50">
        <v>3.6</v>
      </c>
      <c r="H127" s="51">
        <v>13244.88</v>
      </c>
      <c r="I127" s="51">
        <v>53</v>
      </c>
      <c r="J127" s="51">
        <v>65</v>
      </c>
      <c r="K127" s="52">
        <v>1.04</v>
      </c>
      <c r="L127" s="51">
        <v>12108</v>
      </c>
    </row>
    <row r="128" spans="1:12" ht="12.75" x14ac:dyDescent="0.2">
      <c r="A128" s="37" t="s">
        <v>191</v>
      </c>
      <c r="B128" s="38" t="s">
        <v>192</v>
      </c>
      <c r="C128" s="39">
        <v>22583</v>
      </c>
      <c r="D128" s="39">
        <v>22650</v>
      </c>
      <c r="E128" s="40">
        <v>596.54999999999995</v>
      </c>
      <c r="F128" s="41">
        <v>37.856005364177356</v>
      </c>
      <c r="G128" s="42">
        <v>3.7</v>
      </c>
      <c r="H128" s="43">
        <v>2202.27</v>
      </c>
      <c r="I128" s="43">
        <v>88</v>
      </c>
      <c r="J128" s="43">
        <v>67</v>
      </c>
      <c r="K128" s="44">
        <v>0.61</v>
      </c>
      <c r="L128" s="43">
        <v>3335</v>
      </c>
    </row>
    <row r="129" spans="1:12" ht="12.75" x14ac:dyDescent="0.2">
      <c r="A129" s="45" t="s">
        <v>193</v>
      </c>
      <c r="B129" s="46" t="s">
        <v>194</v>
      </c>
      <c r="C129" s="47">
        <v>87051</v>
      </c>
      <c r="D129" s="47">
        <v>83757</v>
      </c>
      <c r="E129" s="48">
        <v>849.79</v>
      </c>
      <c r="F129" s="49">
        <v>102.43824944986409</v>
      </c>
      <c r="G129" s="50">
        <v>3.5</v>
      </c>
      <c r="H129" s="51">
        <v>11185.05</v>
      </c>
      <c r="I129" s="51">
        <v>71</v>
      </c>
      <c r="J129" s="51">
        <v>82</v>
      </c>
      <c r="K129" s="52">
        <v>0.68</v>
      </c>
      <c r="L129" s="51">
        <v>11677</v>
      </c>
    </row>
    <row r="130" spans="1:12" ht="12.75" x14ac:dyDescent="0.2">
      <c r="A130" s="37" t="s">
        <v>195</v>
      </c>
      <c r="B130" s="38" t="s">
        <v>196</v>
      </c>
      <c r="C130" s="39">
        <v>24965</v>
      </c>
      <c r="D130" s="39">
        <v>25781</v>
      </c>
      <c r="E130" s="40">
        <v>473.52</v>
      </c>
      <c r="F130" s="41">
        <v>52.722165906403113</v>
      </c>
      <c r="G130" s="42">
        <v>5.0999999999999996</v>
      </c>
      <c r="H130" s="43">
        <v>3058.22</v>
      </c>
      <c r="I130" s="43">
        <v>15</v>
      </c>
      <c r="J130" s="43">
        <v>38</v>
      </c>
      <c r="K130" s="44">
        <v>0.63</v>
      </c>
      <c r="L130" s="43">
        <v>1430</v>
      </c>
    </row>
    <row r="131" spans="1:12" ht="12.75" x14ac:dyDescent="0.2">
      <c r="A131" s="45" t="s">
        <v>197</v>
      </c>
      <c r="B131" s="46" t="s">
        <v>198</v>
      </c>
      <c r="C131" s="47">
        <v>21274</v>
      </c>
      <c r="D131" s="47">
        <v>21576</v>
      </c>
      <c r="E131" s="48">
        <v>535.83000000000004</v>
      </c>
      <c r="F131" s="49">
        <v>39.702890842244742</v>
      </c>
      <c r="G131" s="50">
        <v>4.5</v>
      </c>
      <c r="H131" s="51">
        <v>3882.1</v>
      </c>
      <c r="I131" s="51">
        <v>19</v>
      </c>
      <c r="J131" s="51">
        <v>30</v>
      </c>
      <c r="K131" s="52">
        <v>0.77</v>
      </c>
      <c r="L131" s="51">
        <v>1612</v>
      </c>
    </row>
    <row r="132" spans="1:12" ht="12.75" x14ac:dyDescent="0.2">
      <c r="A132" s="37" t="s">
        <v>199</v>
      </c>
      <c r="B132" s="38" t="s">
        <v>200</v>
      </c>
      <c r="C132" s="39">
        <v>44942</v>
      </c>
      <c r="D132" s="39">
        <v>44186</v>
      </c>
      <c r="E132" s="40">
        <v>508.08</v>
      </c>
      <c r="F132" s="41">
        <v>88.454574082821608</v>
      </c>
      <c r="G132" s="42">
        <v>3.8</v>
      </c>
      <c r="H132" s="43">
        <v>5447.51</v>
      </c>
      <c r="I132" s="43">
        <v>75</v>
      </c>
      <c r="J132" s="43">
        <v>84</v>
      </c>
      <c r="K132" s="44">
        <v>0.64</v>
      </c>
      <c r="L132" s="43">
        <v>6134</v>
      </c>
    </row>
    <row r="133" spans="1:12" ht="12.75" x14ac:dyDescent="0.2">
      <c r="A133" s="45" t="s">
        <v>201</v>
      </c>
      <c r="B133" s="46" t="s">
        <v>202</v>
      </c>
      <c r="C133" s="47">
        <v>28790</v>
      </c>
      <c r="D133" s="47">
        <v>29800</v>
      </c>
      <c r="E133" s="48">
        <v>451.44</v>
      </c>
      <c r="F133" s="49">
        <v>63.773701931596669</v>
      </c>
      <c r="G133" s="50">
        <v>4.7</v>
      </c>
      <c r="H133" s="51">
        <v>3883.2</v>
      </c>
      <c r="I133" s="51">
        <v>11</v>
      </c>
      <c r="J133" s="51">
        <v>25</v>
      </c>
      <c r="K133" s="52">
        <v>0.59</v>
      </c>
      <c r="L133" s="51">
        <v>2156</v>
      </c>
    </row>
    <row r="134" spans="1:12" ht="12.75" x14ac:dyDescent="0.2">
      <c r="A134" s="37" t="s">
        <v>203</v>
      </c>
      <c r="B134" s="38" t="s">
        <v>204</v>
      </c>
      <c r="C134" s="39">
        <v>17769</v>
      </c>
      <c r="D134" s="39">
        <v>17996</v>
      </c>
      <c r="E134" s="40">
        <v>599.20000000000005</v>
      </c>
      <c r="F134" s="41">
        <v>29.654539385847794</v>
      </c>
      <c r="G134" s="42">
        <v>4.0999999999999996</v>
      </c>
      <c r="H134" s="43">
        <v>2212.02</v>
      </c>
      <c r="I134" s="43">
        <v>56</v>
      </c>
      <c r="J134" s="43">
        <v>62</v>
      </c>
      <c r="K134" s="44">
        <v>0.71</v>
      </c>
      <c r="L134" s="43">
        <v>2202</v>
      </c>
    </row>
    <row r="135" spans="1:12" ht="12.75" x14ac:dyDescent="0.2">
      <c r="A135" s="45" t="s">
        <v>205</v>
      </c>
      <c r="B135" s="46" t="s">
        <v>206</v>
      </c>
      <c r="C135" s="47">
        <v>149920</v>
      </c>
      <c r="D135" s="47">
        <v>140032</v>
      </c>
      <c r="E135" s="48">
        <v>401.41</v>
      </c>
      <c r="F135" s="49">
        <v>373.48347076555143</v>
      </c>
      <c r="G135" s="50">
        <v>3.8</v>
      </c>
      <c r="H135" s="51">
        <v>23348.78</v>
      </c>
      <c r="I135" s="51">
        <v>84</v>
      </c>
      <c r="J135" s="51">
        <v>108</v>
      </c>
      <c r="K135" s="52">
        <v>0.73429999999999995</v>
      </c>
      <c r="L135" s="51">
        <v>24412</v>
      </c>
    </row>
    <row r="136" spans="1:12" ht="12.75" x14ac:dyDescent="0.2">
      <c r="A136" s="37" t="s">
        <v>207</v>
      </c>
      <c r="B136" s="38" t="s">
        <v>208</v>
      </c>
      <c r="C136" s="39">
        <v>167455</v>
      </c>
      <c r="D136" s="39">
        <v>156927</v>
      </c>
      <c r="E136" s="40">
        <v>269.20999999999998</v>
      </c>
      <c r="F136" s="41">
        <v>622.02369897106348</v>
      </c>
      <c r="G136" s="42">
        <v>3.8</v>
      </c>
      <c r="H136" s="43">
        <v>31266.01</v>
      </c>
      <c r="I136" s="43">
        <v>73</v>
      </c>
      <c r="J136" s="43">
        <v>115</v>
      </c>
      <c r="K136" s="44">
        <v>0.89359999999999995</v>
      </c>
      <c r="L136" s="43">
        <v>27895</v>
      </c>
    </row>
    <row r="137" spans="1:12" ht="12.75" x14ac:dyDescent="0.2">
      <c r="A137" s="45" t="s">
        <v>209</v>
      </c>
      <c r="B137" s="46" t="s">
        <v>210</v>
      </c>
      <c r="C137" s="47">
        <v>6558</v>
      </c>
      <c r="D137" s="47">
        <v>6561</v>
      </c>
      <c r="E137" s="48">
        <v>278.95</v>
      </c>
      <c r="F137" s="49">
        <v>23.509589532174225</v>
      </c>
      <c r="G137" s="50">
        <v>4</v>
      </c>
      <c r="H137" s="51">
        <v>643.41</v>
      </c>
      <c r="I137" s="51">
        <v>130</v>
      </c>
      <c r="J137" s="51">
        <v>116</v>
      </c>
      <c r="K137" s="52">
        <v>0.71</v>
      </c>
      <c r="L137" s="51">
        <v>1263</v>
      </c>
    </row>
    <row r="138" spans="1:12" ht="12.75" x14ac:dyDescent="0.2">
      <c r="A138" s="37" t="s">
        <v>211</v>
      </c>
      <c r="B138" s="38" t="s">
        <v>212</v>
      </c>
      <c r="C138" s="39">
        <v>9897</v>
      </c>
      <c r="D138" s="39">
        <v>10829</v>
      </c>
      <c r="E138" s="40">
        <v>490.23</v>
      </c>
      <c r="F138" s="41">
        <v>20.188482956979378</v>
      </c>
      <c r="G138" s="42">
        <v>3.9</v>
      </c>
      <c r="H138" s="43">
        <v>983.24</v>
      </c>
      <c r="I138" s="43">
        <v>48</v>
      </c>
      <c r="J138" s="43">
        <v>37</v>
      </c>
      <c r="K138" s="44">
        <v>0.53</v>
      </c>
      <c r="L138" s="43">
        <v>1196</v>
      </c>
    </row>
    <row r="139" spans="1:12" ht="12.75" x14ac:dyDescent="0.2">
      <c r="A139" s="45" t="s">
        <v>213</v>
      </c>
      <c r="B139" s="46" t="s">
        <v>214</v>
      </c>
      <c r="C139" s="47">
        <v>38572</v>
      </c>
      <c r="D139" s="47">
        <v>40429</v>
      </c>
      <c r="E139" s="48">
        <v>518.79</v>
      </c>
      <c r="F139" s="49">
        <v>74.349929643979266</v>
      </c>
      <c r="G139" s="50">
        <v>5.8</v>
      </c>
      <c r="H139" s="51">
        <v>4956.54</v>
      </c>
      <c r="I139" s="51">
        <v>20</v>
      </c>
      <c r="J139" s="51">
        <v>32</v>
      </c>
      <c r="K139" s="52">
        <v>0.57999999999999996</v>
      </c>
      <c r="L139" s="51">
        <v>3183</v>
      </c>
    </row>
    <row r="140" spans="1:12" ht="12.75" x14ac:dyDescent="0.2">
      <c r="A140" s="37" t="s">
        <v>215</v>
      </c>
      <c r="B140" s="38" t="s">
        <v>216</v>
      </c>
      <c r="C140" s="39">
        <v>41732</v>
      </c>
      <c r="D140" s="39">
        <v>40727</v>
      </c>
      <c r="E140" s="40">
        <v>214.57</v>
      </c>
      <c r="F140" s="41">
        <v>194.49130819779094</v>
      </c>
      <c r="G140" s="42">
        <v>3.7</v>
      </c>
      <c r="H140" s="43">
        <v>4867.45</v>
      </c>
      <c r="I140" s="43">
        <v>87</v>
      </c>
      <c r="J140" s="43">
        <v>100</v>
      </c>
      <c r="K140" s="44">
        <v>0.53</v>
      </c>
      <c r="L140" s="43">
        <v>6641</v>
      </c>
    </row>
    <row r="141" spans="1:12" ht="12.75" x14ac:dyDescent="0.2">
      <c r="A141" s="45" t="s">
        <v>217</v>
      </c>
      <c r="B141" s="46" t="s">
        <v>218</v>
      </c>
      <c r="C141" s="47">
        <v>53369</v>
      </c>
      <c r="D141" s="47">
        <v>53935</v>
      </c>
      <c r="E141" s="48">
        <v>561.19000000000005</v>
      </c>
      <c r="F141" s="49">
        <v>95.099698854220492</v>
      </c>
      <c r="G141" s="50">
        <v>4.0999999999999996</v>
      </c>
      <c r="H141" s="51">
        <v>6934.59</v>
      </c>
      <c r="I141" s="51">
        <v>57</v>
      </c>
      <c r="J141" s="51">
        <v>71</v>
      </c>
      <c r="K141" s="52">
        <v>0.6</v>
      </c>
      <c r="L141" s="51">
        <v>4666</v>
      </c>
    </row>
    <row r="142" spans="1:12" ht="12.75" x14ac:dyDescent="0.2">
      <c r="A142" s="37" t="s">
        <v>219</v>
      </c>
      <c r="B142" s="38" t="s">
        <v>220</v>
      </c>
      <c r="C142" s="39">
        <v>19487</v>
      </c>
      <c r="D142" s="39">
        <v>18477</v>
      </c>
      <c r="E142" s="40">
        <v>229.33</v>
      </c>
      <c r="F142" s="41">
        <v>84.973618802598864</v>
      </c>
      <c r="G142" s="42">
        <v>4.8</v>
      </c>
      <c r="H142" s="43">
        <v>1489.37</v>
      </c>
      <c r="I142" s="43">
        <v>102</v>
      </c>
      <c r="J142" s="43">
        <v>95</v>
      </c>
      <c r="K142" s="44">
        <v>0.68</v>
      </c>
      <c r="L142" s="43">
        <v>3202</v>
      </c>
    </row>
    <row r="143" spans="1:12" ht="12.75" x14ac:dyDescent="0.2">
      <c r="A143" s="45" t="s">
        <v>221</v>
      </c>
      <c r="B143" s="46" t="s">
        <v>222</v>
      </c>
      <c r="C143" s="47">
        <v>34820</v>
      </c>
      <c r="D143" s="47">
        <v>36130</v>
      </c>
      <c r="E143" s="48">
        <v>403.44</v>
      </c>
      <c r="F143" s="49">
        <v>86.307753321435655</v>
      </c>
      <c r="G143" s="50">
        <v>5</v>
      </c>
      <c r="H143" s="51">
        <v>5383.8</v>
      </c>
      <c r="I143" s="51">
        <v>6</v>
      </c>
      <c r="J143" s="51">
        <v>29</v>
      </c>
      <c r="K143" s="52">
        <v>0.69</v>
      </c>
      <c r="L143" s="51">
        <v>1916</v>
      </c>
    </row>
    <row r="144" spans="1:12" ht="12.75" x14ac:dyDescent="0.2">
      <c r="A144" s="37" t="s">
        <v>223</v>
      </c>
      <c r="B144" s="38" t="s">
        <v>224</v>
      </c>
      <c r="C144" s="39">
        <v>27915</v>
      </c>
      <c r="D144" s="39">
        <v>28290</v>
      </c>
      <c r="E144" s="40">
        <v>461.95</v>
      </c>
      <c r="F144" s="41">
        <v>60.428617815780932</v>
      </c>
      <c r="G144" s="42">
        <v>5.6</v>
      </c>
      <c r="H144" s="43">
        <v>3586.77</v>
      </c>
      <c r="I144" s="43">
        <v>51</v>
      </c>
      <c r="J144" s="43">
        <v>50</v>
      </c>
      <c r="K144" s="44">
        <v>0.51</v>
      </c>
      <c r="L144" s="43">
        <v>2904</v>
      </c>
    </row>
    <row r="145" spans="1:14" ht="13.5" thickBot="1" x14ac:dyDescent="0.25">
      <c r="A145" s="53" t="s">
        <v>225</v>
      </c>
      <c r="B145" s="108" t="s">
        <v>226</v>
      </c>
      <c r="C145" s="54">
        <v>72789</v>
      </c>
      <c r="D145" s="54">
        <v>70045</v>
      </c>
      <c r="E145" s="55">
        <v>104.71</v>
      </c>
      <c r="F145" s="56">
        <v>695.1485053958553</v>
      </c>
      <c r="G145" s="57">
        <v>3.7</v>
      </c>
      <c r="H145" s="58">
        <v>12972.97</v>
      </c>
      <c r="I145" s="58">
        <v>90</v>
      </c>
      <c r="J145" s="58">
        <v>104</v>
      </c>
      <c r="K145" s="59">
        <v>0.74</v>
      </c>
      <c r="L145" s="58">
        <v>12715</v>
      </c>
    </row>
    <row r="146" spans="1:14" ht="9.75" customHeight="1" x14ac:dyDescent="0.2">
      <c r="G146" s="15"/>
      <c r="I146" s="13"/>
      <c r="J146" s="13"/>
      <c r="K146" s="14"/>
      <c r="L146" s="17"/>
    </row>
    <row r="147" spans="1:14" ht="11.25" customHeight="1" x14ac:dyDescent="0.2">
      <c r="A147" s="498" t="s">
        <v>227</v>
      </c>
      <c r="B147" s="489"/>
      <c r="C147" s="490"/>
      <c r="D147" s="490"/>
      <c r="E147" s="491"/>
      <c r="F147" s="491"/>
      <c r="G147" s="492"/>
      <c r="H147" s="493"/>
      <c r="I147" s="494"/>
      <c r="J147" s="494"/>
      <c r="K147" s="495"/>
      <c r="L147" s="496"/>
      <c r="M147" s="489"/>
    </row>
    <row r="148" spans="1:14" ht="15" x14ac:dyDescent="0.25">
      <c r="A148" s="500" t="s">
        <v>560</v>
      </c>
      <c r="B148" s="501"/>
      <c r="C148" s="501"/>
      <c r="D148" s="501"/>
      <c r="E148" s="501"/>
      <c r="F148" s="501"/>
      <c r="G148" s="501"/>
      <c r="H148" s="501"/>
      <c r="I148" s="501"/>
      <c r="J148" s="502"/>
      <c r="K148" s="488"/>
      <c r="L148" s="488"/>
      <c r="M148" s="489"/>
    </row>
    <row r="149" spans="1:14" ht="12.75" x14ac:dyDescent="0.2">
      <c r="A149" s="505" t="s">
        <v>557</v>
      </c>
      <c r="B149" s="488"/>
      <c r="C149" s="488"/>
      <c r="D149" s="488"/>
      <c r="E149" s="488"/>
      <c r="F149" s="488"/>
      <c r="G149" s="488"/>
      <c r="H149" s="488"/>
      <c r="I149" s="488"/>
      <c r="J149" s="506"/>
      <c r="K149" s="488"/>
      <c r="L149" s="488"/>
      <c r="M149" s="489"/>
    </row>
    <row r="150" spans="1:14" s="489" customFormat="1" ht="12.75" x14ac:dyDescent="0.2">
      <c r="A150" s="507" t="s">
        <v>558</v>
      </c>
      <c r="B150" s="501"/>
      <c r="C150" s="501"/>
      <c r="D150" s="501"/>
      <c r="E150" s="501"/>
      <c r="F150" s="501"/>
      <c r="G150" s="501"/>
      <c r="H150" s="501"/>
      <c r="I150" s="501"/>
      <c r="J150" s="502"/>
      <c r="K150" s="488"/>
      <c r="L150" s="488"/>
    </row>
    <row r="151" spans="1:14" ht="12.75" x14ac:dyDescent="0.2">
      <c r="A151" s="508" t="s">
        <v>559</v>
      </c>
      <c r="B151" s="503"/>
      <c r="C151" s="503"/>
      <c r="D151" s="503"/>
      <c r="E151" s="503"/>
      <c r="F151" s="503"/>
      <c r="G151" s="503"/>
      <c r="H151" s="503"/>
      <c r="I151" s="503"/>
      <c r="J151" s="504"/>
      <c r="K151" s="488"/>
      <c r="L151" s="488"/>
      <c r="M151" s="489"/>
      <c r="N151" s="489"/>
    </row>
    <row r="152" spans="1:14" ht="12.75" customHeight="1" x14ac:dyDescent="0.2">
      <c r="A152" s="509" t="s">
        <v>483</v>
      </c>
      <c r="B152" s="499"/>
      <c r="C152" s="510"/>
      <c r="D152" s="510"/>
      <c r="E152" s="511"/>
      <c r="F152" s="511"/>
      <c r="G152" s="512"/>
      <c r="H152" s="513"/>
      <c r="I152" s="514"/>
      <c r="J152" s="515"/>
      <c r="K152" s="497"/>
      <c r="L152" s="496"/>
      <c r="M152" s="489"/>
    </row>
    <row r="153" spans="1:14" ht="12.75" x14ac:dyDescent="0.2">
      <c r="B153" s="21"/>
      <c r="C153" s="19"/>
      <c r="D153" s="19"/>
      <c r="E153" s="19"/>
      <c r="F153" s="19"/>
      <c r="G153" s="19"/>
      <c r="H153" s="19"/>
      <c r="I153" s="19"/>
      <c r="J153" s="19"/>
      <c r="K153" s="23"/>
      <c r="L153" s="19"/>
    </row>
    <row r="154" spans="1:14" ht="9.75" customHeight="1" x14ac:dyDescent="0.2">
      <c r="B154" s="21"/>
      <c r="C154" s="19"/>
      <c r="D154" s="19"/>
      <c r="E154" s="19"/>
      <c r="F154" s="19"/>
      <c r="G154" s="19"/>
      <c r="H154" s="19"/>
      <c r="I154" s="19"/>
      <c r="J154" s="19"/>
      <c r="K154" s="23"/>
      <c r="L154" s="19"/>
    </row>
    <row r="155" spans="1:14" ht="9.75" customHeight="1" x14ac:dyDescent="0.2">
      <c r="B155" s="21"/>
      <c r="C155" s="19"/>
      <c r="D155" s="19"/>
      <c r="E155" s="19"/>
      <c r="F155" s="19"/>
      <c r="G155" s="19"/>
      <c r="H155" s="19"/>
      <c r="I155" s="19"/>
      <c r="J155" s="19"/>
      <c r="K155" s="23"/>
      <c r="L155" s="19"/>
    </row>
    <row r="156" spans="1:14" ht="9.75" customHeight="1" x14ac:dyDescent="0.2">
      <c r="B156" s="21"/>
      <c r="C156" s="24"/>
      <c r="D156" s="24"/>
      <c r="E156" s="24"/>
      <c r="F156" s="24"/>
      <c r="G156" s="24"/>
      <c r="H156" s="24"/>
      <c r="I156" s="24"/>
      <c r="J156" s="24"/>
      <c r="K156" s="25"/>
      <c r="L156" s="24"/>
    </row>
    <row r="157" spans="1:14" ht="9.75" customHeight="1" x14ac:dyDescent="0.2">
      <c r="C157" s="24"/>
      <c r="D157" s="24"/>
      <c r="E157" s="24"/>
      <c r="F157" s="24"/>
      <c r="G157" s="24"/>
      <c r="H157" s="24"/>
      <c r="I157" s="24"/>
      <c r="J157" s="24"/>
      <c r="K157" s="25"/>
      <c r="L157" s="24"/>
    </row>
    <row r="158" spans="1:14" ht="9.75" customHeight="1" x14ac:dyDescent="0.2">
      <c r="B158" s="19"/>
      <c r="C158" s="19"/>
      <c r="D158" s="19"/>
      <c r="E158" s="19"/>
      <c r="F158" s="19"/>
      <c r="G158" s="19"/>
      <c r="H158" s="19"/>
      <c r="I158" s="19"/>
      <c r="J158" s="19"/>
      <c r="K158" s="23"/>
      <c r="L158" s="3"/>
    </row>
    <row r="159" spans="1:14" ht="13.7" customHeight="1" x14ac:dyDescent="0.2">
      <c r="B159" s="24"/>
      <c r="C159" s="24"/>
      <c r="D159" s="24"/>
      <c r="E159" s="24"/>
      <c r="F159" s="24"/>
      <c r="G159" s="24"/>
      <c r="H159" s="24"/>
      <c r="I159" s="24"/>
      <c r="J159" s="24"/>
      <c r="K159" s="25"/>
      <c r="L159" s="26"/>
    </row>
    <row r="160" spans="1:14" ht="13.7" customHeight="1" x14ac:dyDescent="0.2"/>
    <row r="161" spans="2:12" ht="32.1" customHeight="1" x14ac:dyDescent="0.2"/>
    <row r="162" spans="2:12" ht="13.7" customHeight="1" x14ac:dyDescent="0.2"/>
    <row r="163" spans="2:12" ht="15" customHeight="1" x14ac:dyDescent="0.2"/>
    <row r="164" spans="2:12" ht="12" customHeight="1" x14ac:dyDescent="0.2"/>
    <row r="165" spans="2:12" ht="12.75" customHeight="1" x14ac:dyDescent="0.2"/>
    <row r="166" spans="2:12" ht="15.75" customHeight="1" x14ac:dyDescent="0.2">
      <c r="B166" s="18"/>
      <c r="L166" s="27"/>
    </row>
    <row r="167" spans="2:12" ht="9.75" customHeight="1" x14ac:dyDescent="0.2">
      <c r="B167" s="18"/>
    </row>
  </sheetData>
  <pageMargins left="0.5" right="0.5" top="0.5" bottom="0.25" header="0.5" footer="0.5"/>
  <pageSetup scale="7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99A3D-ADBA-4A29-869E-E89F64BCA108}">
  <sheetPr>
    <tabColor theme="4" tint="-0.249977111117893"/>
    <pageSetUpPr fitToPage="1"/>
  </sheetPr>
  <dimension ref="A1:IS24"/>
  <sheetViews>
    <sheetView showGridLines="0" workbookViewId="0"/>
  </sheetViews>
  <sheetFormatPr defaultColWidth="7.85546875" defaultRowHeight="12.75" x14ac:dyDescent="0.2"/>
  <cols>
    <col min="1" max="1" width="11.5703125" customWidth="1"/>
    <col min="2" max="2" width="5.7109375" customWidth="1"/>
    <col min="3" max="3" width="77.28515625" customWidth="1"/>
    <col min="6" max="6" width="9" customWidth="1"/>
  </cols>
  <sheetData>
    <row r="1" spans="1:253" s="305" customFormat="1" ht="18.75" x14ac:dyDescent="0.3">
      <c r="A1" s="317" t="s">
        <v>487</v>
      </c>
      <c r="B1" s="304"/>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row>
    <row r="2" spans="1:253" s="305" customFormat="1" ht="18.75" x14ac:dyDescent="0.3">
      <c r="A2" s="317" t="s">
        <v>488</v>
      </c>
      <c r="B2" s="304"/>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row>
    <row r="3" spans="1:253" s="305" customFormat="1" ht="18.75" x14ac:dyDescent="0.3">
      <c r="A3" s="317" t="s">
        <v>526</v>
      </c>
      <c r="B3" s="304"/>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row>
    <row r="4" spans="1:253" s="305" customFormat="1" ht="18.75" x14ac:dyDescent="0.3">
      <c r="A4" s="304"/>
      <c r="B4" s="304"/>
      <c r="C4" s="373"/>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row>
    <row r="5" spans="1:253" s="305" customFormat="1" ht="18.75" x14ac:dyDescent="0.3">
      <c r="A5" s="304" t="s">
        <v>489</v>
      </c>
      <c r="B5" s="304" t="s">
        <v>490</v>
      </c>
      <c r="C5" s="314" t="s">
        <v>523</v>
      </c>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row>
    <row r="6" spans="1:253" s="305" customFormat="1" ht="18.75" x14ac:dyDescent="0.3">
      <c r="A6" s="304" t="s">
        <v>489</v>
      </c>
      <c r="B6" s="304" t="s">
        <v>491</v>
      </c>
      <c r="C6" s="314" t="s">
        <v>395</v>
      </c>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row>
    <row r="7" spans="1:253" s="305" customFormat="1" ht="18.75" x14ac:dyDescent="0.3">
      <c r="A7" s="304" t="s">
        <v>489</v>
      </c>
      <c r="B7" s="304" t="s">
        <v>492</v>
      </c>
      <c r="C7" s="314" t="s">
        <v>493</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row>
    <row r="8" spans="1:253" s="305" customFormat="1" ht="18.75" x14ac:dyDescent="0.3">
      <c r="A8" s="304" t="s">
        <v>489</v>
      </c>
      <c r="B8" s="304" t="s">
        <v>494</v>
      </c>
      <c r="C8" s="314" t="s">
        <v>441</v>
      </c>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row>
    <row r="9" spans="1:253" s="305" customFormat="1" ht="18.75" x14ac:dyDescent="0.3">
      <c r="A9" s="304" t="s">
        <v>489</v>
      </c>
      <c r="B9" s="304" t="s">
        <v>495</v>
      </c>
      <c r="C9" s="314" t="s">
        <v>496</v>
      </c>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row>
    <row r="10" spans="1:253" s="305" customFormat="1" ht="18.75" x14ac:dyDescent="0.3">
      <c r="A10" s="304" t="s">
        <v>489</v>
      </c>
      <c r="B10" s="304" t="s">
        <v>497</v>
      </c>
      <c r="C10" s="314" t="s">
        <v>498</v>
      </c>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row>
    <row r="11" spans="1:253" s="305" customFormat="1" ht="18.75" x14ac:dyDescent="0.3">
      <c r="A11" s="304" t="s">
        <v>489</v>
      </c>
      <c r="B11" s="304" t="s">
        <v>499</v>
      </c>
      <c r="C11" s="315" t="s">
        <v>500</v>
      </c>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row>
    <row r="12" spans="1:253" s="305" customFormat="1" ht="18.75" x14ac:dyDescent="0.3">
      <c r="A12" s="304" t="s">
        <v>489</v>
      </c>
      <c r="B12" s="304" t="s">
        <v>501</v>
      </c>
      <c r="C12" s="314" t="s">
        <v>502</v>
      </c>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row>
    <row r="13" spans="1:253" s="305" customFormat="1" ht="18.75" x14ac:dyDescent="0.3">
      <c r="A13" s="304" t="s">
        <v>489</v>
      </c>
      <c r="B13" s="304" t="s">
        <v>503</v>
      </c>
      <c r="C13" s="314" t="s">
        <v>504</v>
      </c>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row>
    <row r="14" spans="1:253" s="305" customFormat="1" ht="18.75" x14ac:dyDescent="0.3">
      <c r="A14" s="304" t="s">
        <v>489</v>
      </c>
      <c r="B14" s="304" t="s">
        <v>505</v>
      </c>
      <c r="C14" s="314" t="s">
        <v>506</v>
      </c>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row>
    <row r="15" spans="1:253" s="305" customFormat="1" ht="18.75" x14ac:dyDescent="0.3">
      <c r="A15" s="304" t="s">
        <v>489</v>
      </c>
      <c r="B15" s="304" t="s">
        <v>507</v>
      </c>
      <c r="C15" s="314" t="s">
        <v>508</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row>
    <row r="16" spans="1:253" s="305" customFormat="1" ht="18.75" x14ac:dyDescent="0.3">
      <c r="A16" s="304" t="s">
        <v>489</v>
      </c>
      <c r="B16" s="304" t="s">
        <v>509</v>
      </c>
      <c r="C16" s="315" t="s">
        <v>510</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row>
    <row r="17" spans="1:253" s="305" customFormat="1" ht="18.75" x14ac:dyDescent="0.3">
      <c r="A17" s="304" t="s">
        <v>489</v>
      </c>
      <c r="B17" s="304" t="s">
        <v>511</v>
      </c>
      <c r="C17" s="314" t="s">
        <v>512</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row>
    <row r="18" spans="1:253" s="305" customFormat="1" ht="18.75" x14ac:dyDescent="0.3">
      <c r="A18" s="304" t="s">
        <v>489</v>
      </c>
      <c r="B18" s="304" t="s">
        <v>513</v>
      </c>
      <c r="C18" s="314" t="s">
        <v>514</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row>
    <row r="19" spans="1:253" s="305" customFormat="1" ht="18.75" x14ac:dyDescent="0.3">
      <c r="A19" s="304" t="s">
        <v>489</v>
      </c>
      <c r="B19" s="304" t="s">
        <v>515</v>
      </c>
      <c r="C19" s="314" t="s">
        <v>516</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row>
    <row r="20" spans="1:253" s="305" customFormat="1" ht="18.75" x14ac:dyDescent="0.3">
      <c r="A20" s="304" t="s">
        <v>489</v>
      </c>
      <c r="B20" s="304" t="s">
        <v>517</v>
      </c>
      <c r="C20" s="314" t="s">
        <v>518</v>
      </c>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row>
    <row r="21" spans="1:253" s="305" customFormat="1" ht="18.75" x14ac:dyDescent="0.3">
      <c r="A21" s="304" t="s">
        <v>489</v>
      </c>
      <c r="B21" s="304" t="s">
        <v>519</v>
      </c>
      <c r="C21" s="314" t="s">
        <v>520</v>
      </c>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row>
    <row r="22" spans="1:253" s="305" customFormat="1" ht="18.75" x14ac:dyDescent="0.3">
      <c r="A22" s="304" t="s">
        <v>489</v>
      </c>
      <c r="B22" s="304" t="s">
        <v>521</v>
      </c>
      <c r="C22" s="316" t="s">
        <v>522</v>
      </c>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row>
    <row r="23" spans="1:253" s="305" customFormat="1" ht="31.9" customHeight="1" x14ac:dyDescent="0.3">
      <c r="A23" s="316" t="s">
        <v>537</v>
      </c>
      <c r="B23"/>
      <c r="C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row>
    <row r="24" spans="1:253" s="305" customFormat="1" ht="18.75" x14ac:dyDescent="0.3">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row>
  </sheetData>
  <hyperlinks>
    <hyperlink ref="C22" location="'Exhibit H'!A1" display="Demographic and Tax Data" xr:uid="{560D522F-6083-46DB-A8AB-0D3E6C2A745E}"/>
    <hyperlink ref="C5" location="'Exhibit A'!A1" display="General Government" xr:uid="{29E26A4D-0B86-46FB-87CD-E6D2692EE5C4}"/>
    <hyperlink ref="C6" location="'Exhibit B'!A1" display="Local Revenue" xr:uid="{25B57C16-41BF-4658-A5FB-8FF10BD78194}"/>
    <hyperlink ref="C7" location="'Exhibit B1'!A1" display="Inter-Governmental Revenue" xr:uid="{BF7052A7-C4EB-4D9E-A158-418D8F7F015A}"/>
    <hyperlink ref="C8" location="'Exhibit B2'!A1" display="Other Local Taxes" xr:uid="{6E37AAC0-339D-4833-AFE3-9E2942D51AAE}"/>
    <hyperlink ref="C9" location="'Exhibit C'!A1" display="Summary of Maintenance and Operation Expenditures" xr:uid="{1E35ABD3-1AE4-4A11-AAB9-E9519743778F}"/>
    <hyperlink ref="C10" location="'Exhibit C1'!A1" display="General Government Administration Expenditures by Activity" xr:uid="{84A836CA-75FC-4D0D-880B-F10D2C4DECBD}"/>
    <hyperlink ref="C11" location="'Exhibit C2'!A1" display="Judicial Administration Expenditures by Activity" xr:uid="{775C1624-1554-4B48-A2EF-CE00E9B8AB91}"/>
    <hyperlink ref="C12" location="'Exhibit C3'!A1" display="Public Safety Expenditures by Activity" xr:uid="{F52A857E-624E-49B9-B44E-0EB616AE7D68}"/>
    <hyperlink ref="C13" location="'Exhibit C4'!A1" display="Public Works Expenditures by Activity" xr:uid="{8F734F41-61FF-4077-9439-B3C5305DD1A9}"/>
    <hyperlink ref="C14" location="'Exhibit C5'!A1" display="Health and Welfare Expenditures by Activity" xr:uid="{76893CDB-0D4B-4AAB-BC90-6A21BA228150}"/>
    <hyperlink ref="C15" location="'Exhibit C6'!A1" display="Education Expenditures by Activity" xr:uid="{FE81048B-E77F-4452-B363-A951B37710CE}"/>
    <hyperlink ref="C16" location="'Exhibit C7'!A1" display="Parks, Recreation, and Cultural Expenditures by Activity" xr:uid="{258925B2-CEE7-43A4-AE39-BC592A7301C8}"/>
    <hyperlink ref="C17" location="'Exhibit C8'!A1" display="Community Development Expenditures by Activity" xr:uid="{D5E89F4E-6AB0-423D-B70F-C0D97D10FA85}"/>
    <hyperlink ref="C18" location="'Exhibit D'!A1" display="Capital Projects for General Government" xr:uid="{4E2498C4-41AC-4F53-BD94-D9DB88D4206A}"/>
    <hyperlink ref="C19" location="'Exhibit E'!A1" display="Debt Service for General Government" xr:uid="{C08BEF92-6D8E-47D1-A96F-18457FA681CF}"/>
    <hyperlink ref="C20" location="'Exhibit F'!A1" display="Summary of Enterprise Activities" xr:uid="{D1AA4AD6-938D-45B5-BB93-73F7C725ED4E}"/>
    <hyperlink ref="C21" location="'Exhibit G'!A1" display="Summary of Outstanding Debt" xr:uid="{84FBFD0E-7423-4687-A2D9-0E35EFE7DE9D}"/>
    <hyperlink ref="A23" r:id="rId1" xr:uid="{A64CA033-36BB-4AC0-B7BD-6BA5B8908F71}"/>
  </hyperlinks>
  <pageMargins left="0.43" right="0.31" top="0.75" bottom="0.75" header="0.3" footer="0.3"/>
  <pageSetup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EE493-053F-4042-A08A-2AC6D6806741}">
  <sheetPr transitionEvaluation="1">
    <tabColor theme="4" tint="-0.249977111117893"/>
  </sheetPr>
  <dimension ref="A1:AB309"/>
  <sheetViews>
    <sheetView showGridLines="0" zoomScaleNormal="100" workbookViewId="0">
      <pane xSplit="4" ySplit="6" topLeftCell="E7" activePane="bottomRight" state="frozen"/>
      <selection pane="topRight" activeCell="E1" sqref="E1"/>
      <selection pane="bottomLeft" activeCell="A8" sqref="A8"/>
      <selection pane="bottomRight"/>
    </sheetView>
  </sheetViews>
  <sheetFormatPr defaultColWidth="12.7109375" defaultRowHeight="12.75" x14ac:dyDescent="0.2"/>
  <cols>
    <col min="1" max="1" width="5.5703125" style="66" customWidth="1"/>
    <col min="2" max="2" width="10.85546875" style="66" customWidth="1"/>
    <col min="3" max="3" width="2.7109375" style="283" customWidth="1"/>
    <col min="4" max="4" width="19.28515625" style="66" customWidth="1"/>
    <col min="5" max="5" width="15.5703125" style="66" bestFit="1" customWidth="1"/>
    <col min="6" max="7" width="10.42578125" style="66" customWidth="1"/>
    <col min="8" max="8" width="15.5703125" style="66" bestFit="1" customWidth="1"/>
    <col min="9" max="9" width="10.42578125" style="66" customWidth="1"/>
    <col min="10" max="10" width="11.28515625" style="66" customWidth="1"/>
    <col min="11" max="11" width="14.5703125" style="66" bestFit="1" customWidth="1"/>
    <col min="12" max="13" width="11.28515625" style="66" customWidth="1"/>
    <col min="14" max="14" width="14.5703125" style="66" bestFit="1" customWidth="1"/>
    <col min="15" max="16" width="11.28515625" style="66" customWidth="1"/>
    <col min="17" max="17" width="15.5703125" style="66" bestFit="1" customWidth="1"/>
    <col min="18" max="19" width="15.28515625" style="66" customWidth="1"/>
    <col min="20" max="20" width="16.140625" style="66" customWidth="1"/>
    <col min="21" max="21" width="3.7109375" style="66" customWidth="1"/>
    <col min="22" max="22" width="16.140625" style="66" customWidth="1"/>
    <col min="23" max="24" width="11.28515625" style="66" customWidth="1"/>
    <col min="25" max="25" width="15.28515625" style="66" customWidth="1"/>
    <col min="26" max="26" width="14.5703125" style="66" bestFit="1" customWidth="1"/>
    <col min="27" max="27" width="13.140625" style="66" bestFit="1" customWidth="1"/>
    <col min="28" max="28" width="7.28515625" style="172" customWidth="1"/>
    <col min="29" max="29" width="10.85546875" style="66" customWidth="1"/>
    <col min="30" max="30" width="8.140625" style="66" customWidth="1"/>
    <col min="31" max="16384" width="12.7109375" style="66"/>
  </cols>
  <sheetData>
    <row r="1" spans="1:27" s="90" customFormat="1" ht="15.75" x14ac:dyDescent="0.2">
      <c r="A1" s="325" t="s">
        <v>0</v>
      </c>
      <c r="C1" s="280"/>
    </row>
    <row r="2" spans="1:27" s="90" customFormat="1" ht="15.75" x14ac:dyDescent="0.25">
      <c r="A2" s="360" t="s">
        <v>482</v>
      </c>
      <c r="C2" s="280"/>
    </row>
    <row r="3" spans="1:27" s="90" customFormat="1" ht="16.5" thickBot="1" x14ac:dyDescent="0.25">
      <c r="A3" s="323" t="s">
        <v>525</v>
      </c>
      <c r="C3" s="280"/>
    </row>
    <row r="4" spans="1:27" ht="13.5" thickBot="1" x14ac:dyDescent="0.25">
      <c r="E4" s="446" t="s">
        <v>394</v>
      </c>
      <c r="F4" s="447"/>
      <c r="G4" s="447"/>
      <c r="H4" s="447"/>
      <c r="I4" s="447"/>
      <c r="J4" s="447"/>
      <c r="K4" s="447"/>
      <c r="L4" s="447"/>
      <c r="M4" s="447"/>
      <c r="N4" s="447"/>
      <c r="O4" s="447"/>
      <c r="P4" s="448"/>
      <c r="S4" s="71"/>
      <c r="V4" s="376" t="s">
        <v>480</v>
      </c>
      <c r="W4" s="377"/>
      <c r="X4" s="377"/>
      <c r="Y4" s="377"/>
      <c r="Z4" s="377"/>
      <c r="AA4" s="378"/>
    </row>
    <row r="5" spans="1:27" x14ac:dyDescent="0.2">
      <c r="B5" s="71"/>
      <c r="E5" s="518" t="s">
        <v>468</v>
      </c>
      <c r="F5" s="519"/>
      <c r="G5" s="520"/>
      <c r="H5" s="379" t="s">
        <v>469</v>
      </c>
      <c r="I5" s="380"/>
      <c r="J5" s="381"/>
      <c r="K5" s="382" t="s">
        <v>469</v>
      </c>
      <c r="L5" s="383"/>
      <c r="M5" s="383"/>
      <c r="N5" s="383"/>
      <c r="O5" s="383"/>
      <c r="P5" s="384"/>
      <c r="Q5" s="71"/>
      <c r="R5" s="71"/>
      <c r="S5" s="71"/>
      <c r="T5" s="71"/>
      <c r="V5" s="385" t="s">
        <v>476</v>
      </c>
      <c r="W5" s="386"/>
      <c r="X5" s="387"/>
      <c r="Y5" s="385" t="s">
        <v>396</v>
      </c>
      <c r="Z5" s="386"/>
      <c r="AA5" s="387"/>
    </row>
    <row r="6" spans="1:27" ht="45.75" thickBot="1" x14ac:dyDescent="0.3">
      <c r="A6" s="361" t="s">
        <v>1</v>
      </c>
      <c r="B6" s="356" t="s">
        <v>467</v>
      </c>
      <c r="C6" s="356"/>
      <c r="D6" s="362" t="s">
        <v>328</v>
      </c>
      <c r="E6" s="355" t="s">
        <v>395</v>
      </c>
      <c r="F6" s="356" t="s">
        <v>346</v>
      </c>
      <c r="G6" s="357" t="s">
        <v>460</v>
      </c>
      <c r="H6" s="355" t="s">
        <v>387</v>
      </c>
      <c r="I6" s="356" t="s">
        <v>346</v>
      </c>
      <c r="J6" s="357" t="s">
        <v>460</v>
      </c>
      <c r="K6" s="355" t="s">
        <v>339</v>
      </c>
      <c r="L6" s="356" t="s">
        <v>346</v>
      </c>
      <c r="M6" s="356" t="s">
        <v>460</v>
      </c>
      <c r="N6" s="356" t="s">
        <v>340</v>
      </c>
      <c r="O6" s="356" t="s">
        <v>346</v>
      </c>
      <c r="P6" s="357" t="s">
        <v>460</v>
      </c>
      <c r="Q6" s="356" t="s">
        <v>470</v>
      </c>
      <c r="R6" s="356" t="s">
        <v>471</v>
      </c>
      <c r="S6" s="356" t="s">
        <v>472</v>
      </c>
      <c r="T6" s="356" t="s">
        <v>473</v>
      </c>
      <c r="U6" s="356"/>
      <c r="V6" s="355" t="s">
        <v>474</v>
      </c>
      <c r="W6" s="356" t="s">
        <v>346</v>
      </c>
      <c r="X6" s="357" t="s">
        <v>475</v>
      </c>
      <c r="Y6" s="355" t="s">
        <v>477</v>
      </c>
      <c r="Z6" s="356" t="s">
        <v>478</v>
      </c>
      <c r="AA6" s="357" t="s">
        <v>479</v>
      </c>
    </row>
    <row r="7" spans="1:27" x14ac:dyDescent="0.2">
      <c r="A7" s="134">
        <v>1</v>
      </c>
      <c r="B7" s="141">
        <v>159363</v>
      </c>
      <c r="C7" s="372"/>
      <c r="D7" s="134" t="s">
        <v>5</v>
      </c>
      <c r="E7" s="141">
        <v>908281777</v>
      </c>
      <c r="F7" s="150">
        <f t="shared" ref="F7:F44" si="0">IFERROR(E7/$B7,0)</f>
        <v>5699.4520497229596</v>
      </c>
      <c r="G7" s="140">
        <f t="shared" ref="G7:G45" si="1">IF($Q7&lt;&gt;0,(E7/$Q7)*100,0)</f>
        <v>76.379296195611616</v>
      </c>
      <c r="H7" s="141">
        <v>161472430</v>
      </c>
      <c r="I7" s="140">
        <f t="shared" ref="I7:I44" si="2">IFERROR(H7/$B7,0)</f>
        <v>1013.2366358565037</v>
      </c>
      <c r="J7" s="140">
        <f t="shared" ref="J7:J45" si="3">IF($Q7&lt;&gt;0,(H7/$Q7)*100,0)</f>
        <v>13.57855113985752</v>
      </c>
      <c r="K7" s="141">
        <v>86182081</v>
      </c>
      <c r="L7" s="140">
        <f t="shared" ref="L7:L44" si="4">IFERROR(K7/$B7,0)</f>
        <v>540.79103054033874</v>
      </c>
      <c r="M7" s="140">
        <f t="shared" ref="M7:M45" si="5">IF($Q7&lt;&gt;0,(K7/$Q7)*100,0)</f>
        <v>7.2472297233518006</v>
      </c>
      <c r="N7" s="141">
        <v>33236462</v>
      </c>
      <c r="O7" s="140">
        <f t="shared" ref="O7:O44" si="6">IFERROR(N7/$B7,0)</f>
        <v>208.55820987305711</v>
      </c>
      <c r="P7" s="140">
        <f t="shared" ref="P7:P45" si="7">IF($Q7&lt;&gt;0,(N7/$Q7)*100,0)</f>
        <v>2.7949229411790677</v>
      </c>
      <c r="Q7" s="141">
        <f t="shared" ref="Q7:Q45" si="8">(E7+H7+K7+N7)</f>
        <v>1189172750</v>
      </c>
      <c r="R7" s="141">
        <v>313160</v>
      </c>
      <c r="S7" s="141">
        <v>-5387146</v>
      </c>
      <c r="T7" s="141">
        <f t="shared" ref="T7:T45" si="9">(Q7+R7+S7)</f>
        <v>1184098764</v>
      </c>
      <c r="U7" s="134"/>
      <c r="V7" s="141">
        <v>921707890</v>
      </c>
      <c r="W7" s="140">
        <f t="shared" ref="W7:W44" si="10">IFERROR(V7/$B7,0)</f>
        <v>5783.7006707956052</v>
      </c>
      <c r="X7" s="140">
        <f t="shared" ref="X7:X45" si="11">IF($W$45&lt;&gt;0,(W7/$W$45)*100,0)</f>
        <v>106.26529205597973</v>
      </c>
      <c r="Y7" s="141">
        <v>83195619</v>
      </c>
      <c r="Z7" s="141">
        <v>116616222</v>
      </c>
      <c r="AA7" s="141">
        <v>34433498</v>
      </c>
    </row>
    <row r="8" spans="1:27" x14ac:dyDescent="0.2">
      <c r="A8" s="110">
        <v>2</v>
      </c>
      <c r="B8" s="39">
        <v>16512</v>
      </c>
      <c r="C8" s="371"/>
      <c r="D8" s="110" t="s">
        <v>7</v>
      </c>
      <c r="E8" s="39">
        <v>73300735</v>
      </c>
      <c r="F8" s="142">
        <f t="shared" si="0"/>
        <v>4439.2402495155038</v>
      </c>
      <c r="G8" s="142">
        <f t="shared" si="1"/>
        <v>46.596892387145353</v>
      </c>
      <c r="H8" s="39">
        <v>71168540</v>
      </c>
      <c r="I8" s="142">
        <f t="shared" si="2"/>
        <v>4310.1102228682166</v>
      </c>
      <c r="J8" s="142">
        <f t="shared" si="3"/>
        <v>45.241467220352554</v>
      </c>
      <c r="K8" s="39">
        <v>12714699</v>
      </c>
      <c r="L8" s="142">
        <f t="shared" si="4"/>
        <v>770.02779796511629</v>
      </c>
      <c r="M8" s="142">
        <f t="shared" si="5"/>
        <v>8.0826673980546655</v>
      </c>
      <c r="N8" s="39">
        <v>124231</v>
      </c>
      <c r="O8" s="142">
        <f t="shared" si="6"/>
        <v>7.5236797480620154</v>
      </c>
      <c r="P8" s="142">
        <f t="shared" si="7"/>
        <v>7.8972994447428863E-2</v>
      </c>
      <c r="Q8" s="39">
        <f t="shared" si="8"/>
        <v>157308205</v>
      </c>
      <c r="R8" s="39">
        <v>619539</v>
      </c>
      <c r="S8" s="39">
        <v>0</v>
      </c>
      <c r="T8" s="39">
        <f t="shared" si="9"/>
        <v>157927744</v>
      </c>
      <c r="U8" s="110"/>
      <c r="V8" s="39">
        <v>122238625</v>
      </c>
      <c r="W8" s="142">
        <f t="shared" si="10"/>
        <v>7403.0175024224809</v>
      </c>
      <c r="X8" s="142">
        <f t="shared" si="11"/>
        <v>136.01738087220866</v>
      </c>
      <c r="Y8" s="39">
        <v>1023325</v>
      </c>
      <c r="Z8" s="39">
        <v>0</v>
      </c>
      <c r="AA8" s="39">
        <v>277</v>
      </c>
    </row>
    <row r="9" spans="1:27" x14ac:dyDescent="0.2">
      <c r="A9" s="113">
        <v>3</v>
      </c>
      <c r="B9" s="47">
        <v>6632</v>
      </c>
      <c r="C9" s="370"/>
      <c r="D9" s="113" t="s">
        <v>9</v>
      </c>
      <c r="E9" s="47">
        <v>12050544</v>
      </c>
      <c r="F9" s="143">
        <f t="shared" si="0"/>
        <v>1817.0301568154403</v>
      </c>
      <c r="G9" s="143">
        <f t="shared" si="1"/>
        <v>29.578458252332723</v>
      </c>
      <c r="H9" s="47">
        <v>22205068</v>
      </c>
      <c r="I9" s="143">
        <f t="shared" si="2"/>
        <v>3348.1706875753921</v>
      </c>
      <c r="J9" s="143">
        <f t="shared" si="3"/>
        <v>54.503072793079653</v>
      </c>
      <c r="K9" s="47">
        <v>3341112</v>
      </c>
      <c r="L9" s="143">
        <f t="shared" si="4"/>
        <v>503.78648974668278</v>
      </c>
      <c r="M9" s="143">
        <f t="shared" si="5"/>
        <v>8.2008697539603084</v>
      </c>
      <c r="N9" s="47">
        <v>3144223</v>
      </c>
      <c r="O9" s="143">
        <f t="shared" si="6"/>
        <v>474.09876357056697</v>
      </c>
      <c r="P9" s="143">
        <f t="shared" si="7"/>
        <v>7.71759920062732</v>
      </c>
      <c r="Q9" s="47">
        <f t="shared" si="8"/>
        <v>40740947</v>
      </c>
      <c r="R9" s="47">
        <v>624522</v>
      </c>
      <c r="S9" s="47">
        <v>0</v>
      </c>
      <c r="T9" s="47">
        <f t="shared" si="9"/>
        <v>41365469</v>
      </c>
      <c r="U9" s="113"/>
      <c r="V9" s="47">
        <v>38887556</v>
      </c>
      <c r="W9" s="143">
        <f t="shared" si="10"/>
        <v>5863.6242460796138</v>
      </c>
      <c r="X9" s="143">
        <f t="shared" si="11"/>
        <v>107.73374669309442</v>
      </c>
      <c r="Y9" s="47">
        <v>0</v>
      </c>
      <c r="Z9" s="47">
        <v>0</v>
      </c>
      <c r="AA9" s="47">
        <v>179778</v>
      </c>
    </row>
    <row r="10" spans="1:27" x14ac:dyDescent="0.2">
      <c r="A10" s="110">
        <v>4</v>
      </c>
      <c r="B10" s="39">
        <v>51743</v>
      </c>
      <c r="C10" s="371"/>
      <c r="D10" s="110" t="s">
        <v>11</v>
      </c>
      <c r="E10" s="39">
        <v>255272694</v>
      </c>
      <c r="F10" s="142">
        <f t="shared" si="0"/>
        <v>4933.4730108420463</v>
      </c>
      <c r="G10" s="142">
        <f t="shared" si="1"/>
        <v>71.721824617228307</v>
      </c>
      <c r="H10" s="39">
        <v>72944357</v>
      </c>
      <c r="I10" s="142">
        <f t="shared" si="2"/>
        <v>1409.7434822101541</v>
      </c>
      <c r="J10" s="142">
        <f t="shared" si="3"/>
        <v>20.494563275030465</v>
      </c>
      <c r="K10" s="39">
        <v>21100123</v>
      </c>
      <c r="L10" s="142">
        <f t="shared" si="4"/>
        <v>407.78700500550798</v>
      </c>
      <c r="M10" s="142">
        <f t="shared" si="5"/>
        <v>5.9283243244494663</v>
      </c>
      <c r="N10" s="39">
        <v>6603350</v>
      </c>
      <c r="O10" s="142">
        <f t="shared" si="6"/>
        <v>127.61822855265447</v>
      </c>
      <c r="P10" s="142">
        <f t="shared" si="7"/>
        <v>1.8552877832917554</v>
      </c>
      <c r="Q10" s="39">
        <f t="shared" si="8"/>
        <v>355920524</v>
      </c>
      <c r="R10" s="39">
        <v>920364</v>
      </c>
      <c r="S10" s="39">
        <v>15849818</v>
      </c>
      <c r="T10" s="39">
        <f t="shared" si="9"/>
        <v>372690706</v>
      </c>
      <c r="U10" s="110"/>
      <c r="V10" s="39">
        <v>335393211</v>
      </c>
      <c r="W10" s="142">
        <f t="shared" si="10"/>
        <v>6481.9050113058775</v>
      </c>
      <c r="X10" s="142">
        <f t="shared" si="11"/>
        <v>119.09356453794247</v>
      </c>
      <c r="Y10" s="39">
        <v>35125186</v>
      </c>
      <c r="Z10" s="39">
        <v>13725940</v>
      </c>
      <c r="AA10" s="39">
        <v>9732527</v>
      </c>
    </row>
    <row r="11" spans="1:27" x14ac:dyDescent="0.2">
      <c r="A11" s="113">
        <v>5</v>
      </c>
      <c r="B11" s="47">
        <v>253261</v>
      </c>
      <c r="C11" s="370"/>
      <c r="D11" s="113" t="s">
        <v>13</v>
      </c>
      <c r="E11" s="47">
        <v>838456226</v>
      </c>
      <c r="F11" s="143">
        <f t="shared" si="0"/>
        <v>3310.6409040476033</v>
      </c>
      <c r="G11" s="149">
        <f t="shared" si="1"/>
        <v>58.087491688439307</v>
      </c>
      <c r="H11" s="47">
        <v>537256176</v>
      </c>
      <c r="I11" s="143">
        <f t="shared" si="2"/>
        <v>2121.3537654830393</v>
      </c>
      <c r="J11" s="149">
        <f t="shared" si="3"/>
        <v>37.220623677452046</v>
      </c>
      <c r="K11" s="47">
        <v>58049332</v>
      </c>
      <c r="L11" s="143">
        <f t="shared" si="4"/>
        <v>229.20754478581384</v>
      </c>
      <c r="M11" s="149">
        <f t="shared" si="5"/>
        <v>4.021605404680308</v>
      </c>
      <c r="N11" s="47">
        <v>9675057</v>
      </c>
      <c r="O11" s="143">
        <f t="shared" si="6"/>
        <v>38.201922127765428</v>
      </c>
      <c r="P11" s="149">
        <f t="shared" si="7"/>
        <v>0.67027922942834284</v>
      </c>
      <c r="Q11" s="47">
        <f t="shared" si="8"/>
        <v>1443436791</v>
      </c>
      <c r="R11" s="47">
        <v>2376095</v>
      </c>
      <c r="S11" s="47">
        <v>8225409</v>
      </c>
      <c r="T11" s="47">
        <f t="shared" si="9"/>
        <v>1454038295</v>
      </c>
      <c r="U11" s="113"/>
      <c r="V11" s="47">
        <v>1238030115</v>
      </c>
      <c r="W11" s="143">
        <f t="shared" si="10"/>
        <v>4888.3567347518965</v>
      </c>
      <c r="X11" s="149">
        <f t="shared" si="11"/>
        <v>89.814927441735747</v>
      </c>
      <c r="Y11" s="47">
        <v>68941960</v>
      </c>
      <c r="Z11" s="47">
        <v>39892695</v>
      </c>
      <c r="AA11" s="47">
        <v>0</v>
      </c>
    </row>
    <row r="12" spans="1:27" x14ac:dyDescent="0.2">
      <c r="A12" s="110">
        <v>6</v>
      </c>
      <c r="B12" s="39">
        <v>0</v>
      </c>
      <c r="C12" s="371" t="s">
        <v>366</v>
      </c>
      <c r="D12" s="110" t="s">
        <v>15</v>
      </c>
      <c r="E12" s="39">
        <v>0</v>
      </c>
      <c r="F12" s="142">
        <f t="shared" si="0"/>
        <v>0</v>
      </c>
      <c r="G12" s="151">
        <f t="shared" si="1"/>
        <v>0</v>
      </c>
      <c r="H12" s="39">
        <v>0</v>
      </c>
      <c r="I12" s="142">
        <f t="shared" si="2"/>
        <v>0</v>
      </c>
      <c r="J12" s="151">
        <f t="shared" si="3"/>
        <v>0</v>
      </c>
      <c r="K12" s="39">
        <v>0</v>
      </c>
      <c r="L12" s="142">
        <f t="shared" si="4"/>
        <v>0</v>
      </c>
      <c r="M12" s="151">
        <f t="shared" si="5"/>
        <v>0</v>
      </c>
      <c r="N12" s="39">
        <v>0</v>
      </c>
      <c r="O12" s="142">
        <f t="shared" si="6"/>
        <v>0</v>
      </c>
      <c r="P12" s="151">
        <f t="shared" si="7"/>
        <v>0</v>
      </c>
      <c r="Q12" s="39">
        <f t="shared" si="8"/>
        <v>0</v>
      </c>
      <c r="R12" s="39">
        <v>0</v>
      </c>
      <c r="S12" s="39">
        <v>0</v>
      </c>
      <c r="T12" s="39">
        <f t="shared" si="9"/>
        <v>0</v>
      </c>
      <c r="U12" s="110"/>
      <c r="V12" s="39">
        <v>0</v>
      </c>
      <c r="W12" s="142">
        <f t="shared" si="10"/>
        <v>0</v>
      </c>
      <c r="X12" s="151">
        <f t="shared" si="11"/>
        <v>0</v>
      </c>
      <c r="Y12" s="39">
        <v>0</v>
      </c>
      <c r="Z12" s="39">
        <v>0</v>
      </c>
      <c r="AA12" s="39">
        <v>0</v>
      </c>
    </row>
    <row r="13" spans="1:27" x14ac:dyDescent="0.2">
      <c r="A13" s="113">
        <v>7</v>
      </c>
      <c r="B13" s="47">
        <v>5525</v>
      </c>
      <c r="C13" s="370"/>
      <c r="D13" s="113" t="s">
        <v>244</v>
      </c>
      <c r="E13" s="47">
        <v>22004098</v>
      </c>
      <c r="F13" s="143">
        <f t="shared" si="0"/>
        <v>3982.6421719457012</v>
      </c>
      <c r="G13" s="149">
        <f t="shared" si="1"/>
        <v>73.40088671105282</v>
      </c>
      <c r="H13" s="47">
        <v>7022780</v>
      </c>
      <c r="I13" s="143">
        <f t="shared" si="2"/>
        <v>1271.0914027149322</v>
      </c>
      <c r="J13" s="149">
        <f t="shared" si="3"/>
        <v>23.426467159737584</v>
      </c>
      <c r="K13" s="47">
        <v>813688</v>
      </c>
      <c r="L13" s="143">
        <f t="shared" si="4"/>
        <v>147.27384615384616</v>
      </c>
      <c r="M13" s="149">
        <f t="shared" si="5"/>
        <v>2.7142862527763301</v>
      </c>
      <c r="N13" s="47">
        <v>137407</v>
      </c>
      <c r="O13" s="143">
        <f t="shared" si="6"/>
        <v>24.870045248868777</v>
      </c>
      <c r="P13" s="149">
        <f t="shared" si="7"/>
        <v>0.45835987643327319</v>
      </c>
      <c r="Q13" s="47">
        <f t="shared" si="8"/>
        <v>29977973</v>
      </c>
      <c r="R13" s="47">
        <v>895517</v>
      </c>
      <c r="S13" s="47">
        <v>446010</v>
      </c>
      <c r="T13" s="47">
        <f t="shared" si="9"/>
        <v>31319500</v>
      </c>
      <c r="U13" s="113"/>
      <c r="V13" s="47">
        <v>30337431</v>
      </c>
      <c r="W13" s="143">
        <f t="shared" si="10"/>
        <v>5490.9377375565609</v>
      </c>
      <c r="X13" s="149">
        <f t="shared" si="11"/>
        <v>100.88628986091403</v>
      </c>
      <c r="Y13" s="47">
        <v>0</v>
      </c>
      <c r="Z13" s="47">
        <v>2307309</v>
      </c>
      <c r="AA13" s="47">
        <v>174195</v>
      </c>
    </row>
    <row r="14" spans="1:27" x14ac:dyDescent="0.2">
      <c r="A14" s="110">
        <v>8</v>
      </c>
      <c r="B14" s="39">
        <v>42700</v>
      </c>
      <c r="C14" s="371"/>
      <c r="D14" s="110" t="s">
        <v>18</v>
      </c>
      <c r="E14" s="39">
        <v>134432686</v>
      </c>
      <c r="F14" s="142">
        <f t="shared" si="0"/>
        <v>3148.3064637002344</v>
      </c>
      <c r="G14" s="151">
        <f t="shared" si="1"/>
        <v>41.2684195629447</v>
      </c>
      <c r="H14" s="39">
        <v>164412270</v>
      </c>
      <c r="I14" s="142">
        <f t="shared" si="2"/>
        <v>3850.4044496487118</v>
      </c>
      <c r="J14" s="151">
        <f t="shared" si="3"/>
        <v>50.471613277563662</v>
      </c>
      <c r="K14" s="39">
        <v>20156530</v>
      </c>
      <c r="L14" s="142">
        <f t="shared" si="4"/>
        <v>472.04988290398126</v>
      </c>
      <c r="M14" s="151">
        <f t="shared" si="5"/>
        <v>6.1876926045581042</v>
      </c>
      <c r="N14" s="39">
        <v>6750475</v>
      </c>
      <c r="O14" s="142">
        <f t="shared" si="6"/>
        <v>158.09074941451991</v>
      </c>
      <c r="P14" s="151">
        <f t="shared" si="7"/>
        <v>2.0722745549335309</v>
      </c>
      <c r="Q14" s="39">
        <f t="shared" si="8"/>
        <v>325751961</v>
      </c>
      <c r="R14" s="39">
        <v>1432254</v>
      </c>
      <c r="S14" s="39">
        <v>18588000</v>
      </c>
      <c r="T14" s="39">
        <f t="shared" si="9"/>
        <v>345772215</v>
      </c>
      <c r="U14" s="110"/>
      <c r="V14" s="39">
        <v>288141552</v>
      </c>
      <c r="W14" s="142">
        <f t="shared" si="10"/>
        <v>6748.045714285714</v>
      </c>
      <c r="X14" s="151">
        <f t="shared" si="11"/>
        <v>123.98343023810597</v>
      </c>
      <c r="Y14" s="39">
        <v>9689819</v>
      </c>
      <c r="Z14" s="39">
        <v>0</v>
      </c>
      <c r="AA14" s="39">
        <v>500000</v>
      </c>
    </row>
    <row r="15" spans="1:27" x14ac:dyDescent="0.2">
      <c r="A15" s="113">
        <v>9</v>
      </c>
      <c r="B15" s="47">
        <v>0</v>
      </c>
      <c r="C15" s="370" t="s">
        <v>366</v>
      </c>
      <c r="D15" s="113" t="s">
        <v>20</v>
      </c>
      <c r="E15" s="47">
        <v>0</v>
      </c>
      <c r="F15" s="143">
        <f t="shared" si="0"/>
        <v>0</v>
      </c>
      <c r="G15" s="149">
        <f t="shared" si="1"/>
        <v>0</v>
      </c>
      <c r="H15" s="47">
        <v>0</v>
      </c>
      <c r="I15" s="143">
        <f t="shared" si="2"/>
        <v>0</v>
      </c>
      <c r="J15" s="149">
        <f t="shared" si="3"/>
        <v>0</v>
      </c>
      <c r="K15" s="47">
        <v>0</v>
      </c>
      <c r="L15" s="143">
        <f t="shared" si="4"/>
        <v>0</v>
      </c>
      <c r="M15" s="149">
        <f t="shared" si="5"/>
        <v>0</v>
      </c>
      <c r="N15" s="47">
        <v>0</v>
      </c>
      <c r="O15" s="143">
        <f t="shared" si="6"/>
        <v>0</v>
      </c>
      <c r="P15" s="149">
        <f t="shared" si="7"/>
        <v>0</v>
      </c>
      <c r="Q15" s="47">
        <f t="shared" si="8"/>
        <v>0</v>
      </c>
      <c r="R15" s="47">
        <v>0</v>
      </c>
      <c r="S15" s="47">
        <v>0</v>
      </c>
      <c r="T15" s="47">
        <f t="shared" si="9"/>
        <v>0</v>
      </c>
      <c r="U15" s="113"/>
      <c r="V15" s="47">
        <v>0</v>
      </c>
      <c r="W15" s="143">
        <f t="shared" si="10"/>
        <v>0</v>
      </c>
      <c r="X15" s="149">
        <f t="shared" si="11"/>
        <v>0</v>
      </c>
      <c r="Y15" s="47">
        <v>0</v>
      </c>
      <c r="Z15" s="47">
        <v>0</v>
      </c>
      <c r="AA15" s="47">
        <v>0</v>
      </c>
    </row>
    <row r="16" spans="1:27" x14ac:dyDescent="0.2">
      <c r="A16" s="110">
        <v>10</v>
      </c>
      <c r="B16" s="39">
        <v>24043</v>
      </c>
      <c r="C16" s="371"/>
      <c r="D16" s="110" t="s">
        <v>22</v>
      </c>
      <c r="E16" s="39">
        <v>174750158</v>
      </c>
      <c r="F16" s="142">
        <f t="shared" si="0"/>
        <v>7268.234330158466</v>
      </c>
      <c r="G16" s="151">
        <f t="shared" si="1"/>
        <v>82.418616276682414</v>
      </c>
      <c r="H16" s="39">
        <v>25375853</v>
      </c>
      <c r="I16" s="142">
        <f t="shared" si="2"/>
        <v>1055.4362184419581</v>
      </c>
      <c r="J16" s="151">
        <f t="shared" si="3"/>
        <v>11.968187697435443</v>
      </c>
      <c r="K16" s="39">
        <v>11879538</v>
      </c>
      <c r="L16" s="142">
        <f t="shared" si="4"/>
        <v>494.0954955704363</v>
      </c>
      <c r="M16" s="151">
        <f t="shared" si="5"/>
        <v>5.602828032729259</v>
      </c>
      <c r="N16" s="39">
        <v>21983</v>
      </c>
      <c r="O16" s="142">
        <f t="shared" si="6"/>
        <v>0.91432017635070495</v>
      </c>
      <c r="P16" s="151">
        <f t="shared" si="7"/>
        <v>1.0367993152889219E-2</v>
      </c>
      <c r="Q16" s="39">
        <f t="shared" si="8"/>
        <v>212027532</v>
      </c>
      <c r="R16" s="39">
        <v>345533</v>
      </c>
      <c r="S16" s="39">
        <v>11155344</v>
      </c>
      <c r="T16" s="39">
        <f t="shared" si="9"/>
        <v>223528409</v>
      </c>
      <c r="U16" s="110"/>
      <c r="V16" s="39">
        <v>195378309</v>
      </c>
      <c r="W16" s="142">
        <f t="shared" si="10"/>
        <v>8126.203427192946</v>
      </c>
      <c r="X16" s="151">
        <f t="shared" si="11"/>
        <v>149.30464587445084</v>
      </c>
      <c r="Y16" s="39">
        <v>332080</v>
      </c>
      <c r="Z16" s="39">
        <v>0</v>
      </c>
      <c r="AA16" s="39">
        <v>0</v>
      </c>
    </row>
    <row r="17" spans="1:27" x14ac:dyDescent="0.2">
      <c r="A17" s="113">
        <v>11</v>
      </c>
      <c r="B17" s="47">
        <v>15868</v>
      </c>
      <c r="C17" s="370"/>
      <c r="D17" s="113" t="s">
        <v>24</v>
      </c>
      <c r="E17" s="47">
        <v>119629845</v>
      </c>
      <c r="F17" s="143">
        <f t="shared" si="0"/>
        <v>7539.0625787748932</v>
      </c>
      <c r="G17" s="149">
        <f t="shared" si="1"/>
        <v>83.361983027428082</v>
      </c>
      <c r="H17" s="47">
        <v>17764388</v>
      </c>
      <c r="I17" s="143">
        <f t="shared" si="2"/>
        <v>1119.5102092261154</v>
      </c>
      <c r="J17" s="149">
        <f t="shared" si="3"/>
        <v>12.378805731535031</v>
      </c>
      <c r="K17" s="47">
        <v>1544227</v>
      </c>
      <c r="L17" s="143">
        <f t="shared" si="4"/>
        <v>97.317053188807662</v>
      </c>
      <c r="M17" s="149">
        <f t="shared" si="5"/>
        <v>1.0760678070300618</v>
      </c>
      <c r="N17" s="47">
        <v>4568017</v>
      </c>
      <c r="O17" s="143">
        <f t="shared" si="6"/>
        <v>287.87603982858582</v>
      </c>
      <c r="P17" s="149">
        <f t="shared" si="7"/>
        <v>3.1831434340068148</v>
      </c>
      <c r="Q17" s="47">
        <f t="shared" si="8"/>
        <v>143506477</v>
      </c>
      <c r="R17" s="47">
        <v>1184856</v>
      </c>
      <c r="S17" s="47">
        <v>3324654</v>
      </c>
      <c r="T17" s="47">
        <f t="shared" si="9"/>
        <v>148015987</v>
      </c>
      <c r="U17" s="113"/>
      <c r="V17" s="47">
        <v>126322059</v>
      </c>
      <c r="W17" s="143">
        <f t="shared" si="10"/>
        <v>7960.8053314847493</v>
      </c>
      <c r="X17" s="149">
        <f t="shared" si="11"/>
        <v>146.26574778024559</v>
      </c>
      <c r="Y17" s="47">
        <v>16029587</v>
      </c>
      <c r="Z17" s="47">
        <v>13807806</v>
      </c>
      <c r="AA17" s="47">
        <v>0</v>
      </c>
    </row>
    <row r="18" spans="1:27" x14ac:dyDescent="0.2">
      <c r="A18" s="110">
        <v>12</v>
      </c>
      <c r="B18" s="39">
        <v>0</v>
      </c>
      <c r="C18" s="371" t="s">
        <v>366</v>
      </c>
      <c r="D18" s="110" t="s">
        <v>26</v>
      </c>
      <c r="E18" s="39">
        <v>0</v>
      </c>
      <c r="F18" s="142">
        <f t="shared" si="0"/>
        <v>0</v>
      </c>
      <c r="G18" s="142">
        <f t="shared" si="1"/>
        <v>0</v>
      </c>
      <c r="H18" s="39">
        <v>0</v>
      </c>
      <c r="I18" s="142">
        <f t="shared" si="2"/>
        <v>0</v>
      </c>
      <c r="J18" s="142">
        <f t="shared" si="3"/>
        <v>0</v>
      </c>
      <c r="K18" s="39">
        <v>0</v>
      </c>
      <c r="L18" s="142">
        <f t="shared" si="4"/>
        <v>0</v>
      </c>
      <c r="M18" s="142">
        <f t="shared" si="5"/>
        <v>0</v>
      </c>
      <c r="N18" s="39">
        <v>0</v>
      </c>
      <c r="O18" s="142">
        <f t="shared" si="6"/>
        <v>0</v>
      </c>
      <c r="P18" s="142">
        <f t="shared" si="7"/>
        <v>0</v>
      </c>
      <c r="Q18" s="39">
        <f t="shared" si="8"/>
        <v>0</v>
      </c>
      <c r="R18" s="39">
        <v>0</v>
      </c>
      <c r="S18" s="39">
        <v>0</v>
      </c>
      <c r="T18" s="39">
        <f t="shared" si="9"/>
        <v>0</v>
      </c>
      <c r="U18" s="110"/>
      <c r="V18" s="39">
        <v>0</v>
      </c>
      <c r="W18" s="142">
        <f t="shared" si="10"/>
        <v>0</v>
      </c>
      <c r="X18" s="142">
        <f t="shared" si="11"/>
        <v>0</v>
      </c>
      <c r="Y18" s="39">
        <v>0</v>
      </c>
      <c r="Z18" s="39">
        <v>0</v>
      </c>
      <c r="AA18" s="39">
        <v>0</v>
      </c>
    </row>
    <row r="19" spans="1:27" x14ac:dyDescent="0.2">
      <c r="A19" s="113">
        <v>13</v>
      </c>
      <c r="B19" s="47">
        <v>28029</v>
      </c>
      <c r="C19" s="370"/>
      <c r="D19" s="113" t="s">
        <v>28</v>
      </c>
      <c r="E19" s="47">
        <v>140963220</v>
      </c>
      <c r="F19" s="143">
        <f t="shared" si="0"/>
        <v>5029.191908380606</v>
      </c>
      <c r="G19" s="143">
        <f t="shared" si="1"/>
        <v>67.839997169419604</v>
      </c>
      <c r="H19" s="47">
        <v>52529667</v>
      </c>
      <c r="I19" s="143">
        <f t="shared" si="2"/>
        <v>1874.1184844268437</v>
      </c>
      <c r="J19" s="143">
        <f t="shared" si="3"/>
        <v>25.280441668334152</v>
      </c>
      <c r="K19" s="47">
        <v>12268047</v>
      </c>
      <c r="L19" s="143">
        <f t="shared" si="4"/>
        <v>437.69121267258913</v>
      </c>
      <c r="M19" s="143">
        <f t="shared" si="5"/>
        <v>5.9041235987253033</v>
      </c>
      <c r="N19" s="47">
        <v>2026840</v>
      </c>
      <c r="O19" s="143">
        <f t="shared" si="6"/>
        <v>72.312248028827284</v>
      </c>
      <c r="P19" s="143">
        <f t="shared" si="7"/>
        <v>0.97543756352094135</v>
      </c>
      <c r="Q19" s="47">
        <f t="shared" si="8"/>
        <v>207787774</v>
      </c>
      <c r="R19" s="47">
        <v>400509</v>
      </c>
      <c r="S19" s="47">
        <v>0</v>
      </c>
      <c r="T19" s="47">
        <f t="shared" si="9"/>
        <v>208188283</v>
      </c>
      <c r="U19" s="113"/>
      <c r="V19" s="47">
        <v>186911772</v>
      </c>
      <c r="W19" s="143">
        <f t="shared" si="10"/>
        <v>6668.5137536123302</v>
      </c>
      <c r="X19" s="143">
        <f t="shared" si="11"/>
        <v>122.52217082829297</v>
      </c>
      <c r="Y19" s="47">
        <v>6903160</v>
      </c>
      <c r="Z19" s="47">
        <v>11822965</v>
      </c>
      <c r="AA19" s="47">
        <v>0</v>
      </c>
    </row>
    <row r="20" spans="1:27" x14ac:dyDescent="0.2">
      <c r="A20" s="110">
        <v>14</v>
      </c>
      <c r="B20" s="39">
        <v>6797</v>
      </c>
      <c r="C20" s="371"/>
      <c r="D20" s="110" t="s">
        <v>30</v>
      </c>
      <c r="E20" s="39">
        <v>31368065</v>
      </c>
      <c r="F20" s="142">
        <f t="shared" si="0"/>
        <v>4614.9867588642046</v>
      </c>
      <c r="G20" s="142">
        <f t="shared" si="1"/>
        <v>49.736365148135668</v>
      </c>
      <c r="H20" s="39">
        <v>25805784</v>
      </c>
      <c r="I20" s="142">
        <f t="shared" si="2"/>
        <v>3796.6432249521849</v>
      </c>
      <c r="J20" s="142">
        <f t="shared" si="3"/>
        <v>40.916961118191928</v>
      </c>
      <c r="K20" s="39">
        <v>5441664</v>
      </c>
      <c r="L20" s="142">
        <f t="shared" si="4"/>
        <v>800.59791084301901</v>
      </c>
      <c r="M20" s="142">
        <f t="shared" si="5"/>
        <v>8.6281569397877913</v>
      </c>
      <c r="N20" s="39">
        <v>453159</v>
      </c>
      <c r="O20" s="142">
        <f t="shared" si="6"/>
        <v>66.670442842430489</v>
      </c>
      <c r="P20" s="142">
        <f t="shared" si="7"/>
        <v>0.71851679388460887</v>
      </c>
      <c r="Q20" s="39">
        <f t="shared" si="8"/>
        <v>63068672</v>
      </c>
      <c r="R20" s="39">
        <v>1127</v>
      </c>
      <c r="S20" s="39">
        <v>160584</v>
      </c>
      <c r="T20" s="39">
        <f t="shared" si="9"/>
        <v>63230383</v>
      </c>
      <c r="U20" s="110"/>
      <c r="V20" s="39">
        <v>60185151</v>
      </c>
      <c r="W20" s="142">
        <f t="shared" si="10"/>
        <v>8854.6639693982634</v>
      </c>
      <c r="X20" s="142">
        <f t="shared" si="11"/>
        <v>162.68882266277984</v>
      </c>
      <c r="Y20" s="39">
        <v>831799</v>
      </c>
      <c r="Z20" s="39">
        <v>1290278</v>
      </c>
      <c r="AA20" s="39">
        <v>616962</v>
      </c>
    </row>
    <row r="21" spans="1:27" x14ac:dyDescent="0.2">
      <c r="A21" s="113">
        <v>15</v>
      </c>
      <c r="B21" s="47">
        <v>136793</v>
      </c>
      <c r="C21" s="370"/>
      <c r="D21" s="113" t="s">
        <v>32</v>
      </c>
      <c r="E21" s="47">
        <v>452576384</v>
      </c>
      <c r="F21" s="143">
        <f t="shared" si="0"/>
        <v>3308.4761939572932</v>
      </c>
      <c r="G21" s="149">
        <f t="shared" si="1"/>
        <v>54.16825749841567</v>
      </c>
      <c r="H21" s="47">
        <v>316636726</v>
      </c>
      <c r="I21" s="143">
        <f t="shared" si="2"/>
        <v>2314.7143932803579</v>
      </c>
      <c r="J21" s="149">
        <f t="shared" si="3"/>
        <v>37.897823027865478</v>
      </c>
      <c r="K21" s="47">
        <v>60313214</v>
      </c>
      <c r="L21" s="143">
        <f t="shared" si="4"/>
        <v>440.90862836548655</v>
      </c>
      <c r="M21" s="149">
        <f t="shared" si="5"/>
        <v>7.2188073041589584</v>
      </c>
      <c r="N21" s="47">
        <v>5974770</v>
      </c>
      <c r="O21" s="143">
        <f t="shared" si="6"/>
        <v>43.677454255700219</v>
      </c>
      <c r="P21" s="149">
        <f t="shared" si="7"/>
        <v>0.7151121695598881</v>
      </c>
      <c r="Q21" s="47">
        <f t="shared" si="8"/>
        <v>835501094</v>
      </c>
      <c r="R21" s="47">
        <v>4756644</v>
      </c>
      <c r="S21" s="47">
        <v>49902646</v>
      </c>
      <c r="T21" s="47">
        <f t="shared" si="9"/>
        <v>890160384</v>
      </c>
      <c r="U21" s="113"/>
      <c r="V21" s="47">
        <v>780547558</v>
      </c>
      <c r="W21" s="143">
        <f t="shared" si="10"/>
        <v>5706.0489791144282</v>
      </c>
      <c r="X21" s="149">
        <f t="shared" si="11"/>
        <v>104.83857927037388</v>
      </c>
      <c r="Y21" s="47">
        <v>49829217</v>
      </c>
      <c r="Z21" s="47">
        <v>33382806</v>
      </c>
      <c r="AA21" s="47">
        <v>0</v>
      </c>
    </row>
    <row r="22" spans="1:27" x14ac:dyDescent="0.2">
      <c r="A22" s="110">
        <v>16</v>
      </c>
      <c r="B22" s="39">
        <v>56879</v>
      </c>
      <c r="C22" s="371"/>
      <c r="D22" s="110" t="s">
        <v>34</v>
      </c>
      <c r="E22" s="39">
        <v>158367288</v>
      </c>
      <c r="F22" s="142">
        <f t="shared" si="0"/>
        <v>2784.2839712371879</v>
      </c>
      <c r="G22" s="151">
        <f t="shared" si="1"/>
        <v>58.211005669923296</v>
      </c>
      <c r="H22" s="39">
        <v>93189439</v>
      </c>
      <c r="I22" s="142">
        <f t="shared" si="2"/>
        <v>1638.3804040155417</v>
      </c>
      <c r="J22" s="151">
        <f t="shared" si="3"/>
        <v>34.253607740040174</v>
      </c>
      <c r="K22" s="39">
        <v>16589946</v>
      </c>
      <c r="L22" s="142">
        <f t="shared" si="4"/>
        <v>291.67084512737569</v>
      </c>
      <c r="M22" s="151">
        <f t="shared" si="5"/>
        <v>6.097960335531674</v>
      </c>
      <c r="N22" s="39">
        <v>3910623</v>
      </c>
      <c r="O22" s="142">
        <f t="shared" si="6"/>
        <v>68.753371191476646</v>
      </c>
      <c r="P22" s="151">
        <f t="shared" si="7"/>
        <v>1.4374262545048599</v>
      </c>
      <c r="Q22" s="39">
        <f t="shared" si="8"/>
        <v>272057296</v>
      </c>
      <c r="R22" s="39">
        <v>300128</v>
      </c>
      <c r="S22" s="39">
        <v>3460204</v>
      </c>
      <c r="T22" s="39">
        <f t="shared" si="9"/>
        <v>275817628</v>
      </c>
      <c r="U22" s="110"/>
      <c r="V22" s="39">
        <v>245646448</v>
      </c>
      <c r="W22" s="142">
        <f t="shared" si="10"/>
        <v>4318.7546897800594</v>
      </c>
      <c r="X22" s="151">
        <f t="shared" si="11"/>
        <v>79.349495167508238</v>
      </c>
      <c r="Y22" s="39">
        <v>12479954</v>
      </c>
      <c r="Z22" s="39">
        <v>20019388</v>
      </c>
      <c r="AA22" s="39">
        <v>1520230</v>
      </c>
    </row>
    <row r="23" spans="1:27" x14ac:dyDescent="0.2">
      <c r="A23" s="113">
        <v>17</v>
      </c>
      <c r="B23" s="47">
        <v>0</v>
      </c>
      <c r="C23" s="370" t="s">
        <v>366</v>
      </c>
      <c r="D23" s="113" t="s">
        <v>36</v>
      </c>
      <c r="E23" s="47">
        <v>0</v>
      </c>
      <c r="F23" s="143">
        <f t="shared" si="0"/>
        <v>0</v>
      </c>
      <c r="G23" s="149">
        <f t="shared" si="1"/>
        <v>0</v>
      </c>
      <c r="H23" s="47">
        <v>0</v>
      </c>
      <c r="I23" s="143">
        <f t="shared" si="2"/>
        <v>0</v>
      </c>
      <c r="J23" s="149">
        <f t="shared" si="3"/>
        <v>0</v>
      </c>
      <c r="K23" s="47">
        <v>0</v>
      </c>
      <c r="L23" s="143">
        <f t="shared" si="4"/>
        <v>0</v>
      </c>
      <c r="M23" s="149">
        <f t="shared" si="5"/>
        <v>0</v>
      </c>
      <c r="N23" s="47">
        <v>0</v>
      </c>
      <c r="O23" s="143">
        <f t="shared" si="6"/>
        <v>0</v>
      </c>
      <c r="P23" s="149">
        <f t="shared" si="7"/>
        <v>0</v>
      </c>
      <c r="Q23" s="47">
        <f t="shared" si="8"/>
        <v>0</v>
      </c>
      <c r="R23" s="47">
        <v>0</v>
      </c>
      <c r="S23" s="47">
        <v>0</v>
      </c>
      <c r="T23" s="47">
        <f t="shared" si="9"/>
        <v>0</v>
      </c>
      <c r="U23" s="113"/>
      <c r="V23" s="47">
        <v>0</v>
      </c>
      <c r="W23" s="143">
        <f t="shared" si="10"/>
        <v>0</v>
      </c>
      <c r="X23" s="149">
        <f t="shared" si="11"/>
        <v>0</v>
      </c>
      <c r="Y23" s="47">
        <v>0</v>
      </c>
      <c r="Z23" s="47">
        <v>0</v>
      </c>
      <c r="AA23" s="47">
        <v>0</v>
      </c>
    </row>
    <row r="24" spans="1:27" x14ac:dyDescent="0.2">
      <c r="A24" s="110">
        <v>18</v>
      </c>
      <c r="B24" s="39">
        <v>7340</v>
      </c>
      <c r="C24" s="371"/>
      <c r="D24" s="110" t="s">
        <v>38</v>
      </c>
      <c r="E24" s="39">
        <v>21753276</v>
      </c>
      <c r="F24" s="142">
        <f>IFERROR(E24/$B24,0)</f>
        <v>2963.6615803814716</v>
      </c>
      <c r="G24" s="151">
        <f t="shared" si="1"/>
        <v>64.2801927205238</v>
      </c>
      <c r="H24" s="39">
        <v>10965116</v>
      </c>
      <c r="I24" s="142">
        <f t="shared" si="2"/>
        <v>1493.8850136239782</v>
      </c>
      <c r="J24" s="151">
        <f t="shared" si="3"/>
        <v>32.401545849135502</v>
      </c>
      <c r="K24" s="39">
        <v>1121252</v>
      </c>
      <c r="L24" s="142">
        <f t="shared" si="4"/>
        <v>152.75912806539509</v>
      </c>
      <c r="M24" s="151">
        <f t="shared" si="5"/>
        <v>3.3132616277324276</v>
      </c>
      <c r="N24" s="39">
        <v>1692</v>
      </c>
      <c r="O24" s="142">
        <f t="shared" si="6"/>
        <v>0.23051771117166212</v>
      </c>
      <c r="P24" s="151">
        <f t="shared" si="7"/>
        <v>4.9998026082658199E-3</v>
      </c>
      <c r="Q24" s="39">
        <f t="shared" si="8"/>
        <v>33841336</v>
      </c>
      <c r="R24" s="39">
        <v>256587</v>
      </c>
      <c r="S24" s="39">
        <v>0</v>
      </c>
      <c r="T24" s="39">
        <f t="shared" si="9"/>
        <v>34097923</v>
      </c>
      <c r="U24" s="110"/>
      <c r="V24" s="39">
        <v>30809137</v>
      </c>
      <c r="W24" s="142">
        <f t="shared" si="10"/>
        <v>4197.4301089918254</v>
      </c>
      <c r="X24" s="151">
        <f t="shared" si="11"/>
        <v>77.120370123722481</v>
      </c>
      <c r="Y24" s="39">
        <v>0</v>
      </c>
      <c r="Z24" s="39">
        <v>2924060</v>
      </c>
      <c r="AA24" s="39">
        <v>0</v>
      </c>
    </row>
    <row r="25" spans="1:27" x14ac:dyDescent="0.2">
      <c r="A25" s="113">
        <v>19</v>
      </c>
      <c r="B25" s="47">
        <v>81782</v>
      </c>
      <c r="C25" s="370"/>
      <c r="D25" s="113" t="s">
        <v>40</v>
      </c>
      <c r="E25" s="47">
        <v>223260031</v>
      </c>
      <c r="F25" s="143">
        <f t="shared" si="0"/>
        <v>2729.9409527768948</v>
      </c>
      <c r="G25" s="149">
        <f t="shared" si="1"/>
        <v>52.861961243081502</v>
      </c>
      <c r="H25" s="47">
        <v>146298982</v>
      </c>
      <c r="I25" s="143">
        <f t="shared" si="2"/>
        <v>1788.8897556919615</v>
      </c>
      <c r="J25" s="149">
        <f t="shared" si="3"/>
        <v>34.639657988698737</v>
      </c>
      <c r="K25" s="47">
        <v>38949943</v>
      </c>
      <c r="L25" s="143">
        <f t="shared" si="4"/>
        <v>476.26547406519774</v>
      </c>
      <c r="M25" s="149">
        <f t="shared" si="5"/>
        <v>9.2222972829661281</v>
      </c>
      <c r="N25" s="47">
        <v>13836386</v>
      </c>
      <c r="O25" s="143">
        <f t="shared" si="6"/>
        <v>169.18620234281383</v>
      </c>
      <c r="P25" s="149">
        <f t="shared" si="7"/>
        <v>3.2760834852536385</v>
      </c>
      <c r="Q25" s="47">
        <f t="shared" si="8"/>
        <v>422345342</v>
      </c>
      <c r="R25" s="47">
        <v>1123477</v>
      </c>
      <c r="S25" s="47">
        <v>0</v>
      </c>
      <c r="T25" s="47">
        <f t="shared" si="9"/>
        <v>423468819</v>
      </c>
      <c r="U25" s="113"/>
      <c r="V25" s="47">
        <v>381978932</v>
      </c>
      <c r="W25" s="143">
        <f t="shared" si="10"/>
        <v>4670.6968770634121</v>
      </c>
      <c r="X25" s="149">
        <f t="shared" si="11"/>
        <v>85.815811708979808</v>
      </c>
      <c r="Y25" s="47">
        <v>8155397</v>
      </c>
      <c r="Z25" s="47">
        <v>19295515</v>
      </c>
      <c r="AA25" s="47">
        <v>1863272</v>
      </c>
    </row>
    <row r="26" spans="1:27" x14ac:dyDescent="0.2">
      <c r="A26" s="110">
        <v>20</v>
      </c>
      <c r="B26" s="39">
        <v>42913</v>
      </c>
      <c r="C26" s="371"/>
      <c r="D26" s="110" t="s">
        <v>42</v>
      </c>
      <c r="E26" s="39">
        <v>181200969</v>
      </c>
      <c r="F26" s="142">
        <f t="shared" si="0"/>
        <v>4222.5192598979329</v>
      </c>
      <c r="G26" s="151">
        <f t="shared" si="1"/>
        <v>59.409711606408699</v>
      </c>
      <c r="H26" s="39">
        <v>105421098</v>
      </c>
      <c r="I26" s="142">
        <f t="shared" si="2"/>
        <v>2456.6238202875584</v>
      </c>
      <c r="J26" s="151">
        <f t="shared" si="3"/>
        <v>34.56403717913313</v>
      </c>
      <c r="K26" s="39">
        <v>18010257</v>
      </c>
      <c r="L26" s="142">
        <f t="shared" si="4"/>
        <v>419.69233099526951</v>
      </c>
      <c r="M26" s="151">
        <f t="shared" si="5"/>
        <v>5.9049583467034523</v>
      </c>
      <c r="N26" s="39">
        <v>369946</v>
      </c>
      <c r="O26" s="142">
        <f t="shared" si="6"/>
        <v>8.6208375084473232</v>
      </c>
      <c r="P26" s="151">
        <f t="shared" si="7"/>
        <v>0.12129286775472195</v>
      </c>
      <c r="Q26" s="39">
        <f t="shared" si="8"/>
        <v>305002270</v>
      </c>
      <c r="R26" s="39">
        <v>2958099</v>
      </c>
      <c r="S26" s="39">
        <v>11160915</v>
      </c>
      <c r="T26" s="39">
        <f t="shared" si="9"/>
        <v>319121284</v>
      </c>
      <c r="U26" s="110"/>
      <c r="V26" s="39">
        <v>264943848</v>
      </c>
      <c r="W26" s="142">
        <f t="shared" si="10"/>
        <v>6173.9763707967286</v>
      </c>
      <c r="X26" s="151">
        <f t="shared" si="11"/>
        <v>113.43591923805107</v>
      </c>
      <c r="Y26" s="39">
        <v>35113264</v>
      </c>
      <c r="Z26" s="39">
        <v>14130020</v>
      </c>
      <c r="AA26" s="39">
        <v>15468</v>
      </c>
    </row>
    <row r="27" spans="1:27" x14ac:dyDescent="0.2">
      <c r="A27" s="113">
        <v>21</v>
      </c>
      <c r="B27" s="47">
        <v>0</v>
      </c>
      <c r="C27" s="370" t="s">
        <v>366</v>
      </c>
      <c r="D27" s="113" t="s">
        <v>44</v>
      </c>
      <c r="E27" s="47">
        <v>0</v>
      </c>
      <c r="F27" s="143">
        <f t="shared" si="0"/>
        <v>0</v>
      </c>
      <c r="G27" s="149">
        <f t="shared" si="1"/>
        <v>0</v>
      </c>
      <c r="H27" s="47">
        <v>0</v>
      </c>
      <c r="I27" s="143">
        <f t="shared" si="2"/>
        <v>0</v>
      </c>
      <c r="J27" s="149">
        <f t="shared" si="3"/>
        <v>0</v>
      </c>
      <c r="K27" s="47">
        <v>0</v>
      </c>
      <c r="L27" s="143">
        <f t="shared" si="4"/>
        <v>0</v>
      </c>
      <c r="M27" s="149">
        <f t="shared" si="5"/>
        <v>0</v>
      </c>
      <c r="N27" s="47">
        <v>0</v>
      </c>
      <c r="O27" s="143">
        <f t="shared" si="6"/>
        <v>0</v>
      </c>
      <c r="P27" s="149">
        <f t="shared" si="7"/>
        <v>0</v>
      </c>
      <c r="Q27" s="47">
        <f t="shared" si="8"/>
        <v>0</v>
      </c>
      <c r="R27" s="47">
        <v>0</v>
      </c>
      <c r="S27" s="47">
        <v>0</v>
      </c>
      <c r="T27" s="47">
        <f t="shared" si="9"/>
        <v>0</v>
      </c>
      <c r="U27" s="113"/>
      <c r="V27" s="47">
        <v>0</v>
      </c>
      <c r="W27" s="143">
        <f t="shared" si="10"/>
        <v>0</v>
      </c>
      <c r="X27" s="149">
        <f t="shared" si="11"/>
        <v>0</v>
      </c>
      <c r="Y27" s="47">
        <v>0</v>
      </c>
      <c r="Z27" s="47">
        <v>0</v>
      </c>
      <c r="AA27" s="47">
        <v>0</v>
      </c>
    </row>
    <row r="28" spans="1:27" x14ac:dyDescent="0.2">
      <c r="A28" s="110">
        <v>22</v>
      </c>
      <c r="B28" s="39">
        <v>0</v>
      </c>
      <c r="C28" s="371" t="s">
        <v>366</v>
      </c>
      <c r="D28" s="110" t="s">
        <v>46</v>
      </c>
      <c r="E28" s="39">
        <v>0</v>
      </c>
      <c r="F28" s="142">
        <f t="shared" si="0"/>
        <v>0</v>
      </c>
      <c r="G28" s="142">
        <f t="shared" si="1"/>
        <v>0</v>
      </c>
      <c r="H28" s="39">
        <v>0</v>
      </c>
      <c r="I28" s="142">
        <f t="shared" si="2"/>
        <v>0</v>
      </c>
      <c r="J28" s="142">
        <f t="shared" si="3"/>
        <v>0</v>
      </c>
      <c r="K28" s="39">
        <v>0</v>
      </c>
      <c r="L28" s="142">
        <f t="shared" si="4"/>
        <v>0</v>
      </c>
      <c r="M28" s="142">
        <f t="shared" si="5"/>
        <v>0</v>
      </c>
      <c r="N28" s="39">
        <v>0</v>
      </c>
      <c r="O28" s="142">
        <f t="shared" si="6"/>
        <v>0</v>
      </c>
      <c r="P28" s="142">
        <f t="shared" si="7"/>
        <v>0</v>
      </c>
      <c r="Q28" s="39">
        <f t="shared" si="8"/>
        <v>0</v>
      </c>
      <c r="R28" s="39">
        <v>0</v>
      </c>
      <c r="S28" s="39">
        <v>0</v>
      </c>
      <c r="T28" s="39">
        <f t="shared" si="9"/>
        <v>0</v>
      </c>
      <c r="U28" s="110"/>
      <c r="V28" s="39">
        <v>0</v>
      </c>
      <c r="W28" s="142">
        <f t="shared" si="10"/>
        <v>0</v>
      </c>
      <c r="X28" s="142">
        <f t="shared" si="11"/>
        <v>0</v>
      </c>
      <c r="Y28" s="39">
        <v>0</v>
      </c>
      <c r="Z28" s="39">
        <v>0</v>
      </c>
      <c r="AA28" s="39">
        <v>0</v>
      </c>
    </row>
    <row r="29" spans="1:27" x14ac:dyDescent="0.2">
      <c r="A29" s="113">
        <v>23</v>
      </c>
      <c r="B29" s="47">
        <v>182621</v>
      </c>
      <c r="C29" s="370"/>
      <c r="D29" s="113" t="s">
        <v>48</v>
      </c>
      <c r="E29" s="47">
        <v>629991634</v>
      </c>
      <c r="F29" s="143">
        <f t="shared" si="0"/>
        <v>3449.7217406541417</v>
      </c>
      <c r="G29" s="143">
        <f t="shared" si="1"/>
        <v>56.45814504702669</v>
      </c>
      <c r="H29" s="47">
        <v>394010161</v>
      </c>
      <c r="I29" s="143">
        <f t="shared" si="2"/>
        <v>2157.5293148104543</v>
      </c>
      <c r="J29" s="143">
        <f t="shared" si="3"/>
        <v>35.310124165458895</v>
      </c>
      <c r="K29" s="47">
        <v>84211044</v>
      </c>
      <c r="L29" s="143">
        <f t="shared" si="4"/>
        <v>461.12464612503493</v>
      </c>
      <c r="M29" s="143">
        <f t="shared" si="5"/>
        <v>7.5467658300896527</v>
      </c>
      <c r="N29" s="47">
        <v>7643223</v>
      </c>
      <c r="O29" s="143">
        <f t="shared" si="6"/>
        <v>41.852924910059635</v>
      </c>
      <c r="P29" s="143">
        <f t="shared" si="7"/>
        <v>0.68496495742476859</v>
      </c>
      <c r="Q29" s="47">
        <f t="shared" si="8"/>
        <v>1115856062</v>
      </c>
      <c r="R29" s="47">
        <v>13959204</v>
      </c>
      <c r="S29" s="47">
        <v>57417622</v>
      </c>
      <c r="T29" s="47">
        <f t="shared" si="9"/>
        <v>1187232888</v>
      </c>
      <c r="U29" s="113"/>
      <c r="V29" s="47">
        <v>1022937499</v>
      </c>
      <c r="W29" s="143">
        <f t="shared" si="10"/>
        <v>5601.4231605346595</v>
      </c>
      <c r="X29" s="143">
        <f t="shared" si="11"/>
        <v>102.91626451018665</v>
      </c>
      <c r="Y29" s="47">
        <v>70175455</v>
      </c>
      <c r="Z29" s="47">
        <v>58198685</v>
      </c>
      <c r="AA29" s="47">
        <v>21148</v>
      </c>
    </row>
    <row r="30" spans="1:27" x14ac:dyDescent="0.2">
      <c r="A30" s="110">
        <v>24</v>
      </c>
      <c r="B30" s="39">
        <v>245406</v>
      </c>
      <c r="C30" s="371"/>
      <c r="D30" s="110" t="s">
        <v>50</v>
      </c>
      <c r="E30" s="39">
        <v>758354095</v>
      </c>
      <c r="F30" s="142">
        <f t="shared" si="0"/>
        <v>3090.2019306781417</v>
      </c>
      <c r="G30" s="142">
        <f t="shared" si="1"/>
        <v>56.027446963313189</v>
      </c>
      <c r="H30" s="39">
        <v>463757349</v>
      </c>
      <c r="I30" s="142">
        <f t="shared" si="2"/>
        <v>1889.7555438742329</v>
      </c>
      <c r="J30" s="142">
        <f t="shared" si="3"/>
        <v>34.262543640572311</v>
      </c>
      <c r="K30" s="39">
        <v>108594246</v>
      </c>
      <c r="L30" s="142">
        <f t="shared" si="4"/>
        <v>442.50852057406911</v>
      </c>
      <c r="M30" s="142">
        <f t="shared" si="5"/>
        <v>8.022978181829405</v>
      </c>
      <c r="N30" s="39">
        <v>22834648</v>
      </c>
      <c r="O30" s="142">
        <f t="shared" si="6"/>
        <v>93.048450323137985</v>
      </c>
      <c r="P30" s="142">
        <f t="shared" si="7"/>
        <v>1.6870312142850965</v>
      </c>
      <c r="Q30" s="39">
        <f t="shared" si="8"/>
        <v>1353540338</v>
      </c>
      <c r="R30" s="39">
        <v>7214227</v>
      </c>
      <c r="S30" s="39">
        <v>11314439</v>
      </c>
      <c r="T30" s="39">
        <f t="shared" si="9"/>
        <v>1372069004</v>
      </c>
      <c r="U30" s="110"/>
      <c r="V30" s="39">
        <v>1184813817</v>
      </c>
      <c r="W30" s="142">
        <f t="shared" si="10"/>
        <v>4827.974120437153</v>
      </c>
      <c r="X30" s="142">
        <f t="shared" si="11"/>
        <v>88.705503474195396</v>
      </c>
      <c r="Y30" s="39">
        <v>14648097</v>
      </c>
      <c r="Z30" s="39">
        <v>105591781</v>
      </c>
      <c r="AA30" s="39">
        <v>0</v>
      </c>
    </row>
    <row r="31" spans="1:27" x14ac:dyDescent="0.2">
      <c r="A31" s="113">
        <v>25</v>
      </c>
      <c r="B31" s="47">
        <v>0</v>
      </c>
      <c r="C31" s="370" t="s">
        <v>366</v>
      </c>
      <c r="D31" s="113" t="s">
        <v>52</v>
      </c>
      <c r="E31" s="47">
        <v>0</v>
      </c>
      <c r="F31" s="143">
        <f t="shared" si="0"/>
        <v>0</v>
      </c>
      <c r="G31" s="149">
        <f t="shared" si="1"/>
        <v>0</v>
      </c>
      <c r="H31" s="47">
        <v>0</v>
      </c>
      <c r="I31" s="143">
        <f t="shared" si="2"/>
        <v>0</v>
      </c>
      <c r="J31" s="149">
        <f t="shared" si="3"/>
        <v>0</v>
      </c>
      <c r="K31" s="47">
        <v>0</v>
      </c>
      <c r="L31" s="143">
        <f t="shared" si="4"/>
        <v>0</v>
      </c>
      <c r="M31" s="149">
        <f t="shared" si="5"/>
        <v>0</v>
      </c>
      <c r="N31" s="47">
        <v>0</v>
      </c>
      <c r="O31" s="143">
        <f t="shared" si="6"/>
        <v>0</v>
      </c>
      <c r="P31" s="149">
        <f t="shared" si="7"/>
        <v>0</v>
      </c>
      <c r="Q31" s="47">
        <f t="shared" si="8"/>
        <v>0</v>
      </c>
      <c r="R31" s="47">
        <v>0</v>
      </c>
      <c r="S31" s="47">
        <v>0</v>
      </c>
      <c r="T31" s="47">
        <f t="shared" si="9"/>
        <v>0</v>
      </c>
      <c r="U31" s="113"/>
      <c r="V31" s="47">
        <v>0</v>
      </c>
      <c r="W31" s="143">
        <f t="shared" si="10"/>
        <v>0</v>
      </c>
      <c r="X31" s="149">
        <f t="shared" si="11"/>
        <v>0</v>
      </c>
      <c r="Y31" s="47">
        <v>0</v>
      </c>
      <c r="Z31" s="47">
        <v>0</v>
      </c>
      <c r="AA31" s="47">
        <v>0</v>
      </c>
    </row>
    <row r="32" spans="1:27" x14ac:dyDescent="0.2">
      <c r="A32" s="110">
        <v>26</v>
      </c>
      <c r="B32" s="39">
        <v>34475</v>
      </c>
      <c r="C32" s="371"/>
      <c r="D32" s="110" t="s">
        <v>54</v>
      </c>
      <c r="E32" s="39">
        <v>94022691</v>
      </c>
      <c r="F32" s="142">
        <f t="shared" si="0"/>
        <v>2727.2716751269036</v>
      </c>
      <c r="G32" s="151">
        <f t="shared" si="1"/>
        <v>42.585041392861491</v>
      </c>
      <c r="H32" s="39">
        <v>98332218</v>
      </c>
      <c r="I32" s="142">
        <f t="shared" si="2"/>
        <v>2852.276084118927</v>
      </c>
      <c r="J32" s="151">
        <f t="shared" si="3"/>
        <v>44.536925387318256</v>
      </c>
      <c r="K32" s="39">
        <v>28433161</v>
      </c>
      <c r="L32" s="142">
        <f t="shared" si="4"/>
        <v>824.74723712835385</v>
      </c>
      <c r="M32" s="151">
        <f t="shared" si="5"/>
        <v>12.878033219820257</v>
      </c>
      <c r="N32" s="39">
        <v>0</v>
      </c>
      <c r="O32" s="142">
        <f t="shared" si="6"/>
        <v>0</v>
      </c>
      <c r="P32" s="151">
        <f t="shared" si="7"/>
        <v>0</v>
      </c>
      <c r="Q32" s="39">
        <f t="shared" si="8"/>
        <v>220788070</v>
      </c>
      <c r="R32" s="39">
        <v>0</v>
      </c>
      <c r="S32" s="39">
        <v>0</v>
      </c>
      <c r="T32" s="39">
        <f t="shared" si="9"/>
        <v>220788070</v>
      </c>
      <c r="U32" s="110"/>
      <c r="V32" s="39">
        <v>180958357</v>
      </c>
      <c r="W32" s="142">
        <f t="shared" si="10"/>
        <v>5248.9733720087015</v>
      </c>
      <c r="X32" s="151">
        <f t="shared" si="11"/>
        <v>96.440621691757883</v>
      </c>
      <c r="Y32" s="39">
        <v>0</v>
      </c>
      <c r="Z32" s="39">
        <v>0</v>
      </c>
      <c r="AA32" s="39">
        <v>0</v>
      </c>
    </row>
    <row r="33" spans="1:27" x14ac:dyDescent="0.2">
      <c r="A33" s="113">
        <v>27</v>
      </c>
      <c r="B33" s="47">
        <v>12966</v>
      </c>
      <c r="C33" s="370"/>
      <c r="D33" s="113" t="s">
        <v>56</v>
      </c>
      <c r="E33" s="47">
        <v>40002128</v>
      </c>
      <c r="F33" s="143">
        <f t="shared" si="0"/>
        <v>3085.1556378219962</v>
      </c>
      <c r="G33" s="149">
        <f t="shared" si="1"/>
        <v>55.268934136447697</v>
      </c>
      <c r="H33" s="47">
        <v>24657624</v>
      </c>
      <c r="I33" s="143">
        <f t="shared" si="2"/>
        <v>1901.7140212864415</v>
      </c>
      <c r="J33" s="149">
        <f t="shared" si="3"/>
        <v>34.068202492059726</v>
      </c>
      <c r="K33" s="47">
        <v>1000080</v>
      </c>
      <c r="L33" s="143">
        <f t="shared" si="4"/>
        <v>77.130957889865797</v>
      </c>
      <c r="M33" s="149">
        <f t="shared" si="5"/>
        <v>1.3817603816271629</v>
      </c>
      <c r="N33" s="47">
        <v>6717406</v>
      </c>
      <c r="O33" s="143">
        <f t="shared" si="6"/>
        <v>518.07851303408916</v>
      </c>
      <c r="P33" s="149">
        <f t="shared" si="7"/>
        <v>9.2811029898654045</v>
      </c>
      <c r="Q33" s="47">
        <f t="shared" si="8"/>
        <v>72377238</v>
      </c>
      <c r="R33" s="47">
        <v>0</v>
      </c>
      <c r="S33" s="47">
        <v>300000</v>
      </c>
      <c r="T33" s="47">
        <f t="shared" si="9"/>
        <v>72677238</v>
      </c>
      <c r="U33" s="113"/>
      <c r="V33" s="47">
        <v>59341593</v>
      </c>
      <c r="W33" s="143">
        <f t="shared" si="10"/>
        <v>4576.7077741786206</v>
      </c>
      <c r="X33" s="149">
        <f t="shared" si="11"/>
        <v>84.08892782673388</v>
      </c>
      <c r="Y33" s="47">
        <v>4</v>
      </c>
      <c r="Z33" s="47">
        <v>14790</v>
      </c>
      <c r="AA33" s="47">
        <v>0</v>
      </c>
    </row>
    <row r="34" spans="1:27" x14ac:dyDescent="0.2">
      <c r="A34" s="110">
        <v>28</v>
      </c>
      <c r="B34" s="39">
        <v>0</v>
      </c>
      <c r="C34" s="371" t="s">
        <v>366</v>
      </c>
      <c r="D34" s="110" t="s">
        <v>58</v>
      </c>
      <c r="E34" s="39">
        <v>0</v>
      </c>
      <c r="F34" s="142">
        <f t="shared" si="0"/>
        <v>0</v>
      </c>
      <c r="G34" s="151">
        <f t="shared" si="1"/>
        <v>0</v>
      </c>
      <c r="H34" s="39">
        <v>0</v>
      </c>
      <c r="I34" s="142">
        <f t="shared" si="2"/>
        <v>0</v>
      </c>
      <c r="J34" s="151">
        <f t="shared" si="3"/>
        <v>0</v>
      </c>
      <c r="K34" s="39">
        <v>0</v>
      </c>
      <c r="L34" s="142">
        <f t="shared" si="4"/>
        <v>0</v>
      </c>
      <c r="M34" s="151">
        <f t="shared" si="5"/>
        <v>0</v>
      </c>
      <c r="N34" s="39">
        <v>0</v>
      </c>
      <c r="O34" s="142">
        <f t="shared" si="6"/>
        <v>0</v>
      </c>
      <c r="P34" s="151">
        <f t="shared" si="7"/>
        <v>0</v>
      </c>
      <c r="Q34" s="39">
        <f t="shared" si="8"/>
        <v>0</v>
      </c>
      <c r="R34" s="39">
        <v>0</v>
      </c>
      <c r="S34" s="39">
        <v>0</v>
      </c>
      <c r="T34" s="39">
        <f t="shared" si="9"/>
        <v>0</v>
      </c>
      <c r="U34" s="110"/>
      <c r="V34" s="39">
        <v>0</v>
      </c>
      <c r="W34" s="142">
        <f t="shared" si="10"/>
        <v>0</v>
      </c>
      <c r="X34" s="151">
        <f t="shared" si="11"/>
        <v>0</v>
      </c>
      <c r="Y34" s="39">
        <v>0</v>
      </c>
      <c r="Z34" s="39">
        <v>0</v>
      </c>
      <c r="AA34" s="39">
        <v>0</v>
      </c>
    </row>
    <row r="35" spans="1:27" x14ac:dyDescent="0.2">
      <c r="A35" s="113">
        <v>29</v>
      </c>
      <c r="B35" s="47">
        <v>0</v>
      </c>
      <c r="C35" s="370" t="s">
        <v>366</v>
      </c>
      <c r="D35" s="113" t="s">
        <v>60</v>
      </c>
      <c r="E35" s="47">
        <v>0</v>
      </c>
      <c r="F35" s="143">
        <f t="shared" si="0"/>
        <v>0</v>
      </c>
      <c r="G35" s="149">
        <f t="shared" si="1"/>
        <v>0</v>
      </c>
      <c r="H35" s="47">
        <v>0</v>
      </c>
      <c r="I35" s="143">
        <f t="shared" si="2"/>
        <v>0</v>
      </c>
      <c r="J35" s="149">
        <f t="shared" si="3"/>
        <v>0</v>
      </c>
      <c r="K35" s="47">
        <v>0</v>
      </c>
      <c r="L35" s="143">
        <f t="shared" si="4"/>
        <v>0</v>
      </c>
      <c r="M35" s="149">
        <f t="shared" si="5"/>
        <v>0</v>
      </c>
      <c r="N35" s="47">
        <v>0</v>
      </c>
      <c r="O35" s="143">
        <f t="shared" si="6"/>
        <v>0</v>
      </c>
      <c r="P35" s="149">
        <f t="shared" si="7"/>
        <v>0</v>
      </c>
      <c r="Q35" s="47">
        <f t="shared" si="8"/>
        <v>0</v>
      </c>
      <c r="R35" s="47">
        <v>0</v>
      </c>
      <c r="S35" s="47">
        <v>0</v>
      </c>
      <c r="T35" s="47">
        <f t="shared" si="9"/>
        <v>0</v>
      </c>
      <c r="U35" s="113"/>
      <c r="V35" s="47">
        <v>0</v>
      </c>
      <c r="W35" s="143">
        <f t="shared" si="10"/>
        <v>0</v>
      </c>
      <c r="X35" s="149">
        <f t="shared" si="11"/>
        <v>0</v>
      </c>
      <c r="Y35" s="47">
        <v>0</v>
      </c>
      <c r="Z35" s="47">
        <v>0</v>
      </c>
      <c r="AA35" s="47">
        <v>0</v>
      </c>
    </row>
    <row r="36" spans="1:27" x14ac:dyDescent="0.2">
      <c r="A36" s="110">
        <v>30</v>
      </c>
      <c r="B36" s="39">
        <v>233039</v>
      </c>
      <c r="C36" s="371"/>
      <c r="D36" s="110" t="s">
        <v>62</v>
      </c>
      <c r="E36" s="39">
        <v>1025301144</v>
      </c>
      <c r="F36" s="142">
        <f t="shared" si="0"/>
        <v>4399.6976643394455</v>
      </c>
      <c r="G36" s="151">
        <f t="shared" si="1"/>
        <v>59.362137012408091</v>
      </c>
      <c r="H36" s="39">
        <v>422744122</v>
      </c>
      <c r="I36" s="142">
        <f t="shared" si="2"/>
        <v>1814.0488158634391</v>
      </c>
      <c r="J36" s="151">
        <f t="shared" si="3"/>
        <v>24.475730509234815</v>
      </c>
      <c r="K36" s="39">
        <v>112921769</v>
      </c>
      <c r="L36" s="142">
        <f t="shared" si="4"/>
        <v>484.56167851732971</v>
      </c>
      <c r="M36" s="151">
        <f t="shared" si="5"/>
        <v>6.5378621318123651</v>
      </c>
      <c r="N36" s="39">
        <v>166230124</v>
      </c>
      <c r="O36" s="142">
        <f t="shared" si="6"/>
        <v>713.31461257557748</v>
      </c>
      <c r="P36" s="151">
        <f t="shared" si="7"/>
        <v>9.6242703465447281</v>
      </c>
      <c r="Q36" s="39">
        <f t="shared" si="8"/>
        <v>1727197159</v>
      </c>
      <c r="R36" s="39">
        <v>0</v>
      </c>
      <c r="S36" s="39">
        <v>11562263</v>
      </c>
      <c r="T36" s="39">
        <f t="shared" si="9"/>
        <v>1738759422</v>
      </c>
      <c r="U36" s="110"/>
      <c r="V36" s="39">
        <v>1628741131</v>
      </c>
      <c r="W36" s="142">
        <f t="shared" si="10"/>
        <v>6989.1354279755751</v>
      </c>
      <c r="X36" s="151">
        <f t="shared" si="11"/>
        <v>128.4130282230621</v>
      </c>
      <c r="Y36" s="39">
        <v>0</v>
      </c>
      <c r="Z36" s="39">
        <v>0</v>
      </c>
      <c r="AA36" s="39">
        <v>0</v>
      </c>
    </row>
    <row r="37" spans="1:27" x14ac:dyDescent="0.2">
      <c r="A37" s="113">
        <v>31</v>
      </c>
      <c r="B37" s="47">
        <v>0</v>
      </c>
      <c r="C37" s="370" t="s">
        <v>366</v>
      </c>
      <c r="D37" s="113" t="s">
        <v>64</v>
      </c>
      <c r="E37" s="47">
        <v>0</v>
      </c>
      <c r="F37" s="143">
        <f t="shared" si="0"/>
        <v>0</v>
      </c>
      <c r="G37" s="149">
        <f t="shared" si="1"/>
        <v>0</v>
      </c>
      <c r="H37" s="47">
        <v>0</v>
      </c>
      <c r="I37" s="143">
        <f t="shared" si="2"/>
        <v>0</v>
      </c>
      <c r="J37" s="149">
        <f t="shared" si="3"/>
        <v>0</v>
      </c>
      <c r="K37" s="47">
        <v>0</v>
      </c>
      <c r="L37" s="143">
        <f t="shared" si="4"/>
        <v>0</v>
      </c>
      <c r="M37" s="149">
        <f t="shared" si="5"/>
        <v>0</v>
      </c>
      <c r="N37" s="47">
        <v>0</v>
      </c>
      <c r="O37" s="143">
        <f t="shared" si="6"/>
        <v>0</v>
      </c>
      <c r="P37" s="149">
        <f t="shared" si="7"/>
        <v>0</v>
      </c>
      <c r="Q37" s="47">
        <f t="shared" si="8"/>
        <v>0</v>
      </c>
      <c r="R37" s="47">
        <v>0</v>
      </c>
      <c r="S37" s="47">
        <v>0</v>
      </c>
      <c r="T37" s="47">
        <f t="shared" si="9"/>
        <v>0</v>
      </c>
      <c r="U37" s="113"/>
      <c r="V37" s="47">
        <v>0</v>
      </c>
      <c r="W37" s="143">
        <f t="shared" si="10"/>
        <v>0</v>
      </c>
      <c r="X37" s="149">
        <f t="shared" si="11"/>
        <v>0</v>
      </c>
      <c r="Y37" s="47">
        <v>0</v>
      </c>
      <c r="Z37" s="47">
        <v>0</v>
      </c>
      <c r="AA37" s="47">
        <v>0</v>
      </c>
    </row>
    <row r="38" spans="1:27" x14ac:dyDescent="0.2">
      <c r="A38" s="110">
        <v>32</v>
      </c>
      <c r="B38" s="39">
        <v>25099</v>
      </c>
      <c r="C38" s="371"/>
      <c r="D38" s="110" t="s">
        <v>66</v>
      </c>
      <c r="E38" s="39">
        <v>105763450</v>
      </c>
      <c r="F38" s="142">
        <f t="shared" si="0"/>
        <v>4213.8511494481854</v>
      </c>
      <c r="G38" s="142">
        <f t="shared" si="1"/>
        <v>63.805740204520042</v>
      </c>
      <c r="H38" s="39">
        <v>55740126</v>
      </c>
      <c r="I38" s="142">
        <f t="shared" si="2"/>
        <v>2220.8106299055739</v>
      </c>
      <c r="J38" s="142">
        <f t="shared" si="3"/>
        <v>33.627306962123612</v>
      </c>
      <c r="K38" s="39">
        <v>4215145</v>
      </c>
      <c r="L38" s="142">
        <f t="shared" si="4"/>
        <v>167.94075461173753</v>
      </c>
      <c r="M38" s="142">
        <f t="shared" si="5"/>
        <v>2.5429432076429204</v>
      </c>
      <c r="N38" s="39">
        <v>39798</v>
      </c>
      <c r="O38" s="142">
        <f t="shared" si="6"/>
        <v>1.5856408621857445</v>
      </c>
      <c r="P38" s="142">
        <f t="shared" si="7"/>
        <v>2.4009625713415066E-2</v>
      </c>
      <c r="Q38" s="39">
        <f t="shared" si="8"/>
        <v>165758519</v>
      </c>
      <c r="R38" s="39">
        <v>2105857</v>
      </c>
      <c r="S38" s="39">
        <v>3310575</v>
      </c>
      <c r="T38" s="39">
        <f t="shared" si="9"/>
        <v>171174951</v>
      </c>
      <c r="U38" s="110"/>
      <c r="V38" s="39">
        <v>148478308</v>
      </c>
      <c r="W38" s="142">
        <f t="shared" si="10"/>
        <v>5915.7061237499502</v>
      </c>
      <c r="X38" s="142">
        <f t="shared" si="11"/>
        <v>108.69065927493121</v>
      </c>
      <c r="Y38" s="39">
        <v>10251546</v>
      </c>
      <c r="Z38" s="39">
        <v>5609171</v>
      </c>
      <c r="AA38" s="39">
        <v>2561785</v>
      </c>
    </row>
    <row r="39" spans="1:27" x14ac:dyDescent="0.2">
      <c r="A39" s="113">
        <v>33</v>
      </c>
      <c r="B39" s="47">
        <v>25971</v>
      </c>
      <c r="C39" s="370"/>
      <c r="D39" s="113" t="s">
        <v>68</v>
      </c>
      <c r="E39" s="47">
        <v>77201490</v>
      </c>
      <c r="F39" s="143">
        <f t="shared" si="0"/>
        <v>2972.6036733279425</v>
      </c>
      <c r="G39" s="143">
        <f t="shared" si="1"/>
        <v>54.818666227803902</v>
      </c>
      <c r="H39" s="47">
        <v>54553292</v>
      </c>
      <c r="I39" s="143">
        <f t="shared" si="2"/>
        <v>2100.5464556620846</v>
      </c>
      <c r="J39" s="143">
        <f t="shared" si="3"/>
        <v>38.736800361960952</v>
      </c>
      <c r="K39" s="47">
        <v>6565294</v>
      </c>
      <c r="L39" s="143">
        <f t="shared" si="4"/>
        <v>252.79326941588695</v>
      </c>
      <c r="M39" s="143">
        <f t="shared" si="5"/>
        <v>4.6618356779565211</v>
      </c>
      <c r="N39" s="47">
        <v>2510585</v>
      </c>
      <c r="O39" s="143">
        <f t="shared" si="6"/>
        <v>96.668784413384159</v>
      </c>
      <c r="P39" s="143">
        <f t="shared" si="7"/>
        <v>1.7826977322786264</v>
      </c>
      <c r="Q39" s="47">
        <f t="shared" si="8"/>
        <v>140830661</v>
      </c>
      <c r="R39" s="47">
        <v>1510540</v>
      </c>
      <c r="S39" s="47">
        <v>8112896</v>
      </c>
      <c r="T39" s="47">
        <f t="shared" si="9"/>
        <v>150454097</v>
      </c>
      <c r="U39" s="113"/>
      <c r="V39" s="47">
        <v>123948051</v>
      </c>
      <c r="W39" s="143">
        <f t="shared" si="10"/>
        <v>4772.5559662700707</v>
      </c>
      <c r="X39" s="143">
        <f t="shared" si="11"/>
        <v>87.687292699992554</v>
      </c>
      <c r="Y39" s="47">
        <v>8012551</v>
      </c>
      <c r="Z39" s="47">
        <v>6130294</v>
      </c>
      <c r="AA39" s="47">
        <v>0</v>
      </c>
    </row>
    <row r="40" spans="1:27" x14ac:dyDescent="0.2">
      <c r="A40" s="110">
        <v>34</v>
      </c>
      <c r="B40" s="39">
        <v>102572</v>
      </c>
      <c r="C40" s="371"/>
      <c r="D40" s="110" t="s">
        <v>70</v>
      </c>
      <c r="E40" s="39">
        <v>370485832</v>
      </c>
      <c r="F40" s="142">
        <f t="shared" si="0"/>
        <v>3611.9587411769294</v>
      </c>
      <c r="G40" s="142">
        <f t="shared" si="1"/>
        <v>61.121609948746823</v>
      </c>
      <c r="H40" s="39">
        <v>196359480</v>
      </c>
      <c r="I40" s="142">
        <f t="shared" si="2"/>
        <v>1914.3575244706158</v>
      </c>
      <c r="J40" s="142">
        <f t="shared" si="3"/>
        <v>32.394781418520616</v>
      </c>
      <c r="K40" s="39">
        <v>26717674</v>
      </c>
      <c r="L40" s="142">
        <f t="shared" si="4"/>
        <v>260.47726475061421</v>
      </c>
      <c r="M40" s="142">
        <f t="shared" si="5"/>
        <v>4.4077994565950744</v>
      </c>
      <c r="N40" s="39">
        <v>12582422</v>
      </c>
      <c r="O40" s="142">
        <f t="shared" si="6"/>
        <v>122.669168973989</v>
      </c>
      <c r="P40" s="142">
        <f t="shared" si="7"/>
        <v>2.0758091761374855</v>
      </c>
      <c r="Q40" s="39">
        <f t="shared" si="8"/>
        <v>606145408</v>
      </c>
      <c r="R40" s="39">
        <v>4328274</v>
      </c>
      <c r="S40" s="39">
        <v>8654016</v>
      </c>
      <c r="T40" s="39">
        <f t="shared" si="9"/>
        <v>619127698</v>
      </c>
      <c r="U40" s="110"/>
      <c r="V40" s="39">
        <v>504607354</v>
      </c>
      <c r="W40" s="142">
        <f t="shared" si="10"/>
        <v>4919.5428966969539</v>
      </c>
      <c r="X40" s="142">
        <f t="shared" si="11"/>
        <v>90.387918126390375</v>
      </c>
      <c r="Y40" s="39">
        <v>25686971</v>
      </c>
      <c r="Z40" s="39">
        <v>32941937</v>
      </c>
      <c r="AA40" s="39">
        <v>8138143</v>
      </c>
    </row>
    <row r="41" spans="1:27" x14ac:dyDescent="0.2">
      <c r="A41" s="113">
        <v>35</v>
      </c>
      <c r="B41" s="47">
        <v>452965</v>
      </c>
      <c r="C41" s="370"/>
      <c r="D41" s="113" t="s">
        <v>72</v>
      </c>
      <c r="E41" s="47">
        <v>1620636601</v>
      </c>
      <c r="F41" s="143">
        <f t="shared" si="0"/>
        <v>3577.8406742242778</v>
      </c>
      <c r="G41" s="149">
        <f t="shared" si="1"/>
        <v>62.308522920770947</v>
      </c>
      <c r="H41" s="47">
        <v>746479253</v>
      </c>
      <c r="I41" s="143">
        <f t="shared" si="2"/>
        <v>1647.9843983530736</v>
      </c>
      <c r="J41" s="149">
        <f t="shared" si="3"/>
        <v>28.699845243980437</v>
      </c>
      <c r="K41" s="47">
        <v>116556272</v>
      </c>
      <c r="L41" s="143">
        <f t="shared" si="4"/>
        <v>257.318494806442</v>
      </c>
      <c r="M41" s="149">
        <f t="shared" si="5"/>
        <v>4.4812323385701527</v>
      </c>
      <c r="N41" s="47">
        <v>117314906</v>
      </c>
      <c r="O41" s="143">
        <f t="shared" si="6"/>
        <v>258.99331294912412</v>
      </c>
      <c r="P41" s="149">
        <f t="shared" si="7"/>
        <v>4.5103994966784589</v>
      </c>
      <c r="Q41" s="47">
        <f t="shared" si="8"/>
        <v>2600987032</v>
      </c>
      <c r="R41" s="47">
        <v>6154843</v>
      </c>
      <c r="S41" s="47">
        <v>2942859</v>
      </c>
      <c r="T41" s="47">
        <f t="shared" si="9"/>
        <v>2610084734</v>
      </c>
      <c r="U41" s="113"/>
      <c r="V41" s="47">
        <v>2144929407</v>
      </c>
      <c r="W41" s="143">
        <f t="shared" si="10"/>
        <v>4735.3093660658105</v>
      </c>
      <c r="X41" s="149">
        <f t="shared" si="11"/>
        <v>87.002952158514717</v>
      </c>
      <c r="Y41" s="47">
        <v>120858594</v>
      </c>
      <c r="Z41" s="47">
        <v>162049424</v>
      </c>
      <c r="AA41" s="47">
        <v>72000</v>
      </c>
    </row>
    <row r="42" spans="1:27" x14ac:dyDescent="0.2">
      <c r="A42" s="110">
        <v>36</v>
      </c>
      <c r="B42" s="39">
        <v>22938</v>
      </c>
      <c r="C42" s="371"/>
      <c r="D42" s="110" t="s">
        <v>74</v>
      </c>
      <c r="E42" s="39">
        <v>70121538</v>
      </c>
      <c r="F42" s="142">
        <f t="shared" si="0"/>
        <v>3057.0031388961547</v>
      </c>
      <c r="G42" s="151">
        <f t="shared" si="1"/>
        <v>50.902209903783358</v>
      </c>
      <c r="H42" s="39">
        <v>54142887</v>
      </c>
      <c r="I42" s="142">
        <f t="shared" si="2"/>
        <v>2360.4013863458017</v>
      </c>
      <c r="J42" s="151">
        <f t="shared" si="3"/>
        <v>39.30308258314048</v>
      </c>
      <c r="K42" s="39">
        <v>8008950</v>
      </c>
      <c r="L42" s="142">
        <f t="shared" si="4"/>
        <v>349.15642165838347</v>
      </c>
      <c r="M42" s="151">
        <f t="shared" si="5"/>
        <v>5.8138093606689818</v>
      </c>
      <c r="N42" s="39">
        <v>5483980</v>
      </c>
      <c r="O42" s="142">
        <f t="shared" si="6"/>
        <v>239.07838521231145</v>
      </c>
      <c r="P42" s="151">
        <f t="shared" si="7"/>
        <v>3.98089815240718</v>
      </c>
      <c r="Q42" s="39">
        <f t="shared" si="8"/>
        <v>137757355</v>
      </c>
      <c r="R42" s="39">
        <v>683615</v>
      </c>
      <c r="S42" s="39">
        <v>0</v>
      </c>
      <c r="T42" s="39">
        <f t="shared" si="9"/>
        <v>138440970</v>
      </c>
      <c r="U42" s="110"/>
      <c r="V42" s="39">
        <v>128473723</v>
      </c>
      <c r="W42" s="142">
        <f t="shared" si="10"/>
        <v>5600.9121545034441</v>
      </c>
      <c r="X42" s="151">
        <f t="shared" si="11"/>
        <v>102.90687567624792</v>
      </c>
      <c r="Y42" s="39">
        <v>0</v>
      </c>
      <c r="Z42" s="39">
        <v>0</v>
      </c>
      <c r="AA42" s="39">
        <v>0</v>
      </c>
    </row>
    <row r="43" spans="1:27" x14ac:dyDescent="0.2">
      <c r="A43" s="113">
        <v>37</v>
      </c>
      <c r="B43" s="47">
        <v>15690</v>
      </c>
      <c r="C43" s="370"/>
      <c r="D43" s="113" t="s">
        <v>76</v>
      </c>
      <c r="E43" s="47">
        <v>58029977</v>
      </c>
      <c r="F43" s="143">
        <f t="shared" si="0"/>
        <v>3698.5326322498408</v>
      </c>
      <c r="G43" s="149">
        <f t="shared" si="1"/>
        <v>78.141941182592774</v>
      </c>
      <c r="H43" s="47">
        <v>14061080</v>
      </c>
      <c r="I43" s="143">
        <f t="shared" si="2"/>
        <v>896.18100701083495</v>
      </c>
      <c r="J43" s="149">
        <f t="shared" si="3"/>
        <v>18.934353296809537</v>
      </c>
      <c r="K43" s="47">
        <v>2043690</v>
      </c>
      <c r="L43" s="143">
        <f t="shared" si="4"/>
        <v>130.25430210325047</v>
      </c>
      <c r="M43" s="149">
        <f t="shared" si="5"/>
        <v>2.751989782374944</v>
      </c>
      <c r="N43" s="47">
        <v>127520</v>
      </c>
      <c r="O43" s="143">
        <f t="shared" si="6"/>
        <v>8.1274697259400899</v>
      </c>
      <c r="P43" s="149">
        <f t="shared" si="7"/>
        <v>0.17171573822275046</v>
      </c>
      <c r="Q43" s="47">
        <f t="shared" si="8"/>
        <v>74262267</v>
      </c>
      <c r="R43" s="47">
        <v>174131</v>
      </c>
      <c r="S43" s="47">
        <v>0</v>
      </c>
      <c r="T43" s="47">
        <f t="shared" si="9"/>
        <v>74436398</v>
      </c>
      <c r="U43" s="113"/>
      <c r="V43" s="47">
        <v>66970539</v>
      </c>
      <c r="W43" s="143">
        <f t="shared" si="10"/>
        <v>4268.3581261950285</v>
      </c>
      <c r="X43" s="149">
        <f t="shared" si="11"/>
        <v>78.423547257544158</v>
      </c>
      <c r="Y43" s="47">
        <v>2406981</v>
      </c>
      <c r="Z43" s="47">
        <v>0</v>
      </c>
      <c r="AA43" s="47">
        <v>0</v>
      </c>
    </row>
    <row r="44" spans="1:27" x14ac:dyDescent="0.2">
      <c r="A44" s="110">
        <v>38</v>
      </c>
      <c r="B44" s="106">
        <v>29294</v>
      </c>
      <c r="C44" s="371"/>
      <c r="D44" s="110" t="s">
        <v>78</v>
      </c>
      <c r="E44" s="106">
        <v>118607307</v>
      </c>
      <c r="F44" s="142">
        <f t="shared" si="0"/>
        <v>4048.8600737352358</v>
      </c>
      <c r="G44" s="151">
        <f t="shared" si="1"/>
        <v>58.939545323136798</v>
      </c>
      <c r="H44" s="106">
        <v>65865209</v>
      </c>
      <c r="I44" s="142">
        <f t="shared" si="2"/>
        <v>2248.4197787942921</v>
      </c>
      <c r="J44" s="151">
        <f t="shared" si="3"/>
        <v>32.73040733547198</v>
      </c>
      <c r="K44" s="106">
        <v>13048241</v>
      </c>
      <c r="L44" s="142">
        <f t="shared" si="4"/>
        <v>445.42367037618624</v>
      </c>
      <c r="M44" s="151">
        <f t="shared" si="5"/>
        <v>6.4840641884459256</v>
      </c>
      <c r="N44" s="106">
        <v>3714774</v>
      </c>
      <c r="O44" s="142">
        <f t="shared" si="6"/>
        <v>126.8100634942309</v>
      </c>
      <c r="P44" s="151">
        <f t="shared" si="7"/>
        <v>1.8459831529452919</v>
      </c>
      <c r="Q44" s="106">
        <f t="shared" si="8"/>
        <v>201235531</v>
      </c>
      <c r="R44" s="106">
        <v>783998</v>
      </c>
      <c r="S44" s="106">
        <v>1370000</v>
      </c>
      <c r="T44" s="106">
        <f t="shared" si="9"/>
        <v>203389529</v>
      </c>
      <c r="U44" s="110"/>
      <c r="V44" s="106">
        <v>181136721</v>
      </c>
      <c r="W44" s="142">
        <f t="shared" si="10"/>
        <v>6183.4068751280129</v>
      </c>
      <c r="X44" s="151">
        <f t="shared" si="11"/>
        <v>113.60918811105122</v>
      </c>
      <c r="Y44" s="106">
        <v>1242373</v>
      </c>
      <c r="Z44" s="106">
        <v>0</v>
      </c>
      <c r="AA44" s="106">
        <v>0</v>
      </c>
    </row>
    <row r="45" spans="1:27" ht="13.5" thickBot="1" x14ac:dyDescent="0.25">
      <c r="A45" s="124">
        <f>A44</f>
        <v>38</v>
      </c>
      <c r="B45" s="147">
        <f>SUM(B7:B44)</f>
        <v>2319216</v>
      </c>
      <c r="C45" s="287"/>
      <c r="D45" s="131" t="s">
        <v>245</v>
      </c>
      <c r="E45" s="144">
        <f>SUM(E7:E44)</f>
        <v>8716185883</v>
      </c>
      <c r="F45" s="145">
        <f>(E45/$B45)</f>
        <v>3758.2467019027122</v>
      </c>
      <c r="G45" s="146">
        <f t="shared" si="1"/>
        <v>60.302170893069714</v>
      </c>
      <c r="H45" s="144">
        <f>SUM(H7:H44)</f>
        <v>4421171475</v>
      </c>
      <c r="I45" s="145">
        <f>(H45/$B45)</f>
        <v>1906.3215651323551</v>
      </c>
      <c r="J45" s="146">
        <f t="shared" si="3"/>
        <v>30.587488772239517</v>
      </c>
      <c r="K45" s="144">
        <f>SUM(K7:K44)</f>
        <v>880791219</v>
      </c>
      <c r="L45" s="145">
        <f>(K45/$B45)</f>
        <v>379.779726855972</v>
      </c>
      <c r="M45" s="146">
        <f t="shared" si="5"/>
        <v>6.0936771338075415</v>
      </c>
      <c r="N45" s="144">
        <f>SUM(N7:N44)</f>
        <v>436034007</v>
      </c>
      <c r="O45" s="145">
        <f>(N45/$B45)</f>
        <v>188.00922682492705</v>
      </c>
      <c r="P45" s="146">
        <f t="shared" si="7"/>
        <v>3.0166632008832246</v>
      </c>
      <c r="Q45" s="144">
        <f t="shared" si="8"/>
        <v>14454182584</v>
      </c>
      <c r="R45" s="144">
        <f>SUM(R7:R44)</f>
        <v>55423100</v>
      </c>
      <c r="S45" s="144">
        <f>SUM(S7:S44)</f>
        <v>221871108</v>
      </c>
      <c r="T45" s="144">
        <f t="shared" si="9"/>
        <v>14731476792</v>
      </c>
      <c r="U45" s="124"/>
      <c r="V45" s="144">
        <f>SUM(V7:V44)</f>
        <v>12622796094</v>
      </c>
      <c r="W45" s="145">
        <f>(V45/$B45)</f>
        <v>5442.6996424653853</v>
      </c>
      <c r="X45" s="146">
        <f t="shared" si="11"/>
        <v>100</v>
      </c>
      <c r="Y45" s="144">
        <f>SUM(Y7:Y44)</f>
        <v>580932939</v>
      </c>
      <c r="Z45" s="144">
        <f>SUM(Z7:Z44)</f>
        <v>659751086</v>
      </c>
      <c r="AA45" s="144">
        <f>SUM(AA7:AA44)</f>
        <v>59829283</v>
      </c>
    </row>
    <row r="46" spans="1:27" customFormat="1" x14ac:dyDescent="0.2"/>
    <row r="47" spans="1:27" customFormat="1" x14ac:dyDescent="0.2">
      <c r="A47" s="286"/>
      <c r="B47" s="286"/>
      <c r="C47" s="286"/>
      <c r="D47" s="286"/>
      <c r="E47" s="286"/>
      <c r="F47" s="286"/>
      <c r="G47" s="286"/>
      <c r="H47" s="286"/>
      <c r="I47" s="286"/>
      <c r="J47" s="286"/>
      <c r="K47" s="286"/>
      <c r="L47" s="286"/>
      <c r="M47" s="286"/>
      <c r="N47" s="286"/>
    </row>
    <row r="48" spans="1:27" customFormat="1" x14ac:dyDescent="0.2">
      <c r="A48" s="286"/>
      <c r="B48" s="286"/>
      <c r="C48" s="286"/>
      <c r="D48" s="286"/>
      <c r="E48" s="286"/>
      <c r="F48" s="286"/>
      <c r="G48" s="286"/>
      <c r="H48" s="286"/>
      <c r="I48" s="286"/>
      <c r="J48" s="286"/>
      <c r="K48" s="286"/>
      <c r="L48" s="286"/>
      <c r="M48" s="286"/>
      <c r="N48" s="286"/>
    </row>
    <row r="49" spans="1:27" s="90" customFormat="1" ht="15.75" x14ac:dyDescent="0.2">
      <c r="A49" s="325" t="s">
        <v>0</v>
      </c>
      <c r="C49" s="280"/>
    </row>
    <row r="50" spans="1:27" s="90" customFormat="1" ht="15.75" x14ac:dyDescent="0.25">
      <c r="A50" s="360" t="s">
        <v>482</v>
      </c>
      <c r="C50" s="280"/>
    </row>
    <row r="51" spans="1:27" s="90" customFormat="1" ht="15.75" x14ac:dyDescent="0.2">
      <c r="A51" s="323" t="str">
        <f>A3</f>
        <v>FOR THE YEAR ENDED JUNE 30, 2025</v>
      </c>
      <c r="C51" s="280"/>
    </row>
    <row r="52" spans="1:27" ht="13.5" thickBot="1" x14ac:dyDescent="0.25">
      <c r="D52"/>
      <c r="E52"/>
      <c r="F52"/>
      <c r="G52"/>
      <c r="H52"/>
      <c r="I52"/>
      <c r="J52"/>
      <c r="K52"/>
      <c r="L52"/>
      <c r="M52"/>
      <c r="N52"/>
      <c r="O52"/>
      <c r="P52"/>
      <c r="V52" s="90"/>
      <c r="W52" s="90"/>
      <c r="X52" s="90"/>
      <c r="Y52" s="90"/>
      <c r="Z52" s="90"/>
      <c r="AA52" s="90"/>
    </row>
    <row r="53" spans="1:27" ht="13.5" thickBot="1" x14ac:dyDescent="0.25">
      <c r="E53" s="446" t="s">
        <v>394</v>
      </c>
      <c r="F53" s="447"/>
      <c r="G53" s="447"/>
      <c r="H53" s="447"/>
      <c r="I53" s="447"/>
      <c r="J53" s="447"/>
      <c r="K53" s="447"/>
      <c r="L53" s="447"/>
      <c r="M53" s="447"/>
      <c r="N53" s="447"/>
      <c r="O53" s="447"/>
      <c r="P53" s="448"/>
      <c r="S53" s="71"/>
      <c r="V53" s="376" t="s">
        <v>480</v>
      </c>
      <c r="W53" s="377"/>
      <c r="X53" s="377"/>
      <c r="Y53" s="377"/>
      <c r="Z53" s="377"/>
      <c r="AA53" s="378"/>
    </row>
    <row r="54" spans="1:27" x14ac:dyDescent="0.2">
      <c r="B54" s="71"/>
      <c r="E54" s="516" t="s">
        <v>468</v>
      </c>
      <c r="F54" s="173"/>
      <c r="G54" s="517"/>
      <c r="H54" s="379" t="s">
        <v>469</v>
      </c>
      <c r="I54" s="380"/>
      <c r="J54" s="381"/>
      <c r="K54" s="382" t="s">
        <v>469</v>
      </c>
      <c r="L54" s="383"/>
      <c r="M54" s="383"/>
      <c r="N54" s="383"/>
      <c r="O54" s="383"/>
      <c r="P54" s="384"/>
      <c r="Q54" s="71"/>
      <c r="R54" s="71"/>
      <c r="S54" s="71"/>
      <c r="T54" s="71"/>
      <c r="V54" s="385" t="s">
        <v>476</v>
      </c>
      <c r="W54" s="386"/>
      <c r="X54" s="387"/>
      <c r="Y54" s="385" t="s">
        <v>396</v>
      </c>
      <c r="Z54" s="386"/>
      <c r="AA54" s="387"/>
    </row>
    <row r="55" spans="1:27" ht="45.75" thickBot="1" x14ac:dyDescent="0.3">
      <c r="A55" s="361" t="s">
        <v>1</v>
      </c>
      <c r="B55" s="356" t="s">
        <v>467</v>
      </c>
      <c r="C55" s="356"/>
      <c r="D55" s="362" t="s">
        <v>330</v>
      </c>
      <c r="E55" s="355" t="s">
        <v>395</v>
      </c>
      <c r="F55" s="356" t="s">
        <v>346</v>
      </c>
      <c r="G55" s="357" t="s">
        <v>460</v>
      </c>
      <c r="H55" s="355" t="s">
        <v>387</v>
      </c>
      <c r="I55" s="356" t="s">
        <v>346</v>
      </c>
      <c r="J55" s="357" t="s">
        <v>460</v>
      </c>
      <c r="K55" s="355" t="s">
        <v>339</v>
      </c>
      <c r="L55" s="356" t="s">
        <v>346</v>
      </c>
      <c r="M55" s="356" t="s">
        <v>460</v>
      </c>
      <c r="N55" s="356" t="s">
        <v>340</v>
      </c>
      <c r="O55" s="356" t="s">
        <v>346</v>
      </c>
      <c r="P55" s="357" t="s">
        <v>460</v>
      </c>
      <c r="Q55" s="356" t="s">
        <v>470</v>
      </c>
      <c r="R55" s="356" t="s">
        <v>471</v>
      </c>
      <c r="S55" s="356" t="s">
        <v>472</v>
      </c>
      <c r="T55" s="356" t="s">
        <v>473</v>
      </c>
      <c r="U55" s="356"/>
      <c r="V55" s="355" t="s">
        <v>474</v>
      </c>
      <c r="W55" s="356" t="s">
        <v>346</v>
      </c>
      <c r="X55" s="357" t="s">
        <v>475</v>
      </c>
      <c r="Y55" s="355" t="s">
        <v>477</v>
      </c>
      <c r="Z55" s="356" t="s">
        <v>478</v>
      </c>
      <c r="AA55" s="357" t="s">
        <v>479</v>
      </c>
    </row>
    <row r="56" spans="1:27" x14ac:dyDescent="0.2">
      <c r="A56" s="113">
        <v>1</v>
      </c>
      <c r="B56" s="30">
        <v>33498</v>
      </c>
      <c r="C56" s="370"/>
      <c r="D56" s="113" t="s">
        <v>80</v>
      </c>
      <c r="E56" s="282">
        <v>76998232</v>
      </c>
      <c r="F56" s="143">
        <f t="shared" ref="F56:F119" si="12">IFERROR(E56/$B56,0)</f>
        <v>2298.5919159352798</v>
      </c>
      <c r="G56" s="143">
        <f t="shared" ref="G56:G119" si="13">IF($Q56&lt;&gt;0,(E56/$Q56)*100,0)</f>
        <v>47.249915962253965</v>
      </c>
      <c r="H56" s="282">
        <v>69569332</v>
      </c>
      <c r="I56" s="143">
        <f t="shared" ref="I56:I119" si="14">IFERROR(H56/$B56,0)</f>
        <v>2076.8204668935459</v>
      </c>
      <c r="J56" s="143">
        <f t="shared" ref="J56:J119" si="15">IF($Q56&lt;&gt;0,(H56/$Q56)*100,0)</f>
        <v>42.691176214931083</v>
      </c>
      <c r="K56" s="282">
        <v>16172335</v>
      </c>
      <c r="L56" s="143">
        <f t="shared" ref="L56:L119" si="16">IFERROR(K56/$B56,0)</f>
        <v>482.7850916472625</v>
      </c>
      <c r="M56" s="143">
        <f t="shared" ref="M56:M119" si="17">IF($Q56&lt;&gt;0,(K56/$Q56)*100,0)</f>
        <v>9.9241430590694399</v>
      </c>
      <c r="N56" s="282">
        <v>219612</v>
      </c>
      <c r="O56" s="143">
        <f t="shared" ref="O56:O119" si="18">IFERROR(N56/$B56,0)</f>
        <v>6.5559734909546838</v>
      </c>
      <c r="P56" s="143">
        <f t="shared" ref="P56:P119" si="19">IF($Q56&lt;&gt;0,(N56/$Q56)*100,0)</f>
        <v>0.13476476374551713</v>
      </c>
      <c r="Q56" s="282">
        <f t="shared" ref="Q56:Q119" si="20">(E56+H56+K56+N56)</f>
        <v>162959511</v>
      </c>
      <c r="R56" s="282">
        <v>13702</v>
      </c>
      <c r="S56" s="282">
        <v>0</v>
      </c>
      <c r="T56" s="282">
        <f t="shared" ref="T56:T119" si="21">(Q56+R56+S56)</f>
        <v>162973213</v>
      </c>
      <c r="U56" s="113"/>
      <c r="V56" s="282">
        <v>156318664</v>
      </c>
      <c r="W56" s="143">
        <f t="shared" ref="W56:W119" si="22">IFERROR(V56/$B56,0)</f>
        <v>4666.5073735745418</v>
      </c>
      <c r="X56" s="143">
        <f t="shared" ref="X56:X119" si="23">IF($W$151&lt;&gt;0,(W56/$W$151)*100,0)</f>
        <v>92.579799097289452</v>
      </c>
      <c r="Y56" s="282">
        <v>2256265</v>
      </c>
      <c r="Z56" s="282">
        <v>2511633</v>
      </c>
      <c r="AA56" s="282">
        <v>162187</v>
      </c>
    </row>
    <row r="57" spans="1:27" x14ac:dyDescent="0.2">
      <c r="A57" s="110">
        <v>2</v>
      </c>
      <c r="B57" s="39">
        <v>117790</v>
      </c>
      <c r="C57" s="371"/>
      <c r="D57" s="110" t="s">
        <v>81</v>
      </c>
      <c r="E57" s="39">
        <v>435527011</v>
      </c>
      <c r="F57" s="142">
        <f t="shared" si="12"/>
        <v>3697.4871466168606</v>
      </c>
      <c r="G57" s="142">
        <f t="shared" si="13"/>
        <v>71.966100236049868</v>
      </c>
      <c r="H57" s="39">
        <v>137696918</v>
      </c>
      <c r="I57" s="142">
        <f t="shared" si="14"/>
        <v>1169.0034637914932</v>
      </c>
      <c r="J57" s="142">
        <f t="shared" si="15"/>
        <v>22.752917620953568</v>
      </c>
      <c r="K57" s="39">
        <v>26090883</v>
      </c>
      <c r="L57" s="142">
        <f t="shared" si="16"/>
        <v>221.50337889464302</v>
      </c>
      <c r="M57" s="142">
        <f t="shared" si="17"/>
        <v>4.3112345590548218</v>
      </c>
      <c r="N57" s="39">
        <v>5868753</v>
      </c>
      <c r="O57" s="142">
        <f t="shared" si="18"/>
        <v>49.823864504626876</v>
      </c>
      <c r="P57" s="142">
        <f t="shared" si="19"/>
        <v>0.96974758394174165</v>
      </c>
      <c r="Q57" s="39">
        <f t="shared" si="20"/>
        <v>605183565</v>
      </c>
      <c r="R57" s="39">
        <v>2420492</v>
      </c>
      <c r="S57" s="39">
        <v>0</v>
      </c>
      <c r="T57" s="39">
        <f t="shared" si="21"/>
        <v>607604057</v>
      </c>
      <c r="U57" s="110"/>
      <c r="V57" s="39">
        <v>545460258</v>
      </c>
      <c r="W57" s="142">
        <f t="shared" si="22"/>
        <v>4630.7857882672552</v>
      </c>
      <c r="X57" s="142">
        <f t="shared" si="23"/>
        <v>91.871111222946283</v>
      </c>
      <c r="Y57" s="39">
        <v>0</v>
      </c>
      <c r="Z57" s="39">
        <v>28222645</v>
      </c>
      <c r="AA57" s="39">
        <v>0</v>
      </c>
    </row>
    <row r="58" spans="1:27" x14ac:dyDescent="0.2">
      <c r="A58" s="113">
        <v>3</v>
      </c>
      <c r="B58" s="47">
        <v>14984</v>
      </c>
      <c r="C58" s="370"/>
      <c r="D58" s="113" t="s">
        <v>246</v>
      </c>
      <c r="E58" s="47">
        <v>31578729</v>
      </c>
      <c r="F58" s="143">
        <f t="shared" si="12"/>
        <v>2107.4965963694608</v>
      </c>
      <c r="G58" s="143">
        <f t="shared" si="13"/>
        <v>35.053579465838986</v>
      </c>
      <c r="H58" s="47">
        <v>49331602</v>
      </c>
      <c r="I58" s="143">
        <f t="shared" si="14"/>
        <v>3292.2852375867592</v>
      </c>
      <c r="J58" s="143">
        <f t="shared" si="15"/>
        <v>54.759937642966619</v>
      </c>
      <c r="K58" s="47">
        <v>8522728</v>
      </c>
      <c r="L58" s="143">
        <f t="shared" si="16"/>
        <v>568.78857447944472</v>
      </c>
      <c r="M58" s="143">
        <f t="shared" si="17"/>
        <v>9.4605493214667042</v>
      </c>
      <c r="N58" s="47">
        <v>653972</v>
      </c>
      <c r="O58" s="143">
        <f t="shared" si="18"/>
        <v>43.644687666844632</v>
      </c>
      <c r="P58" s="143">
        <f t="shared" si="19"/>
        <v>0.72593356972770029</v>
      </c>
      <c r="Q58" s="47">
        <f t="shared" si="20"/>
        <v>90087031</v>
      </c>
      <c r="R58" s="47">
        <v>661273</v>
      </c>
      <c r="S58" s="47">
        <v>0</v>
      </c>
      <c r="T58" s="47">
        <f t="shared" si="21"/>
        <v>90748304</v>
      </c>
      <c r="U58" s="113"/>
      <c r="V58" s="47">
        <v>89820523</v>
      </c>
      <c r="W58" s="143">
        <f t="shared" si="22"/>
        <v>5994.4289241857978</v>
      </c>
      <c r="X58" s="143">
        <f t="shared" si="23"/>
        <v>118.92470772611267</v>
      </c>
      <c r="Y58" s="47">
        <v>0</v>
      </c>
      <c r="Z58" s="47">
        <v>0</v>
      </c>
      <c r="AA58" s="47">
        <v>0</v>
      </c>
    </row>
    <row r="59" spans="1:27" x14ac:dyDescent="0.2">
      <c r="A59" s="110">
        <v>4</v>
      </c>
      <c r="B59" s="39">
        <v>13629</v>
      </c>
      <c r="C59" s="371"/>
      <c r="D59" s="110" t="s">
        <v>82</v>
      </c>
      <c r="E59" s="39">
        <v>27696720</v>
      </c>
      <c r="F59" s="142">
        <f t="shared" si="12"/>
        <v>2032.1901826986573</v>
      </c>
      <c r="G59" s="142">
        <f t="shared" si="13"/>
        <v>50.728680157795502</v>
      </c>
      <c r="H59" s="39">
        <v>20941524</v>
      </c>
      <c r="I59" s="142">
        <f t="shared" si="14"/>
        <v>1536.5414924058991</v>
      </c>
      <c r="J59" s="142">
        <f t="shared" si="15"/>
        <v>38.356017355585728</v>
      </c>
      <c r="K59" s="39">
        <v>4036116</v>
      </c>
      <c r="L59" s="142">
        <f t="shared" si="16"/>
        <v>296.14175654853619</v>
      </c>
      <c r="M59" s="142">
        <f t="shared" si="17"/>
        <v>7.3924579388375573</v>
      </c>
      <c r="N59" s="39">
        <v>1923394</v>
      </c>
      <c r="O59" s="142">
        <f t="shared" si="18"/>
        <v>141.12510088781275</v>
      </c>
      <c r="P59" s="142">
        <f t="shared" si="19"/>
        <v>3.5228445477812147</v>
      </c>
      <c r="Q59" s="39">
        <f t="shared" si="20"/>
        <v>54597754</v>
      </c>
      <c r="R59" s="39">
        <v>0</v>
      </c>
      <c r="S59" s="39">
        <v>0</v>
      </c>
      <c r="T59" s="39">
        <f t="shared" si="21"/>
        <v>54597754</v>
      </c>
      <c r="U59" s="110"/>
      <c r="V59" s="39">
        <v>51061893</v>
      </c>
      <c r="W59" s="142">
        <f t="shared" si="22"/>
        <v>3746.5619634602685</v>
      </c>
      <c r="X59" s="142">
        <f t="shared" si="23"/>
        <v>74.328812989104208</v>
      </c>
      <c r="Y59" s="39">
        <v>3018</v>
      </c>
      <c r="Z59" s="39">
        <v>0</v>
      </c>
      <c r="AA59" s="39">
        <v>0</v>
      </c>
    </row>
    <row r="60" spans="1:27" x14ac:dyDescent="0.2">
      <c r="A60" s="113">
        <v>5</v>
      </c>
      <c r="B60" s="47">
        <v>0</v>
      </c>
      <c r="C60" s="370" t="s">
        <v>366</v>
      </c>
      <c r="D60" s="113" t="s">
        <v>83</v>
      </c>
      <c r="E60" s="47">
        <v>0</v>
      </c>
      <c r="F60" s="143">
        <f t="shared" si="12"/>
        <v>0</v>
      </c>
      <c r="G60" s="149">
        <f t="shared" si="13"/>
        <v>0</v>
      </c>
      <c r="H60" s="47">
        <v>0</v>
      </c>
      <c r="I60" s="143">
        <f t="shared" si="14"/>
        <v>0</v>
      </c>
      <c r="J60" s="149">
        <f t="shared" si="15"/>
        <v>0</v>
      </c>
      <c r="K60" s="47">
        <v>0</v>
      </c>
      <c r="L60" s="143">
        <f t="shared" si="16"/>
        <v>0</v>
      </c>
      <c r="M60" s="149">
        <f t="shared" si="17"/>
        <v>0</v>
      </c>
      <c r="N60" s="47">
        <v>0</v>
      </c>
      <c r="O60" s="143">
        <f t="shared" si="18"/>
        <v>0</v>
      </c>
      <c r="P60" s="149">
        <f t="shared" si="19"/>
        <v>0</v>
      </c>
      <c r="Q60" s="47">
        <f t="shared" si="20"/>
        <v>0</v>
      </c>
      <c r="R60" s="47">
        <v>0</v>
      </c>
      <c r="S60" s="47">
        <v>0</v>
      </c>
      <c r="T60" s="47">
        <f t="shared" si="21"/>
        <v>0</v>
      </c>
      <c r="U60" s="113"/>
      <c r="V60" s="47">
        <v>0</v>
      </c>
      <c r="W60" s="143">
        <f t="shared" si="22"/>
        <v>0</v>
      </c>
      <c r="X60" s="149">
        <f t="shared" si="23"/>
        <v>0</v>
      </c>
      <c r="Y60" s="47">
        <v>0</v>
      </c>
      <c r="Z60" s="47">
        <v>0</v>
      </c>
      <c r="AA60" s="47">
        <v>0</v>
      </c>
    </row>
    <row r="61" spans="1:27" x14ac:dyDescent="0.2">
      <c r="A61" s="110">
        <v>6</v>
      </c>
      <c r="B61" s="39">
        <v>16992</v>
      </c>
      <c r="C61" s="371"/>
      <c r="D61" s="110" t="s">
        <v>84</v>
      </c>
      <c r="E61" s="39">
        <v>25942810</v>
      </c>
      <c r="F61" s="142">
        <f t="shared" si="12"/>
        <v>1526.7661252354048</v>
      </c>
      <c r="G61" s="151">
        <f t="shared" si="13"/>
        <v>39.347838807575961</v>
      </c>
      <c r="H61" s="39">
        <v>33587760</v>
      </c>
      <c r="I61" s="142">
        <f t="shared" si="14"/>
        <v>1976.680790960452</v>
      </c>
      <c r="J61" s="151">
        <f t="shared" si="15"/>
        <v>50.943046122896774</v>
      </c>
      <c r="K61" s="39">
        <v>6264530</v>
      </c>
      <c r="L61" s="142">
        <f t="shared" si="16"/>
        <v>368.67525894538608</v>
      </c>
      <c r="M61" s="151">
        <f t="shared" si="17"/>
        <v>9.5015041410403835</v>
      </c>
      <c r="N61" s="39">
        <v>136882</v>
      </c>
      <c r="O61" s="142">
        <f t="shared" si="18"/>
        <v>8.0556732580037664</v>
      </c>
      <c r="P61" s="151">
        <f t="shared" si="19"/>
        <v>0.20761092848687607</v>
      </c>
      <c r="Q61" s="39">
        <f t="shared" si="20"/>
        <v>65931982</v>
      </c>
      <c r="R61" s="39">
        <v>0</v>
      </c>
      <c r="S61" s="39">
        <v>1032128</v>
      </c>
      <c r="T61" s="39">
        <f t="shared" si="21"/>
        <v>66964110</v>
      </c>
      <c r="U61" s="110"/>
      <c r="V61" s="39">
        <v>62365663</v>
      </c>
      <c r="W61" s="142">
        <f t="shared" si="22"/>
        <v>3670.2956096986818</v>
      </c>
      <c r="X61" s="151">
        <f t="shared" si="23"/>
        <v>72.815749118442838</v>
      </c>
      <c r="Y61" s="39">
        <v>102712</v>
      </c>
      <c r="Z61" s="39">
        <v>0</v>
      </c>
      <c r="AA61" s="39">
        <v>0</v>
      </c>
    </row>
    <row r="62" spans="1:27" x14ac:dyDescent="0.2">
      <c r="A62" s="113">
        <v>7</v>
      </c>
      <c r="B62" s="47">
        <v>245004</v>
      </c>
      <c r="C62" s="370"/>
      <c r="D62" s="113" t="s">
        <v>85</v>
      </c>
      <c r="E62" s="47">
        <v>1552437139.6300001</v>
      </c>
      <c r="F62" s="143">
        <f t="shared" si="12"/>
        <v>6336.3746699237572</v>
      </c>
      <c r="G62" s="149">
        <f t="shared" si="13"/>
        <v>80.809235889966629</v>
      </c>
      <c r="H62" s="47">
        <v>259275593</v>
      </c>
      <c r="I62" s="143">
        <f t="shared" si="14"/>
        <v>1058.2504489722617</v>
      </c>
      <c r="J62" s="149">
        <f t="shared" si="15"/>
        <v>13.496110097083571</v>
      </c>
      <c r="K62" s="47">
        <v>47825739</v>
      </c>
      <c r="L62" s="143">
        <f t="shared" si="16"/>
        <v>195.2039109565558</v>
      </c>
      <c r="M62" s="149">
        <f t="shared" si="17"/>
        <v>2.4894801379101792</v>
      </c>
      <c r="N62" s="47">
        <v>61575028</v>
      </c>
      <c r="O62" s="143">
        <f t="shared" si="18"/>
        <v>251.32254167278901</v>
      </c>
      <c r="P62" s="149">
        <f t="shared" si="19"/>
        <v>3.205173875039613</v>
      </c>
      <c r="Q62" s="47">
        <f t="shared" si="20"/>
        <v>1921113499.6300001</v>
      </c>
      <c r="R62" s="47">
        <v>13442385</v>
      </c>
      <c r="S62" s="47">
        <v>-219590832</v>
      </c>
      <c r="T62" s="47">
        <f t="shared" si="21"/>
        <v>1714965052.6300001</v>
      </c>
      <c r="U62" s="113"/>
      <c r="V62" s="47">
        <v>1691531342</v>
      </c>
      <c r="W62" s="143">
        <f t="shared" si="22"/>
        <v>6904.0968392352779</v>
      </c>
      <c r="X62" s="149">
        <f t="shared" si="23"/>
        <v>136.97179649692092</v>
      </c>
      <c r="Y62" s="47">
        <v>4719988</v>
      </c>
      <c r="Z62" s="47">
        <v>158829991</v>
      </c>
      <c r="AA62" s="47">
        <v>400929</v>
      </c>
    </row>
    <row r="63" spans="1:27" x14ac:dyDescent="0.2">
      <c r="A63" s="110">
        <v>8</v>
      </c>
      <c r="B63" s="39">
        <v>77901</v>
      </c>
      <c r="C63" s="371"/>
      <c r="D63" s="110" t="s">
        <v>86</v>
      </c>
      <c r="E63" s="39">
        <v>146752825</v>
      </c>
      <c r="F63" s="142">
        <f t="shared" si="12"/>
        <v>1883.8374988767796</v>
      </c>
      <c r="G63" s="151">
        <f t="shared" si="13"/>
        <v>49.268592696616118</v>
      </c>
      <c r="H63" s="39">
        <v>123470829</v>
      </c>
      <c r="I63" s="142">
        <f t="shared" si="14"/>
        <v>1584.9710401663649</v>
      </c>
      <c r="J63" s="151">
        <f t="shared" si="15"/>
        <v>41.452244506465462</v>
      </c>
      <c r="K63" s="39">
        <v>23085839</v>
      </c>
      <c r="L63" s="142">
        <f t="shared" si="16"/>
        <v>296.34842941682393</v>
      </c>
      <c r="M63" s="151">
        <f t="shared" si="17"/>
        <v>7.7504933806259295</v>
      </c>
      <c r="N63" s="39">
        <v>4553338</v>
      </c>
      <c r="O63" s="142">
        <f t="shared" si="18"/>
        <v>58.450315143579672</v>
      </c>
      <c r="P63" s="151">
        <f t="shared" si="19"/>
        <v>1.5286694162924948</v>
      </c>
      <c r="Q63" s="39">
        <f t="shared" si="20"/>
        <v>297862831</v>
      </c>
      <c r="R63" s="39">
        <v>3424359</v>
      </c>
      <c r="S63" s="39">
        <v>1099430</v>
      </c>
      <c r="T63" s="39">
        <f t="shared" si="21"/>
        <v>302386620</v>
      </c>
      <c r="U63" s="110"/>
      <c r="V63" s="39">
        <v>273653204</v>
      </c>
      <c r="W63" s="142">
        <f t="shared" si="22"/>
        <v>3512.8330059947884</v>
      </c>
      <c r="X63" s="151">
        <f t="shared" si="23"/>
        <v>69.691816153331956</v>
      </c>
      <c r="Y63" s="39">
        <v>21063362</v>
      </c>
      <c r="Z63" s="39">
        <v>9079565</v>
      </c>
      <c r="AA63" s="39">
        <v>0</v>
      </c>
    </row>
    <row r="64" spans="1:27" x14ac:dyDescent="0.2">
      <c r="A64" s="113">
        <v>9</v>
      </c>
      <c r="B64" s="47">
        <v>4255</v>
      </c>
      <c r="C64" s="370"/>
      <c r="D64" s="113" t="s">
        <v>87</v>
      </c>
      <c r="E64" s="47">
        <v>20921830</v>
      </c>
      <c r="F64" s="143">
        <f t="shared" si="12"/>
        <v>4916.9988249118687</v>
      </c>
      <c r="G64" s="149">
        <f t="shared" si="13"/>
        <v>67.356686073053325</v>
      </c>
      <c r="H64" s="47">
        <v>6214208</v>
      </c>
      <c r="I64" s="143">
        <f t="shared" si="14"/>
        <v>1460.4484136310223</v>
      </c>
      <c r="J64" s="149">
        <f t="shared" si="15"/>
        <v>20.006302386008137</v>
      </c>
      <c r="K64" s="47">
        <v>1730430</v>
      </c>
      <c r="L64" s="143">
        <f t="shared" si="16"/>
        <v>406.68155111633371</v>
      </c>
      <c r="M64" s="149">
        <f t="shared" si="17"/>
        <v>5.5710246322331116</v>
      </c>
      <c r="N64" s="47">
        <v>2194784</v>
      </c>
      <c r="O64" s="143">
        <f t="shared" si="18"/>
        <v>515.81292596944775</v>
      </c>
      <c r="P64" s="149">
        <f t="shared" si="19"/>
        <v>7.0659869087054181</v>
      </c>
      <c r="Q64" s="47">
        <f t="shared" si="20"/>
        <v>31061252</v>
      </c>
      <c r="R64" s="47">
        <v>23609</v>
      </c>
      <c r="S64" s="47">
        <v>0</v>
      </c>
      <c r="T64" s="47">
        <f t="shared" si="21"/>
        <v>31084861</v>
      </c>
      <c r="U64" s="113"/>
      <c r="V64" s="47">
        <v>28328948</v>
      </c>
      <c r="W64" s="143">
        <f t="shared" si="22"/>
        <v>6657.8021151586372</v>
      </c>
      <c r="X64" s="149">
        <f t="shared" si="23"/>
        <v>132.08550483415399</v>
      </c>
      <c r="Y64" s="47">
        <v>0</v>
      </c>
      <c r="Z64" s="47">
        <v>0</v>
      </c>
      <c r="AA64" s="47">
        <v>0</v>
      </c>
    </row>
    <row r="65" spans="1:27" x14ac:dyDescent="0.2">
      <c r="A65" s="110">
        <v>10</v>
      </c>
      <c r="B65" s="39">
        <v>80880</v>
      </c>
      <c r="C65" s="371"/>
      <c r="D65" s="110" t="s">
        <v>88</v>
      </c>
      <c r="E65" s="39">
        <v>130179632</v>
      </c>
      <c r="F65" s="142">
        <f t="shared" si="12"/>
        <v>1609.5404549950545</v>
      </c>
      <c r="G65" s="151">
        <f t="shared" si="13"/>
        <v>49.782787462709891</v>
      </c>
      <c r="H65" s="39">
        <v>111209637</v>
      </c>
      <c r="I65" s="142">
        <f t="shared" si="14"/>
        <v>1374.9955118694363</v>
      </c>
      <c r="J65" s="151">
        <f t="shared" si="15"/>
        <v>42.528355914972302</v>
      </c>
      <c r="K65" s="39">
        <v>16395072</v>
      </c>
      <c r="L65" s="142">
        <f t="shared" si="16"/>
        <v>202.70860534124628</v>
      </c>
      <c r="M65" s="151">
        <f t="shared" si="17"/>
        <v>6.2697395304653032</v>
      </c>
      <c r="N65" s="39">
        <v>3710924</v>
      </c>
      <c r="O65" s="142">
        <f t="shared" si="18"/>
        <v>45.881849653808111</v>
      </c>
      <c r="P65" s="151">
        <f t="shared" si="19"/>
        <v>1.4191170918525045</v>
      </c>
      <c r="Q65" s="39">
        <f t="shared" si="20"/>
        <v>261495265</v>
      </c>
      <c r="R65" s="39">
        <v>1209590</v>
      </c>
      <c r="S65" s="39">
        <v>0</v>
      </c>
      <c r="T65" s="39">
        <f t="shared" si="21"/>
        <v>262704855</v>
      </c>
      <c r="U65" s="110"/>
      <c r="V65" s="39">
        <v>237516978</v>
      </c>
      <c r="W65" s="142">
        <f t="shared" si="22"/>
        <v>2936.6589762611275</v>
      </c>
      <c r="X65" s="151">
        <f t="shared" si="23"/>
        <v>58.260981131001742</v>
      </c>
      <c r="Y65" s="39">
        <v>0</v>
      </c>
      <c r="Z65" s="39">
        <v>0</v>
      </c>
      <c r="AA65" s="39">
        <v>0</v>
      </c>
    </row>
    <row r="66" spans="1:27" x14ac:dyDescent="0.2">
      <c r="A66" s="113">
        <v>11</v>
      </c>
      <c r="B66" s="47">
        <v>6244</v>
      </c>
      <c r="C66" s="370"/>
      <c r="D66" s="113" t="s">
        <v>247</v>
      </c>
      <c r="E66" s="47">
        <v>19046914</v>
      </c>
      <c r="F66" s="143">
        <f t="shared" si="12"/>
        <v>3050.4346572709801</v>
      </c>
      <c r="G66" s="149">
        <f t="shared" si="13"/>
        <v>50.727015939918829</v>
      </c>
      <c r="H66" s="47">
        <v>15463800</v>
      </c>
      <c r="I66" s="143">
        <f t="shared" si="14"/>
        <v>2476.5855221012171</v>
      </c>
      <c r="J66" s="149">
        <f t="shared" si="15"/>
        <v>41.184226961476114</v>
      </c>
      <c r="K66" s="47">
        <v>2425006</v>
      </c>
      <c r="L66" s="143">
        <f t="shared" si="16"/>
        <v>388.37379884689301</v>
      </c>
      <c r="M66" s="149">
        <f t="shared" si="17"/>
        <v>6.4584382549529442</v>
      </c>
      <c r="N66" s="47">
        <v>612150</v>
      </c>
      <c r="O66" s="143">
        <f t="shared" si="18"/>
        <v>98.038116591928258</v>
      </c>
      <c r="P66" s="149">
        <f t="shared" si="19"/>
        <v>1.6303188436521165</v>
      </c>
      <c r="Q66" s="47">
        <f t="shared" si="20"/>
        <v>37547870</v>
      </c>
      <c r="R66" s="47">
        <v>0</v>
      </c>
      <c r="S66" s="47">
        <v>61392</v>
      </c>
      <c r="T66" s="47">
        <f t="shared" si="21"/>
        <v>37609262</v>
      </c>
      <c r="U66" s="113"/>
      <c r="V66" s="47">
        <v>35736396</v>
      </c>
      <c r="W66" s="143">
        <f t="shared" si="22"/>
        <v>5723.3177450352341</v>
      </c>
      <c r="X66" s="149">
        <f t="shared" si="23"/>
        <v>113.54607730951433</v>
      </c>
      <c r="Y66" s="47">
        <v>13231</v>
      </c>
      <c r="Z66" s="47">
        <v>201361</v>
      </c>
      <c r="AA66" s="47">
        <v>482158</v>
      </c>
    </row>
    <row r="67" spans="1:27" x14ac:dyDescent="0.2">
      <c r="A67" s="110">
        <v>12</v>
      </c>
      <c r="B67" s="39">
        <v>33416</v>
      </c>
      <c r="C67" s="371"/>
      <c r="D67" s="110" t="s">
        <v>90</v>
      </c>
      <c r="E67" s="39">
        <v>84920489</v>
      </c>
      <c r="F67" s="142">
        <f t="shared" si="12"/>
        <v>2541.3122157050516</v>
      </c>
      <c r="G67" s="151">
        <f t="shared" si="13"/>
        <v>58.95976098633696</v>
      </c>
      <c r="H67" s="39">
        <v>53290816</v>
      </c>
      <c r="I67" s="142">
        <f t="shared" si="14"/>
        <v>1594.769451759636</v>
      </c>
      <c r="J67" s="151">
        <f t="shared" si="15"/>
        <v>36.999478113307397</v>
      </c>
      <c r="K67" s="39">
        <v>5355720</v>
      </c>
      <c r="L67" s="142">
        <f t="shared" si="16"/>
        <v>160.27412018194877</v>
      </c>
      <c r="M67" s="151">
        <f t="shared" si="17"/>
        <v>3.7184426847771048</v>
      </c>
      <c r="N67" s="39">
        <v>464239</v>
      </c>
      <c r="O67" s="142">
        <f t="shared" si="18"/>
        <v>13.892716064160881</v>
      </c>
      <c r="P67" s="151">
        <f t="shared" si="19"/>
        <v>0.32231821557852885</v>
      </c>
      <c r="Q67" s="39">
        <f t="shared" si="20"/>
        <v>144031264</v>
      </c>
      <c r="R67" s="39">
        <v>13365315</v>
      </c>
      <c r="S67" s="39">
        <v>147165</v>
      </c>
      <c r="T67" s="39">
        <f t="shared" si="21"/>
        <v>157543744</v>
      </c>
      <c r="U67" s="110"/>
      <c r="V67" s="39">
        <v>131583777</v>
      </c>
      <c r="W67" s="142">
        <f t="shared" si="22"/>
        <v>3937.7476957146278</v>
      </c>
      <c r="X67" s="151">
        <f t="shared" si="23"/>
        <v>78.121786034128803</v>
      </c>
      <c r="Y67" s="39">
        <v>4082269</v>
      </c>
      <c r="Z67" s="39">
        <v>3392931</v>
      </c>
      <c r="AA67" s="39">
        <v>0</v>
      </c>
    </row>
    <row r="68" spans="1:27" x14ac:dyDescent="0.2">
      <c r="A68" s="113">
        <v>13</v>
      </c>
      <c r="B68" s="47">
        <v>0</v>
      </c>
      <c r="C68" s="370" t="s">
        <v>366</v>
      </c>
      <c r="D68" s="113" t="s">
        <v>91</v>
      </c>
      <c r="E68" s="47">
        <v>0</v>
      </c>
      <c r="F68" s="143">
        <f t="shared" si="12"/>
        <v>0</v>
      </c>
      <c r="G68" s="149">
        <f t="shared" si="13"/>
        <v>0</v>
      </c>
      <c r="H68" s="47">
        <v>0</v>
      </c>
      <c r="I68" s="143">
        <f t="shared" si="14"/>
        <v>0</v>
      </c>
      <c r="J68" s="149">
        <f t="shared" si="15"/>
        <v>0</v>
      </c>
      <c r="K68" s="47">
        <v>0</v>
      </c>
      <c r="L68" s="143">
        <f t="shared" si="16"/>
        <v>0</v>
      </c>
      <c r="M68" s="149">
        <f t="shared" si="17"/>
        <v>0</v>
      </c>
      <c r="N68" s="47">
        <v>0</v>
      </c>
      <c r="O68" s="143">
        <f t="shared" si="18"/>
        <v>0</v>
      </c>
      <c r="P68" s="149">
        <f t="shared" si="19"/>
        <v>0</v>
      </c>
      <c r="Q68" s="47">
        <f t="shared" si="20"/>
        <v>0</v>
      </c>
      <c r="R68" s="47">
        <v>0</v>
      </c>
      <c r="S68" s="47">
        <v>0</v>
      </c>
      <c r="T68" s="47">
        <f t="shared" si="21"/>
        <v>0</v>
      </c>
      <c r="U68" s="113"/>
      <c r="V68" s="47">
        <v>0</v>
      </c>
      <c r="W68" s="143">
        <f t="shared" si="22"/>
        <v>0</v>
      </c>
      <c r="X68" s="149">
        <f t="shared" si="23"/>
        <v>0</v>
      </c>
      <c r="Y68" s="47">
        <v>0</v>
      </c>
      <c r="Z68" s="47">
        <v>0</v>
      </c>
      <c r="AA68" s="47">
        <v>0</v>
      </c>
    </row>
    <row r="69" spans="1:27" x14ac:dyDescent="0.2">
      <c r="A69" s="110">
        <v>14</v>
      </c>
      <c r="B69" s="39">
        <v>19056</v>
      </c>
      <c r="C69" s="371"/>
      <c r="D69" s="110" t="s">
        <v>92</v>
      </c>
      <c r="E69" s="39">
        <v>48857581</v>
      </c>
      <c r="F69" s="142">
        <f t="shared" si="12"/>
        <v>2563.8948887489505</v>
      </c>
      <c r="G69" s="151">
        <f t="shared" si="13"/>
        <v>43.171718081403341</v>
      </c>
      <c r="H69" s="39">
        <v>48233883</v>
      </c>
      <c r="I69" s="142">
        <f t="shared" si="14"/>
        <v>2531.1651448362722</v>
      </c>
      <c r="J69" s="151">
        <f t="shared" si="15"/>
        <v>42.620603726725506</v>
      </c>
      <c r="K69" s="39">
        <v>14035516</v>
      </c>
      <c r="L69" s="142">
        <f t="shared" si="16"/>
        <v>736.54051217464314</v>
      </c>
      <c r="M69" s="151">
        <f t="shared" si="17"/>
        <v>12.402115034696989</v>
      </c>
      <c r="N69" s="39">
        <v>2043362</v>
      </c>
      <c r="O69" s="142">
        <f t="shared" si="18"/>
        <v>107.22932409739714</v>
      </c>
      <c r="P69" s="151">
        <f t="shared" si="19"/>
        <v>1.805563157174165</v>
      </c>
      <c r="Q69" s="39">
        <f t="shared" si="20"/>
        <v>113170342</v>
      </c>
      <c r="R69" s="39">
        <v>18508</v>
      </c>
      <c r="S69" s="39">
        <v>494417</v>
      </c>
      <c r="T69" s="39">
        <f t="shared" si="21"/>
        <v>113683267</v>
      </c>
      <c r="U69" s="110"/>
      <c r="V69" s="39">
        <v>113185889</v>
      </c>
      <c r="W69" s="142">
        <f t="shared" si="22"/>
        <v>5939.6457283795135</v>
      </c>
      <c r="X69" s="151">
        <f t="shared" si="23"/>
        <v>117.83785264250693</v>
      </c>
      <c r="Y69" s="39">
        <v>694604</v>
      </c>
      <c r="Z69" s="39">
        <v>772762</v>
      </c>
      <c r="AA69" s="39">
        <v>2147406</v>
      </c>
    </row>
    <row r="70" spans="1:27" x14ac:dyDescent="0.2">
      <c r="A70" s="113">
        <v>15</v>
      </c>
      <c r="B70" s="47">
        <v>0</v>
      </c>
      <c r="C70" s="370" t="s">
        <v>366</v>
      </c>
      <c r="D70" s="113" t="s">
        <v>93</v>
      </c>
      <c r="E70" s="47">
        <v>0</v>
      </c>
      <c r="F70" s="143">
        <f t="shared" si="12"/>
        <v>0</v>
      </c>
      <c r="G70" s="149">
        <f t="shared" si="13"/>
        <v>0</v>
      </c>
      <c r="H70" s="47">
        <v>0</v>
      </c>
      <c r="I70" s="143">
        <f t="shared" si="14"/>
        <v>0</v>
      </c>
      <c r="J70" s="149">
        <f t="shared" si="15"/>
        <v>0</v>
      </c>
      <c r="K70" s="47">
        <v>0</v>
      </c>
      <c r="L70" s="143">
        <f t="shared" si="16"/>
        <v>0</v>
      </c>
      <c r="M70" s="149">
        <f t="shared" si="17"/>
        <v>0</v>
      </c>
      <c r="N70" s="47">
        <v>0</v>
      </c>
      <c r="O70" s="143">
        <f t="shared" si="18"/>
        <v>0</v>
      </c>
      <c r="P70" s="149">
        <f t="shared" si="19"/>
        <v>0</v>
      </c>
      <c r="Q70" s="47">
        <f t="shared" si="20"/>
        <v>0</v>
      </c>
      <c r="R70" s="47">
        <v>0</v>
      </c>
      <c r="S70" s="47">
        <v>0</v>
      </c>
      <c r="T70" s="47">
        <f t="shared" si="21"/>
        <v>0</v>
      </c>
      <c r="U70" s="113"/>
      <c r="V70" s="47">
        <v>0</v>
      </c>
      <c r="W70" s="143">
        <f t="shared" si="22"/>
        <v>0</v>
      </c>
      <c r="X70" s="149">
        <f t="shared" si="23"/>
        <v>0</v>
      </c>
      <c r="Y70" s="47">
        <v>0</v>
      </c>
      <c r="Z70" s="47">
        <v>0</v>
      </c>
      <c r="AA70" s="47">
        <v>0</v>
      </c>
    </row>
    <row r="71" spans="1:27" x14ac:dyDescent="0.2">
      <c r="A71" s="110">
        <v>16</v>
      </c>
      <c r="B71" s="39">
        <v>56472</v>
      </c>
      <c r="C71" s="371"/>
      <c r="D71" s="110" t="s">
        <v>94</v>
      </c>
      <c r="E71" s="39">
        <v>92238039</v>
      </c>
      <c r="F71" s="142">
        <f t="shared" si="12"/>
        <v>1633.3411070973225</v>
      </c>
      <c r="G71" s="151">
        <f t="shared" si="13"/>
        <v>43.614401643530002</v>
      </c>
      <c r="H71" s="39">
        <v>102162949</v>
      </c>
      <c r="I71" s="142">
        <f t="shared" si="14"/>
        <v>1809.0903279501347</v>
      </c>
      <c r="J71" s="151">
        <f t="shared" si="15"/>
        <v>48.307357128152638</v>
      </c>
      <c r="K71" s="39">
        <v>16718191</v>
      </c>
      <c r="L71" s="142">
        <f t="shared" si="16"/>
        <v>296.04389786088683</v>
      </c>
      <c r="M71" s="151">
        <f t="shared" si="17"/>
        <v>7.9051322527276229</v>
      </c>
      <c r="N71" s="39">
        <v>366100</v>
      </c>
      <c r="O71" s="142">
        <f t="shared" si="18"/>
        <v>6.4828587618642866</v>
      </c>
      <c r="P71" s="151">
        <f t="shared" si="19"/>
        <v>0.17310897558973831</v>
      </c>
      <c r="Q71" s="39">
        <f t="shared" si="20"/>
        <v>211485279</v>
      </c>
      <c r="R71" s="39">
        <v>166800</v>
      </c>
      <c r="S71" s="39">
        <v>4149927</v>
      </c>
      <c r="T71" s="39">
        <f t="shared" si="21"/>
        <v>215802006</v>
      </c>
      <c r="U71" s="110"/>
      <c r="V71" s="39">
        <v>194929368</v>
      </c>
      <c r="W71" s="142">
        <f t="shared" si="22"/>
        <v>3451.7879303017426</v>
      </c>
      <c r="X71" s="151">
        <f t="shared" si="23"/>
        <v>68.480730347372557</v>
      </c>
      <c r="Y71" s="39">
        <v>3620000</v>
      </c>
      <c r="Z71" s="39">
        <v>7662771</v>
      </c>
      <c r="AA71" s="39">
        <v>0</v>
      </c>
    </row>
    <row r="72" spans="1:27" x14ac:dyDescent="0.2">
      <c r="A72" s="113">
        <v>17</v>
      </c>
      <c r="B72" s="47">
        <v>0</v>
      </c>
      <c r="C72" s="370" t="s">
        <v>366</v>
      </c>
      <c r="D72" s="113" t="s">
        <v>95</v>
      </c>
      <c r="E72" s="47">
        <v>0</v>
      </c>
      <c r="F72" s="143">
        <f t="shared" si="12"/>
        <v>0</v>
      </c>
      <c r="G72" s="149">
        <f t="shared" si="13"/>
        <v>0</v>
      </c>
      <c r="H72" s="47">
        <v>0</v>
      </c>
      <c r="I72" s="143">
        <f t="shared" si="14"/>
        <v>0</v>
      </c>
      <c r="J72" s="149">
        <f t="shared" si="15"/>
        <v>0</v>
      </c>
      <c r="K72" s="47">
        <v>0</v>
      </c>
      <c r="L72" s="143">
        <f t="shared" si="16"/>
        <v>0</v>
      </c>
      <c r="M72" s="149">
        <f t="shared" si="17"/>
        <v>0</v>
      </c>
      <c r="N72" s="47">
        <v>0</v>
      </c>
      <c r="O72" s="143">
        <f t="shared" si="18"/>
        <v>0</v>
      </c>
      <c r="P72" s="149">
        <f t="shared" si="19"/>
        <v>0</v>
      </c>
      <c r="Q72" s="47">
        <f t="shared" si="20"/>
        <v>0</v>
      </c>
      <c r="R72" s="47">
        <v>0</v>
      </c>
      <c r="S72" s="47">
        <v>0</v>
      </c>
      <c r="T72" s="47">
        <f t="shared" si="21"/>
        <v>0</v>
      </c>
      <c r="U72" s="113"/>
      <c r="V72" s="47">
        <v>0</v>
      </c>
      <c r="W72" s="143">
        <f t="shared" si="22"/>
        <v>0</v>
      </c>
      <c r="X72" s="149">
        <f t="shared" si="23"/>
        <v>0</v>
      </c>
      <c r="Y72" s="47">
        <v>0</v>
      </c>
      <c r="Z72" s="47">
        <v>0</v>
      </c>
      <c r="AA72" s="47">
        <v>0</v>
      </c>
    </row>
    <row r="73" spans="1:27" x14ac:dyDescent="0.2">
      <c r="A73" s="110">
        <v>18</v>
      </c>
      <c r="B73" s="39">
        <v>28772</v>
      </c>
      <c r="C73" s="371"/>
      <c r="D73" s="110" t="s">
        <v>96</v>
      </c>
      <c r="E73" s="39">
        <v>61841067</v>
      </c>
      <c r="F73" s="142">
        <f t="shared" si="12"/>
        <v>2149.348915612401</v>
      </c>
      <c r="G73" s="151">
        <f t="shared" si="13"/>
        <v>44.870060860355075</v>
      </c>
      <c r="H73" s="39">
        <v>64223089</v>
      </c>
      <c r="I73" s="142">
        <f t="shared" si="14"/>
        <v>2232.1385027109691</v>
      </c>
      <c r="J73" s="151">
        <f t="shared" si="15"/>
        <v>46.598386021864734</v>
      </c>
      <c r="K73" s="39">
        <v>10891780</v>
      </c>
      <c r="L73" s="142">
        <f t="shared" si="16"/>
        <v>378.55484498818294</v>
      </c>
      <c r="M73" s="151">
        <f t="shared" si="17"/>
        <v>7.9027554857292195</v>
      </c>
      <c r="N73" s="39">
        <v>866625</v>
      </c>
      <c r="O73" s="142">
        <f t="shared" si="18"/>
        <v>30.120429584318089</v>
      </c>
      <c r="P73" s="151">
        <f t="shared" si="19"/>
        <v>0.62879763205096728</v>
      </c>
      <c r="Q73" s="39">
        <f t="shared" si="20"/>
        <v>137822561</v>
      </c>
      <c r="R73" s="39">
        <v>0</v>
      </c>
      <c r="S73" s="39">
        <v>0</v>
      </c>
      <c r="T73" s="39">
        <f t="shared" si="21"/>
        <v>137822561</v>
      </c>
      <c r="U73" s="110"/>
      <c r="V73" s="39">
        <v>130534136</v>
      </c>
      <c r="W73" s="142">
        <f t="shared" si="22"/>
        <v>4536.8461003753646</v>
      </c>
      <c r="X73" s="151">
        <f t="shared" si="23"/>
        <v>90.007422443294473</v>
      </c>
      <c r="Y73" s="39">
        <v>268224</v>
      </c>
      <c r="Z73" s="39">
        <v>0</v>
      </c>
      <c r="AA73" s="39">
        <v>761736</v>
      </c>
    </row>
    <row r="74" spans="1:27" x14ac:dyDescent="0.2">
      <c r="A74" s="113">
        <v>19</v>
      </c>
      <c r="B74" s="47">
        <v>6488</v>
      </c>
      <c r="C74" s="370"/>
      <c r="D74" s="113" t="s">
        <v>97</v>
      </c>
      <c r="E74" s="47">
        <v>23550999</v>
      </c>
      <c r="F74" s="143">
        <f t="shared" si="12"/>
        <v>3629.9320283600491</v>
      </c>
      <c r="G74" s="149">
        <f t="shared" si="13"/>
        <v>67.169216550100927</v>
      </c>
      <c r="H74" s="47">
        <v>9142788</v>
      </c>
      <c r="I74" s="143">
        <f t="shared" si="14"/>
        <v>1409.1843403205919</v>
      </c>
      <c r="J74" s="149">
        <f t="shared" si="15"/>
        <v>26.075917503272972</v>
      </c>
      <c r="K74" s="47">
        <v>2034325</v>
      </c>
      <c r="L74" s="143">
        <f t="shared" si="16"/>
        <v>313.55194204685574</v>
      </c>
      <c r="M74" s="149">
        <f t="shared" si="17"/>
        <v>5.8020475674209866</v>
      </c>
      <c r="N74" s="47">
        <v>334079</v>
      </c>
      <c r="O74" s="143">
        <f t="shared" si="18"/>
        <v>51.49183107274969</v>
      </c>
      <c r="P74" s="149">
        <f t="shared" si="19"/>
        <v>0.95281837920511014</v>
      </c>
      <c r="Q74" s="47">
        <f t="shared" si="20"/>
        <v>35062191</v>
      </c>
      <c r="R74" s="47">
        <v>263688</v>
      </c>
      <c r="S74" s="47">
        <v>0</v>
      </c>
      <c r="T74" s="47">
        <f t="shared" si="21"/>
        <v>35325879</v>
      </c>
      <c r="U74" s="113"/>
      <c r="V74" s="47">
        <v>32287179</v>
      </c>
      <c r="W74" s="143">
        <f t="shared" si="22"/>
        <v>4976.4455918618987</v>
      </c>
      <c r="X74" s="149">
        <f t="shared" si="23"/>
        <v>98.728727125155345</v>
      </c>
      <c r="Y74" s="47">
        <v>0</v>
      </c>
      <c r="Z74" s="47">
        <v>0</v>
      </c>
      <c r="AA74" s="47">
        <v>61200</v>
      </c>
    </row>
    <row r="75" spans="1:27" x14ac:dyDescent="0.2">
      <c r="A75" s="110">
        <v>20</v>
      </c>
      <c r="B75" s="39">
        <v>11444</v>
      </c>
      <c r="C75" s="371"/>
      <c r="D75" s="110" t="s">
        <v>98</v>
      </c>
      <c r="E75" s="39">
        <v>21935725</v>
      </c>
      <c r="F75" s="142">
        <f t="shared" si="12"/>
        <v>1916.7882733310032</v>
      </c>
      <c r="G75" s="151">
        <f t="shared" si="13"/>
        <v>38.945372163506633</v>
      </c>
      <c r="H75" s="39">
        <v>26257547</v>
      </c>
      <c r="I75" s="142">
        <f t="shared" si="14"/>
        <v>2294.4378713736455</v>
      </c>
      <c r="J75" s="151">
        <f t="shared" si="15"/>
        <v>46.618470099154109</v>
      </c>
      <c r="K75" s="39">
        <v>8025638</v>
      </c>
      <c r="L75" s="142">
        <f t="shared" si="16"/>
        <v>701.29657462425723</v>
      </c>
      <c r="M75" s="151">
        <f t="shared" si="17"/>
        <v>14.248968691920648</v>
      </c>
      <c r="N75" s="39">
        <v>105433</v>
      </c>
      <c r="O75" s="142">
        <f t="shared" si="18"/>
        <v>9.2129500174764072</v>
      </c>
      <c r="P75" s="151">
        <f t="shared" si="19"/>
        <v>0.18718904541860346</v>
      </c>
      <c r="Q75" s="39">
        <f t="shared" si="20"/>
        <v>56324343</v>
      </c>
      <c r="R75" s="39">
        <v>0</v>
      </c>
      <c r="S75" s="39">
        <v>0</v>
      </c>
      <c r="T75" s="39">
        <f t="shared" si="21"/>
        <v>56324343</v>
      </c>
      <c r="U75" s="110"/>
      <c r="V75" s="39">
        <v>53743367</v>
      </c>
      <c r="W75" s="142">
        <f t="shared" si="22"/>
        <v>4696.2047361062569</v>
      </c>
      <c r="X75" s="151">
        <f t="shared" si="23"/>
        <v>93.168971177564032</v>
      </c>
      <c r="Y75" s="39">
        <v>0</v>
      </c>
      <c r="Z75" s="39">
        <v>0</v>
      </c>
      <c r="AA75" s="39">
        <v>0</v>
      </c>
    </row>
    <row r="76" spans="1:27" x14ac:dyDescent="0.2">
      <c r="A76" s="113">
        <v>21</v>
      </c>
      <c r="B76" s="47">
        <v>394825</v>
      </c>
      <c r="C76" s="370"/>
      <c r="D76" s="113" t="s">
        <v>99</v>
      </c>
      <c r="E76" s="47">
        <v>1067341397</v>
      </c>
      <c r="F76" s="143">
        <f t="shared" si="12"/>
        <v>2703.3277958589247</v>
      </c>
      <c r="G76" s="149">
        <f t="shared" si="13"/>
        <v>57.331014691961322</v>
      </c>
      <c r="H76" s="47">
        <v>699789392</v>
      </c>
      <c r="I76" s="143">
        <f t="shared" si="14"/>
        <v>1772.4039561831191</v>
      </c>
      <c r="J76" s="149">
        <f t="shared" si="15"/>
        <v>37.58838177437493</v>
      </c>
      <c r="K76" s="47">
        <v>81882707</v>
      </c>
      <c r="L76" s="143">
        <f t="shared" si="16"/>
        <v>207.38987399480783</v>
      </c>
      <c r="M76" s="149">
        <f t="shared" si="17"/>
        <v>4.39823536426983</v>
      </c>
      <c r="N76" s="47">
        <v>12703766</v>
      </c>
      <c r="O76" s="143">
        <f t="shared" si="18"/>
        <v>32.175687963021595</v>
      </c>
      <c r="P76" s="149">
        <f t="shared" si="19"/>
        <v>0.68236816939391953</v>
      </c>
      <c r="Q76" s="47">
        <f t="shared" si="20"/>
        <v>1861717262</v>
      </c>
      <c r="R76" s="47">
        <v>6052214</v>
      </c>
      <c r="S76" s="47">
        <v>-1735389</v>
      </c>
      <c r="T76" s="47">
        <f t="shared" si="21"/>
        <v>1866034087</v>
      </c>
      <c r="U76" s="113"/>
      <c r="V76" s="47">
        <v>1698042172</v>
      </c>
      <c r="W76" s="143">
        <f t="shared" si="22"/>
        <v>4300.746335718356</v>
      </c>
      <c r="X76" s="149">
        <f t="shared" si="23"/>
        <v>85.323390676272979</v>
      </c>
      <c r="Y76" s="47">
        <v>125954668</v>
      </c>
      <c r="Z76" s="47">
        <v>110945154</v>
      </c>
      <c r="AA76" s="47">
        <v>165000</v>
      </c>
    </row>
    <row r="77" spans="1:27" x14ac:dyDescent="0.2">
      <c r="A77" s="110">
        <v>22</v>
      </c>
      <c r="B77" s="39">
        <v>15565</v>
      </c>
      <c r="C77" s="371"/>
      <c r="D77" s="110" t="s">
        <v>100</v>
      </c>
      <c r="E77" s="39">
        <v>34751441</v>
      </c>
      <c r="F77" s="142">
        <f t="shared" si="12"/>
        <v>2232.6656601349182</v>
      </c>
      <c r="G77" s="151">
        <f t="shared" si="13"/>
        <v>61.832475599737243</v>
      </c>
      <c r="H77" s="39">
        <v>19029609</v>
      </c>
      <c r="I77" s="142">
        <f t="shared" si="14"/>
        <v>1222.5897205268229</v>
      </c>
      <c r="J77" s="151">
        <f t="shared" si="15"/>
        <v>33.8589652775849</v>
      </c>
      <c r="K77" s="39">
        <v>2317764</v>
      </c>
      <c r="L77" s="142">
        <f t="shared" si="16"/>
        <v>148.90870542884676</v>
      </c>
      <c r="M77" s="151">
        <f t="shared" si="17"/>
        <v>4.1239465717680428</v>
      </c>
      <c r="N77" s="39">
        <v>103757</v>
      </c>
      <c r="O77" s="142">
        <f t="shared" si="18"/>
        <v>6.6660456151622229</v>
      </c>
      <c r="P77" s="151">
        <f t="shared" si="19"/>
        <v>0.18461255090981513</v>
      </c>
      <c r="Q77" s="39">
        <f t="shared" si="20"/>
        <v>56202571</v>
      </c>
      <c r="R77" s="39">
        <v>266910</v>
      </c>
      <c r="S77" s="39">
        <v>0</v>
      </c>
      <c r="T77" s="39">
        <f t="shared" si="21"/>
        <v>56469481</v>
      </c>
      <c r="U77" s="110"/>
      <c r="V77" s="39">
        <v>54817190</v>
      </c>
      <c r="W77" s="142">
        <f t="shared" si="22"/>
        <v>3521.8239640218439</v>
      </c>
      <c r="X77" s="151">
        <f t="shared" si="23"/>
        <v>69.870189617938593</v>
      </c>
      <c r="Y77" s="39">
        <v>0</v>
      </c>
      <c r="Z77" s="39">
        <v>2362816</v>
      </c>
      <c r="AA77" s="39">
        <v>0</v>
      </c>
    </row>
    <row r="78" spans="1:27" x14ac:dyDescent="0.2">
      <c r="A78" s="113">
        <v>23</v>
      </c>
      <c r="B78" s="47">
        <v>4766</v>
      </c>
      <c r="C78" s="370"/>
      <c r="D78" s="113" t="s">
        <v>101</v>
      </c>
      <c r="E78" s="47">
        <v>7622266</v>
      </c>
      <c r="F78" s="143">
        <f t="shared" si="12"/>
        <v>1599.3004616030214</v>
      </c>
      <c r="G78" s="149">
        <f t="shared" si="13"/>
        <v>40.379413384201214</v>
      </c>
      <c r="H78" s="47">
        <v>8920829</v>
      </c>
      <c r="I78" s="143">
        <f t="shared" si="14"/>
        <v>1871.7643726395299</v>
      </c>
      <c r="J78" s="149">
        <f t="shared" si="15"/>
        <v>47.258629116429461</v>
      </c>
      <c r="K78" s="47">
        <v>1842817</v>
      </c>
      <c r="L78" s="143">
        <f t="shared" si="16"/>
        <v>386.65904322282836</v>
      </c>
      <c r="M78" s="149">
        <f t="shared" si="17"/>
        <v>9.762434089079747</v>
      </c>
      <c r="N78" s="47">
        <v>490702</v>
      </c>
      <c r="O78" s="143">
        <f t="shared" si="18"/>
        <v>102.95887536718422</v>
      </c>
      <c r="P78" s="149">
        <f t="shared" si="19"/>
        <v>2.5995234102895783</v>
      </c>
      <c r="Q78" s="47">
        <f t="shared" si="20"/>
        <v>18876614</v>
      </c>
      <c r="R78" s="47">
        <v>0</v>
      </c>
      <c r="S78" s="47">
        <v>0</v>
      </c>
      <c r="T78" s="47">
        <f t="shared" si="21"/>
        <v>18876614</v>
      </c>
      <c r="U78" s="113"/>
      <c r="V78" s="47">
        <v>17201084</v>
      </c>
      <c r="W78" s="143">
        <f t="shared" si="22"/>
        <v>3609.1237935375575</v>
      </c>
      <c r="X78" s="149">
        <f t="shared" si="23"/>
        <v>71.602148882282677</v>
      </c>
      <c r="Y78" s="47">
        <v>0</v>
      </c>
      <c r="Z78" s="47">
        <v>0</v>
      </c>
      <c r="AA78" s="47">
        <v>0</v>
      </c>
    </row>
    <row r="79" spans="1:27" x14ac:dyDescent="0.2">
      <c r="A79" s="110">
        <v>24</v>
      </c>
      <c r="B79" s="39">
        <v>55770</v>
      </c>
      <c r="C79" s="371"/>
      <c r="D79" s="110" t="s">
        <v>102</v>
      </c>
      <c r="E79" s="39">
        <v>120569010</v>
      </c>
      <c r="F79" s="142">
        <f t="shared" si="12"/>
        <v>2161.8972565895642</v>
      </c>
      <c r="G79" s="151">
        <f t="shared" si="13"/>
        <v>49.243095308422674</v>
      </c>
      <c r="H79" s="39">
        <v>98868714</v>
      </c>
      <c r="I79" s="142">
        <f t="shared" si="14"/>
        <v>1772.7938676707909</v>
      </c>
      <c r="J79" s="151">
        <f t="shared" si="15"/>
        <v>40.380206377436316</v>
      </c>
      <c r="K79" s="39">
        <v>25406775</v>
      </c>
      <c r="L79" s="142">
        <f t="shared" si="16"/>
        <v>455.56347498655191</v>
      </c>
      <c r="M79" s="151">
        <f t="shared" si="17"/>
        <v>10.376698314141009</v>
      </c>
      <c r="N79" s="39">
        <v>0</v>
      </c>
      <c r="O79" s="142">
        <f t="shared" si="18"/>
        <v>0</v>
      </c>
      <c r="P79" s="151">
        <f t="shared" si="19"/>
        <v>0</v>
      </c>
      <c r="Q79" s="39">
        <f t="shared" si="20"/>
        <v>244844499</v>
      </c>
      <c r="R79" s="39">
        <v>0</v>
      </c>
      <c r="S79" s="39">
        <v>0</v>
      </c>
      <c r="T79" s="39">
        <f t="shared" si="21"/>
        <v>244844499</v>
      </c>
      <c r="U79" s="110"/>
      <c r="V79" s="39">
        <v>215844050</v>
      </c>
      <c r="W79" s="142">
        <f t="shared" si="22"/>
        <v>3870.2537206383358</v>
      </c>
      <c r="X79" s="151">
        <f t="shared" si="23"/>
        <v>76.782759187578648</v>
      </c>
      <c r="Y79" s="39">
        <v>0</v>
      </c>
      <c r="Z79" s="39">
        <v>0</v>
      </c>
      <c r="AA79" s="39">
        <v>0</v>
      </c>
    </row>
    <row r="80" spans="1:27" x14ac:dyDescent="0.2">
      <c r="A80" s="113">
        <v>25</v>
      </c>
      <c r="B80" s="47">
        <v>9982</v>
      </c>
      <c r="C80" s="370"/>
      <c r="D80" s="113" t="s">
        <v>103</v>
      </c>
      <c r="E80" s="47">
        <v>20832230</v>
      </c>
      <c r="F80" s="143">
        <f t="shared" si="12"/>
        <v>2086.9795632137848</v>
      </c>
      <c r="G80" s="149">
        <f t="shared" si="13"/>
        <v>44.896492980808659</v>
      </c>
      <c r="H80" s="47">
        <v>20657342</v>
      </c>
      <c r="I80" s="143">
        <f t="shared" si="14"/>
        <v>2069.4592266078944</v>
      </c>
      <c r="J80" s="149">
        <f t="shared" si="15"/>
        <v>44.519583842208156</v>
      </c>
      <c r="K80" s="47">
        <v>4889549</v>
      </c>
      <c r="L80" s="143">
        <f t="shared" si="16"/>
        <v>489.8366058906031</v>
      </c>
      <c r="M80" s="149">
        <f t="shared" si="17"/>
        <v>10.537690989290153</v>
      </c>
      <c r="N80" s="47">
        <v>21452</v>
      </c>
      <c r="O80" s="143">
        <f t="shared" si="18"/>
        <v>2.1490683229813663</v>
      </c>
      <c r="P80" s="149">
        <f t="shared" si="19"/>
        <v>4.6232187693026977E-2</v>
      </c>
      <c r="Q80" s="47">
        <f t="shared" si="20"/>
        <v>46400573</v>
      </c>
      <c r="R80" s="47">
        <v>351483</v>
      </c>
      <c r="S80" s="47">
        <v>0</v>
      </c>
      <c r="T80" s="47">
        <f t="shared" si="21"/>
        <v>46752056</v>
      </c>
      <c r="U80" s="113"/>
      <c r="V80" s="47">
        <v>43766209</v>
      </c>
      <c r="W80" s="143">
        <f t="shared" si="22"/>
        <v>4384.5130234421958</v>
      </c>
      <c r="X80" s="149">
        <f t="shared" si="23"/>
        <v>86.985255214285715</v>
      </c>
      <c r="Y80" s="47">
        <v>84144</v>
      </c>
      <c r="Z80" s="47">
        <v>0</v>
      </c>
      <c r="AA80" s="47">
        <v>279488</v>
      </c>
    </row>
    <row r="81" spans="1:27" x14ac:dyDescent="0.2">
      <c r="A81" s="110">
        <v>26</v>
      </c>
      <c r="B81" s="39">
        <v>13432</v>
      </c>
      <c r="C81" s="371"/>
      <c r="D81" s="110" t="s">
        <v>104</v>
      </c>
      <c r="E81" s="39">
        <v>27262188</v>
      </c>
      <c r="F81" s="142">
        <f t="shared" si="12"/>
        <v>2029.6447290053604</v>
      </c>
      <c r="G81" s="151">
        <f t="shared" si="13"/>
        <v>39.469363533032379</v>
      </c>
      <c r="H81" s="39">
        <v>34336107</v>
      </c>
      <c r="I81" s="142">
        <f t="shared" si="14"/>
        <v>2556.2914681357952</v>
      </c>
      <c r="J81" s="151">
        <f t="shared" si="15"/>
        <v>49.710767510373636</v>
      </c>
      <c r="K81" s="39">
        <v>7025702</v>
      </c>
      <c r="L81" s="142">
        <f t="shared" si="16"/>
        <v>523.05702799285291</v>
      </c>
      <c r="M81" s="151">
        <f t="shared" si="17"/>
        <v>10.171596876697961</v>
      </c>
      <c r="N81" s="39">
        <v>447773</v>
      </c>
      <c r="O81" s="142">
        <f t="shared" si="18"/>
        <v>33.336286480047647</v>
      </c>
      <c r="P81" s="151">
        <f t="shared" si="19"/>
        <v>0.64827207989602698</v>
      </c>
      <c r="Q81" s="39">
        <f t="shared" si="20"/>
        <v>69071770</v>
      </c>
      <c r="R81" s="39">
        <v>0</v>
      </c>
      <c r="S81" s="39">
        <v>852220</v>
      </c>
      <c r="T81" s="39">
        <f t="shared" si="21"/>
        <v>69923990</v>
      </c>
      <c r="U81" s="110"/>
      <c r="V81" s="39">
        <v>61176822</v>
      </c>
      <c r="W81" s="142">
        <f t="shared" si="22"/>
        <v>4554.5579213817746</v>
      </c>
      <c r="X81" s="151">
        <f t="shared" si="23"/>
        <v>90.358810901331893</v>
      </c>
      <c r="Y81" s="39">
        <v>855689</v>
      </c>
      <c r="Z81" s="39">
        <v>1189644</v>
      </c>
      <c r="AA81" s="39">
        <v>0</v>
      </c>
    </row>
    <row r="82" spans="1:27" x14ac:dyDescent="0.2">
      <c r="A82" s="113">
        <v>27</v>
      </c>
      <c r="B82" s="47">
        <v>28411</v>
      </c>
      <c r="C82" s="370"/>
      <c r="D82" s="113" t="s">
        <v>105</v>
      </c>
      <c r="E82" s="47">
        <v>62402772</v>
      </c>
      <c r="F82" s="143">
        <f t="shared" si="12"/>
        <v>2196.4299743057268</v>
      </c>
      <c r="G82" s="149">
        <f t="shared" si="13"/>
        <v>47.297077322806928</v>
      </c>
      <c r="H82" s="47">
        <v>60883584</v>
      </c>
      <c r="I82" s="143">
        <f t="shared" si="14"/>
        <v>2142.958150012319</v>
      </c>
      <c r="J82" s="149">
        <f t="shared" si="15"/>
        <v>46.145635648006319</v>
      </c>
      <c r="K82" s="47">
        <v>8507623</v>
      </c>
      <c r="L82" s="143">
        <f t="shared" si="16"/>
        <v>299.44820668051108</v>
      </c>
      <c r="M82" s="149">
        <f t="shared" si="17"/>
        <v>6.4482023789630789</v>
      </c>
      <c r="N82" s="47">
        <v>143924</v>
      </c>
      <c r="O82" s="143">
        <f t="shared" si="18"/>
        <v>5.0657843792897115</v>
      </c>
      <c r="P82" s="149">
        <f t="shared" si="19"/>
        <v>0.10908465022367378</v>
      </c>
      <c r="Q82" s="47">
        <f t="shared" si="20"/>
        <v>131937903</v>
      </c>
      <c r="R82" s="47">
        <v>39546</v>
      </c>
      <c r="S82" s="47">
        <v>2356547</v>
      </c>
      <c r="T82" s="47">
        <f t="shared" si="21"/>
        <v>134333996</v>
      </c>
      <c r="U82" s="113"/>
      <c r="V82" s="47">
        <v>120285081</v>
      </c>
      <c r="W82" s="143">
        <f t="shared" si="22"/>
        <v>4233.7503431769383</v>
      </c>
      <c r="X82" s="149">
        <f t="shared" si="23"/>
        <v>83.9942434076045</v>
      </c>
      <c r="Y82" s="47">
        <v>5434435</v>
      </c>
      <c r="Z82" s="47">
        <v>7681950</v>
      </c>
      <c r="AA82" s="47">
        <v>0</v>
      </c>
    </row>
    <row r="83" spans="1:27" x14ac:dyDescent="0.2">
      <c r="A83" s="110">
        <v>28</v>
      </c>
      <c r="B83" s="39">
        <v>10411</v>
      </c>
      <c r="C83" s="371"/>
      <c r="D83" s="110" t="s">
        <v>106</v>
      </c>
      <c r="E83" s="39">
        <v>24451866</v>
      </c>
      <c r="F83" s="142">
        <f t="shared" si="12"/>
        <v>2348.6568053020842</v>
      </c>
      <c r="G83" s="151">
        <f t="shared" si="13"/>
        <v>53.532712033458608</v>
      </c>
      <c r="H83" s="39">
        <v>17757509</v>
      </c>
      <c r="I83" s="142">
        <f t="shared" si="14"/>
        <v>1705.6487369128806</v>
      </c>
      <c r="J83" s="151">
        <f t="shared" si="15"/>
        <v>38.876690054188487</v>
      </c>
      <c r="K83" s="39">
        <v>3467119</v>
      </c>
      <c r="L83" s="142">
        <f t="shared" si="16"/>
        <v>333.0245893766209</v>
      </c>
      <c r="M83" s="151">
        <f t="shared" si="17"/>
        <v>7.590597912352905</v>
      </c>
      <c r="N83" s="39">
        <v>0</v>
      </c>
      <c r="O83" s="142">
        <f t="shared" si="18"/>
        <v>0</v>
      </c>
      <c r="P83" s="151">
        <f t="shared" si="19"/>
        <v>0</v>
      </c>
      <c r="Q83" s="39">
        <f t="shared" si="20"/>
        <v>45676494</v>
      </c>
      <c r="R83" s="39">
        <v>0</v>
      </c>
      <c r="S83" s="39">
        <v>0</v>
      </c>
      <c r="T83" s="39">
        <f t="shared" si="21"/>
        <v>45676494</v>
      </c>
      <c r="U83" s="110"/>
      <c r="V83" s="39">
        <v>42446503</v>
      </c>
      <c r="W83" s="142">
        <f t="shared" si="22"/>
        <v>4077.0822207280762</v>
      </c>
      <c r="X83" s="151">
        <f t="shared" si="23"/>
        <v>80.88607231943692</v>
      </c>
      <c r="Y83" s="39">
        <v>0</v>
      </c>
      <c r="Z83" s="39">
        <v>0</v>
      </c>
      <c r="AA83" s="39">
        <v>41387</v>
      </c>
    </row>
    <row r="84" spans="1:27" x14ac:dyDescent="0.2">
      <c r="A84" s="113">
        <v>29</v>
      </c>
      <c r="B84" s="47">
        <v>1149595</v>
      </c>
      <c r="C84" s="370"/>
      <c r="D84" s="113" t="s">
        <v>22</v>
      </c>
      <c r="E84" s="47">
        <v>5857941525</v>
      </c>
      <c r="F84" s="143">
        <f t="shared" si="12"/>
        <v>5095.6567530304146</v>
      </c>
      <c r="G84" s="149">
        <f t="shared" si="13"/>
        <v>73.602146604889711</v>
      </c>
      <c r="H84" s="47">
        <v>1631604389</v>
      </c>
      <c r="I84" s="143">
        <f t="shared" si="14"/>
        <v>1419.2862608135908</v>
      </c>
      <c r="J84" s="149">
        <f t="shared" si="15"/>
        <v>20.500304574201003</v>
      </c>
      <c r="K84" s="47">
        <v>261232878</v>
      </c>
      <c r="L84" s="143">
        <f t="shared" si="16"/>
        <v>227.23905201397014</v>
      </c>
      <c r="M84" s="149">
        <f t="shared" si="17"/>
        <v>3.2822622934211121</v>
      </c>
      <c r="N84" s="47">
        <v>208148760</v>
      </c>
      <c r="O84" s="143">
        <f t="shared" si="18"/>
        <v>181.06268729422101</v>
      </c>
      <c r="P84" s="149">
        <f t="shared" si="19"/>
        <v>2.6152865274881698</v>
      </c>
      <c r="Q84" s="47">
        <f t="shared" si="20"/>
        <v>7958927552</v>
      </c>
      <c r="R84" s="47">
        <v>104683027</v>
      </c>
      <c r="S84" s="47">
        <v>40252414</v>
      </c>
      <c r="T84" s="47">
        <f t="shared" si="21"/>
        <v>8103862993</v>
      </c>
      <c r="U84" s="113"/>
      <c r="V84" s="47">
        <v>7195621675</v>
      </c>
      <c r="W84" s="143">
        <f t="shared" si="22"/>
        <v>6259.2666765252106</v>
      </c>
      <c r="X84" s="149">
        <f t="shared" si="23"/>
        <v>124.17887833855067</v>
      </c>
      <c r="Y84" s="47">
        <v>223112692</v>
      </c>
      <c r="Z84" s="47">
        <v>529620323</v>
      </c>
      <c r="AA84" s="47">
        <v>85640610</v>
      </c>
    </row>
    <row r="85" spans="1:27" x14ac:dyDescent="0.2">
      <c r="A85" s="110">
        <v>30</v>
      </c>
      <c r="B85" s="39">
        <v>74563</v>
      </c>
      <c r="C85" s="371"/>
      <c r="D85" s="110" t="s">
        <v>107</v>
      </c>
      <c r="E85" s="39">
        <v>266958121</v>
      </c>
      <c r="F85" s="142">
        <f t="shared" si="12"/>
        <v>3580.3028445743867</v>
      </c>
      <c r="G85" s="151">
        <f t="shared" si="13"/>
        <v>68.344177206516292</v>
      </c>
      <c r="H85" s="39">
        <v>107786351</v>
      </c>
      <c r="I85" s="142">
        <f t="shared" si="14"/>
        <v>1445.5742258224589</v>
      </c>
      <c r="J85" s="151">
        <f t="shared" si="15"/>
        <v>27.594476038388677</v>
      </c>
      <c r="K85" s="39">
        <v>14536090</v>
      </c>
      <c r="L85" s="142">
        <f t="shared" si="16"/>
        <v>194.95044459048054</v>
      </c>
      <c r="M85" s="151">
        <f t="shared" si="17"/>
        <v>3.7213968510434245</v>
      </c>
      <c r="N85" s="39">
        <v>1327873</v>
      </c>
      <c r="O85" s="142">
        <f t="shared" si="18"/>
        <v>17.808738918766682</v>
      </c>
      <c r="P85" s="151">
        <f t="shared" si="19"/>
        <v>0.33994990405161118</v>
      </c>
      <c r="Q85" s="39">
        <f t="shared" si="20"/>
        <v>390608435</v>
      </c>
      <c r="R85" s="39">
        <v>3203860</v>
      </c>
      <c r="S85" s="39">
        <v>296209</v>
      </c>
      <c r="T85" s="39">
        <f t="shared" si="21"/>
        <v>394108504</v>
      </c>
      <c r="U85" s="110"/>
      <c r="V85" s="39">
        <v>356956522</v>
      </c>
      <c r="W85" s="142">
        <f t="shared" si="22"/>
        <v>4787.3143784450731</v>
      </c>
      <c r="X85" s="151">
        <f t="shared" si="23"/>
        <v>94.976514101704396</v>
      </c>
      <c r="Y85" s="39">
        <v>19057424</v>
      </c>
      <c r="Z85" s="39">
        <v>0</v>
      </c>
      <c r="AA85" s="39">
        <v>532707</v>
      </c>
    </row>
    <row r="86" spans="1:27" x14ac:dyDescent="0.2">
      <c r="A86" s="113">
        <v>31</v>
      </c>
      <c r="B86" s="47">
        <v>0</v>
      </c>
      <c r="C86" s="370" t="s">
        <v>366</v>
      </c>
      <c r="D86" s="113" t="s">
        <v>108</v>
      </c>
      <c r="E86" s="47">
        <v>0</v>
      </c>
      <c r="F86" s="143">
        <f t="shared" si="12"/>
        <v>0</v>
      </c>
      <c r="G86" s="149">
        <f t="shared" si="13"/>
        <v>0</v>
      </c>
      <c r="H86" s="47">
        <v>0</v>
      </c>
      <c r="I86" s="143">
        <f t="shared" si="14"/>
        <v>0</v>
      </c>
      <c r="J86" s="149">
        <f t="shared" si="15"/>
        <v>0</v>
      </c>
      <c r="K86" s="47">
        <v>0</v>
      </c>
      <c r="L86" s="143">
        <f t="shared" si="16"/>
        <v>0</v>
      </c>
      <c r="M86" s="149">
        <f t="shared" si="17"/>
        <v>0</v>
      </c>
      <c r="N86" s="47">
        <v>0</v>
      </c>
      <c r="O86" s="143">
        <f t="shared" si="18"/>
        <v>0</v>
      </c>
      <c r="P86" s="149">
        <f t="shared" si="19"/>
        <v>0</v>
      </c>
      <c r="Q86" s="47">
        <f t="shared" si="20"/>
        <v>0</v>
      </c>
      <c r="R86" s="47">
        <v>0</v>
      </c>
      <c r="S86" s="47">
        <v>0</v>
      </c>
      <c r="T86" s="47">
        <f t="shared" si="21"/>
        <v>0</v>
      </c>
      <c r="U86" s="113"/>
      <c r="V86" s="47">
        <v>0</v>
      </c>
      <c r="W86" s="143">
        <f t="shared" si="22"/>
        <v>0</v>
      </c>
      <c r="X86" s="149">
        <f t="shared" si="23"/>
        <v>0</v>
      </c>
      <c r="Y86" s="47">
        <v>0</v>
      </c>
      <c r="Z86" s="47">
        <v>0</v>
      </c>
      <c r="AA86" s="47">
        <v>0</v>
      </c>
    </row>
    <row r="87" spans="1:27" x14ac:dyDescent="0.2">
      <c r="A87" s="110">
        <v>32</v>
      </c>
      <c r="B87" s="39">
        <v>28382</v>
      </c>
      <c r="C87" s="371"/>
      <c r="D87" s="110" t="s">
        <v>109</v>
      </c>
      <c r="E87" s="39">
        <v>59903860</v>
      </c>
      <c r="F87" s="142">
        <f t="shared" si="12"/>
        <v>2110.6285674018745</v>
      </c>
      <c r="G87" s="151">
        <f t="shared" si="13"/>
        <v>55.095959572362233</v>
      </c>
      <c r="H87" s="39">
        <v>43647818</v>
      </c>
      <c r="I87" s="142">
        <f t="shared" si="14"/>
        <v>1537.8697061517864</v>
      </c>
      <c r="J87" s="151">
        <f t="shared" si="15"/>
        <v>40.144632014528355</v>
      </c>
      <c r="K87" s="39">
        <v>5145960</v>
      </c>
      <c r="L87" s="142">
        <f t="shared" si="16"/>
        <v>181.31068987386371</v>
      </c>
      <c r="M87" s="151">
        <f t="shared" si="17"/>
        <v>4.7329438223345397</v>
      </c>
      <c r="N87" s="39">
        <v>28774</v>
      </c>
      <c r="O87" s="142">
        <f t="shared" si="18"/>
        <v>1.0138115707138327</v>
      </c>
      <c r="P87" s="151">
        <f t="shared" si="19"/>
        <v>2.6464590774870785E-2</v>
      </c>
      <c r="Q87" s="39">
        <f t="shared" si="20"/>
        <v>108726412</v>
      </c>
      <c r="R87" s="39">
        <v>0</v>
      </c>
      <c r="S87" s="39">
        <v>0</v>
      </c>
      <c r="T87" s="39">
        <f t="shared" si="21"/>
        <v>108726412</v>
      </c>
      <c r="U87" s="110"/>
      <c r="V87" s="39">
        <v>105510574</v>
      </c>
      <c r="W87" s="142">
        <f t="shared" si="22"/>
        <v>3717.5172292297934</v>
      </c>
      <c r="X87" s="151">
        <f t="shared" si="23"/>
        <v>73.752588535861392</v>
      </c>
      <c r="Y87" s="39">
        <v>141616</v>
      </c>
      <c r="Z87" s="39">
        <v>0</v>
      </c>
      <c r="AA87" s="39">
        <v>1060168</v>
      </c>
    </row>
    <row r="88" spans="1:27" x14ac:dyDescent="0.2">
      <c r="A88" s="113">
        <v>33</v>
      </c>
      <c r="B88" s="47">
        <v>54127</v>
      </c>
      <c r="C88" s="370"/>
      <c r="D88" s="113" t="s">
        <v>26</v>
      </c>
      <c r="E88" s="47">
        <v>107944828</v>
      </c>
      <c r="F88" s="143">
        <f t="shared" si="12"/>
        <v>1994.2880263084967</v>
      </c>
      <c r="G88" s="149">
        <f t="shared" si="13"/>
        <v>53.332185644147415</v>
      </c>
      <c r="H88" s="47">
        <v>77515886</v>
      </c>
      <c r="I88" s="143">
        <f t="shared" si="14"/>
        <v>1432.111256858869</v>
      </c>
      <c r="J88" s="149">
        <f t="shared" si="15"/>
        <v>38.298190836179451</v>
      </c>
      <c r="K88" s="47">
        <v>16616711</v>
      </c>
      <c r="L88" s="143">
        <f t="shared" si="16"/>
        <v>306.99486393112494</v>
      </c>
      <c r="M88" s="149">
        <f t="shared" si="17"/>
        <v>8.2098006200644118</v>
      </c>
      <c r="N88" s="47">
        <v>323483</v>
      </c>
      <c r="O88" s="143">
        <f t="shared" si="18"/>
        <v>5.9763703881611763</v>
      </c>
      <c r="P88" s="149">
        <f t="shared" si="19"/>
        <v>0.159822899608731</v>
      </c>
      <c r="Q88" s="47">
        <f t="shared" si="20"/>
        <v>202400908</v>
      </c>
      <c r="R88" s="47">
        <v>630535</v>
      </c>
      <c r="S88" s="47">
        <v>0</v>
      </c>
      <c r="T88" s="47">
        <f t="shared" si="21"/>
        <v>203031443</v>
      </c>
      <c r="U88" s="113"/>
      <c r="V88" s="47">
        <v>188801481</v>
      </c>
      <c r="W88" s="143">
        <f t="shared" si="22"/>
        <v>3488.1201803166628</v>
      </c>
      <c r="X88" s="149">
        <f t="shared" si="23"/>
        <v>69.201533324387299</v>
      </c>
      <c r="Y88" s="47">
        <v>0</v>
      </c>
      <c r="Z88" s="47">
        <v>0</v>
      </c>
      <c r="AA88" s="47">
        <v>15000</v>
      </c>
    </row>
    <row r="89" spans="1:27" x14ac:dyDescent="0.2">
      <c r="A89" s="110">
        <v>34</v>
      </c>
      <c r="B89" s="39">
        <v>98977</v>
      </c>
      <c r="C89" s="371"/>
      <c r="D89" s="110" t="s">
        <v>110</v>
      </c>
      <c r="E89" s="39">
        <v>259241133</v>
      </c>
      <c r="F89" s="142">
        <f t="shared" si="12"/>
        <v>2619.205805389131</v>
      </c>
      <c r="G89" s="151">
        <f t="shared" si="13"/>
        <v>59.109977812536115</v>
      </c>
      <c r="H89" s="39">
        <v>157715313</v>
      </c>
      <c r="I89" s="142">
        <f t="shared" si="14"/>
        <v>1593.4541661194014</v>
      </c>
      <c r="J89" s="151">
        <f t="shared" si="15"/>
        <v>35.960916171922413</v>
      </c>
      <c r="K89" s="39">
        <v>21590749</v>
      </c>
      <c r="L89" s="142">
        <f t="shared" si="16"/>
        <v>218.13905250714814</v>
      </c>
      <c r="M89" s="151">
        <f t="shared" si="17"/>
        <v>4.9229405826815151</v>
      </c>
      <c r="N89" s="39">
        <v>27040</v>
      </c>
      <c r="O89" s="142">
        <f t="shared" si="18"/>
        <v>0.27319478262626673</v>
      </c>
      <c r="P89" s="151">
        <f t="shared" si="19"/>
        <v>6.1654328599581318E-3</v>
      </c>
      <c r="Q89" s="39">
        <f t="shared" si="20"/>
        <v>438574235</v>
      </c>
      <c r="R89" s="39">
        <v>0</v>
      </c>
      <c r="S89" s="39">
        <v>8022056</v>
      </c>
      <c r="T89" s="39">
        <f t="shared" si="21"/>
        <v>446596291</v>
      </c>
      <c r="U89" s="110"/>
      <c r="V89" s="39">
        <v>406072641</v>
      </c>
      <c r="W89" s="142">
        <f t="shared" si="22"/>
        <v>4102.6970003132037</v>
      </c>
      <c r="X89" s="151">
        <f t="shared" si="23"/>
        <v>81.394249197360921</v>
      </c>
      <c r="Y89" s="39">
        <v>44190051</v>
      </c>
      <c r="Z89" s="39">
        <v>20426918</v>
      </c>
      <c r="AA89" s="39">
        <v>0</v>
      </c>
    </row>
    <row r="90" spans="1:27" x14ac:dyDescent="0.2">
      <c r="A90" s="113">
        <v>35</v>
      </c>
      <c r="B90" s="47">
        <v>16605</v>
      </c>
      <c r="C90" s="370"/>
      <c r="D90" s="113" t="s">
        <v>111</v>
      </c>
      <c r="E90" s="47">
        <v>32666941</v>
      </c>
      <c r="F90" s="143">
        <f t="shared" si="12"/>
        <v>1967.2954531767539</v>
      </c>
      <c r="G90" s="149">
        <f t="shared" si="13"/>
        <v>33.32244072696524</v>
      </c>
      <c r="H90" s="47">
        <v>57643148</v>
      </c>
      <c r="I90" s="143">
        <f t="shared" si="14"/>
        <v>3471.4331827762721</v>
      </c>
      <c r="J90" s="149">
        <f t="shared" si="15"/>
        <v>58.799824034508916</v>
      </c>
      <c r="K90" s="47">
        <v>7227818</v>
      </c>
      <c r="L90" s="143">
        <f t="shared" si="16"/>
        <v>435.27961457392354</v>
      </c>
      <c r="M90" s="149">
        <f t="shared" si="17"/>
        <v>7.3728524776866147</v>
      </c>
      <c r="N90" s="47">
        <v>494951</v>
      </c>
      <c r="O90" s="143">
        <f t="shared" si="18"/>
        <v>29.807347184582955</v>
      </c>
      <c r="P90" s="149">
        <f t="shared" si="19"/>
        <v>0.50488276083922801</v>
      </c>
      <c r="Q90" s="47">
        <f t="shared" si="20"/>
        <v>98032858</v>
      </c>
      <c r="R90" s="47">
        <v>763128</v>
      </c>
      <c r="S90" s="47">
        <v>0</v>
      </c>
      <c r="T90" s="47">
        <f t="shared" si="21"/>
        <v>98795986</v>
      </c>
      <c r="U90" s="113"/>
      <c r="V90" s="47">
        <v>97840647</v>
      </c>
      <c r="W90" s="143">
        <f t="shared" si="22"/>
        <v>5892.2401084010844</v>
      </c>
      <c r="X90" s="149">
        <f t="shared" si="23"/>
        <v>116.89736280238832</v>
      </c>
      <c r="Y90" s="47">
        <v>0</v>
      </c>
      <c r="Z90" s="47">
        <v>0</v>
      </c>
      <c r="AA90" s="47">
        <v>0</v>
      </c>
    </row>
    <row r="91" spans="1:27" x14ac:dyDescent="0.2">
      <c r="A91" s="110">
        <v>36</v>
      </c>
      <c r="B91" s="39">
        <v>39019</v>
      </c>
      <c r="C91" s="371"/>
      <c r="D91" s="110" t="s">
        <v>112</v>
      </c>
      <c r="E91" s="39">
        <v>86253944</v>
      </c>
      <c r="F91" s="142">
        <f t="shared" si="12"/>
        <v>2210.5626489658885</v>
      </c>
      <c r="G91" s="151">
        <f t="shared" si="13"/>
        <v>55.968453430237588</v>
      </c>
      <c r="H91" s="39">
        <v>57967462</v>
      </c>
      <c r="I91" s="142">
        <f t="shared" si="14"/>
        <v>1485.6214152079756</v>
      </c>
      <c r="J91" s="151">
        <f t="shared" si="15"/>
        <v>37.613922876570918</v>
      </c>
      <c r="K91" s="39">
        <v>9604074</v>
      </c>
      <c r="L91" s="142">
        <f t="shared" si="16"/>
        <v>246.13839411568722</v>
      </c>
      <c r="M91" s="151">
        <f t="shared" si="17"/>
        <v>6.2318908966012678</v>
      </c>
      <c r="N91" s="39">
        <v>286236</v>
      </c>
      <c r="O91" s="142">
        <f t="shared" si="18"/>
        <v>7.3358107588610677</v>
      </c>
      <c r="P91" s="151">
        <f t="shared" si="19"/>
        <v>0.18573279659023456</v>
      </c>
      <c r="Q91" s="39">
        <f t="shared" si="20"/>
        <v>154111716</v>
      </c>
      <c r="R91" s="39">
        <v>0</v>
      </c>
      <c r="S91" s="39">
        <v>0</v>
      </c>
      <c r="T91" s="39">
        <f t="shared" si="21"/>
        <v>154111716</v>
      </c>
      <c r="U91" s="110"/>
      <c r="V91" s="39">
        <v>145293512</v>
      </c>
      <c r="W91" s="142">
        <f t="shared" si="22"/>
        <v>3723.660575617007</v>
      </c>
      <c r="X91" s="151">
        <f t="shared" si="23"/>
        <v>73.87446764775008</v>
      </c>
      <c r="Y91" s="39">
        <v>2360525</v>
      </c>
      <c r="Z91" s="39">
        <v>8909338</v>
      </c>
      <c r="AA91" s="39">
        <v>330249</v>
      </c>
    </row>
    <row r="92" spans="1:27" x14ac:dyDescent="0.2">
      <c r="A92" s="113">
        <v>37</v>
      </c>
      <c r="B92" s="47">
        <v>27486</v>
      </c>
      <c r="C92" s="370"/>
      <c r="D92" s="113" t="s">
        <v>113</v>
      </c>
      <c r="E92" s="47">
        <v>98180995</v>
      </c>
      <c r="F92" s="143">
        <f t="shared" si="12"/>
        <v>3572.0364913046642</v>
      </c>
      <c r="G92" s="149">
        <f t="shared" si="13"/>
        <v>78.072227927245493</v>
      </c>
      <c r="H92" s="47">
        <v>22143607</v>
      </c>
      <c r="I92" s="143">
        <f t="shared" si="14"/>
        <v>805.63221276286106</v>
      </c>
      <c r="J92" s="149">
        <f t="shared" si="15"/>
        <v>17.608303244791408</v>
      </c>
      <c r="K92" s="47">
        <v>5420578</v>
      </c>
      <c r="L92" s="143">
        <f t="shared" si="16"/>
        <v>197.21232627519464</v>
      </c>
      <c r="M92" s="149">
        <f t="shared" si="17"/>
        <v>4.3103718913564943</v>
      </c>
      <c r="N92" s="47">
        <v>11440</v>
      </c>
      <c r="O92" s="143">
        <f t="shared" si="18"/>
        <v>0.41621188968929634</v>
      </c>
      <c r="P92" s="149">
        <f t="shared" si="19"/>
        <v>9.0969366065977286E-3</v>
      </c>
      <c r="Q92" s="47">
        <f t="shared" si="20"/>
        <v>125756620</v>
      </c>
      <c r="R92" s="47">
        <v>375626</v>
      </c>
      <c r="S92" s="47">
        <v>0</v>
      </c>
      <c r="T92" s="47">
        <f t="shared" si="21"/>
        <v>126132246</v>
      </c>
      <c r="U92" s="113"/>
      <c r="V92" s="47">
        <v>119379854</v>
      </c>
      <c r="W92" s="143">
        <f t="shared" si="22"/>
        <v>4343.2967328821942</v>
      </c>
      <c r="X92" s="149">
        <f t="shared" si="23"/>
        <v>86.167556752864968</v>
      </c>
      <c r="Y92" s="47">
        <v>14787249</v>
      </c>
      <c r="Z92" s="47">
        <v>0</v>
      </c>
      <c r="AA92" s="47">
        <v>0</v>
      </c>
    </row>
    <row r="93" spans="1:27" x14ac:dyDescent="0.2">
      <c r="A93" s="110">
        <v>38</v>
      </c>
      <c r="B93" s="39">
        <v>15206</v>
      </c>
      <c r="C93" s="371"/>
      <c r="D93" s="110" t="s">
        <v>114</v>
      </c>
      <c r="E93" s="39">
        <v>23835143</v>
      </c>
      <c r="F93" s="142">
        <f t="shared" si="12"/>
        <v>1567.4827699592265</v>
      </c>
      <c r="G93" s="151">
        <f t="shared" si="13"/>
        <v>39.910483507709088</v>
      </c>
      <c r="H93" s="39">
        <v>27979569</v>
      </c>
      <c r="I93" s="142">
        <f t="shared" si="14"/>
        <v>1840.0347888991187</v>
      </c>
      <c r="J93" s="151">
        <f t="shared" si="15"/>
        <v>46.85007038251495</v>
      </c>
      <c r="K93" s="39">
        <v>5739635</v>
      </c>
      <c r="L93" s="142">
        <f t="shared" si="16"/>
        <v>377.4585689859266</v>
      </c>
      <c r="M93" s="151">
        <f t="shared" si="17"/>
        <v>9.6106664016141981</v>
      </c>
      <c r="N93" s="39">
        <v>2167162</v>
      </c>
      <c r="O93" s="142">
        <f t="shared" si="18"/>
        <v>142.52018939892147</v>
      </c>
      <c r="P93" s="151">
        <f t="shared" si="19"/>
        <v>3.628779708161761</v>
      </c>
      <c r="Q93" s="39">
        <f t="shared" si="20"/>
        <v>59721509</v>
      </c>
      <c r="R93" s="39">
        <v>240665</v>
      </c>
      <c r="S93" s="39">
        <v>0</v>
      </c>
      <c r="T93" s="39">
        <f t="shared" si="21"/>
        <v>59962174</v>
      </c>
      <c r="U93" s="110"/>
      <c r="V93" s="39">
        <v>56792775</v>
      </c>
      <c r="W93" s="142">
        <f t="shared" si="22"/>
        <v>3734.8924766539526</v>
      </c>
      <c r="X93" s="151">
        <f t="shared" si="23"/>
        <v>74.097299641409734</v>
      </c>
      <c r="Y93" s="39">
        <v>2878912</v>
      </c>
      <c r="Z93" s="39">
        <v>1768230</v>
      </c>
      <c r="AA93" s="39">
        <v>449695</v>
      </c>
    </row>
    <row r="94" spans="1:27" x14ac:dyDescent="0.2">
      <c r="A94" s="113">
        <v>39</v>
      </c>
      <c r="B94" s="47">
        <v>21717</v>
      </c>
      <c r="C94" s="370"/>
      <c r="D94" s="113" t="s">
        <v>116</v>
      </c>
      <c r="E94" s="47">
        <v>47525036</v>
      </c>
      <c r="F94" s="143">
        <f t="shared" si="12"/>
        <v>2188.3794262559286</v>
      </c>
      <c r="G94" s="149">
        <f t="shared" si="13"/>
        <v>50.90928684311136</v>
      </c>
      <c r="H94" s="47">
        <v>39502053</v>
      </c>
      <c r="I94" s="143">
        <f t="shared" si="14"/>
        <v>1818.9461251554083</v>
      </c>
      <c r="J94" s="149">
        <f t="shared" si="15"/>
        <v>42.314988400404104</v>
      </c>
      <c r="K94" s="47">
        <v>5356063</v>
      </c>
      <c r="L94" s="143">
        <f t="shared" si="16"/>
        <v>246.62996730671824</v>
      </c>
      <c r="M94" s="149">
        <f t="shared" si="17"/>
        <v>5.7374674606616933</v>
      </c>
      <c r="N94" s="47">
        <v>969238</v>
      </c>
      <c r="O94" s="143">
        <f t="shared" si="18"/>
        <v>44.630381728599716</v>
      </c>
      <c r="P94" s="149">
        <f t="shared" si="19"/>
        <v>1.0382572958228493</v>
      </c>
      <c r="Q94" s="47">
        <f t="shared" si="20"/>
        <v>93352390</v>
      </c>
      <c r="R94" s="47">
        <v>111824</v>
      </c>
      <c r="S94" s="47">
        <v>0</v>
      </c>
      <c r="T94" s="47">
        <f t="shared" si="21"/>
        <v>93464214</v>
      </c>
      <c r="U94" s="113"/>
      <c r="V94" s="47">
        <v>84241226</v>
      </c>
      <c r="W94" s="143">
        <f t="shared" si="22"/>
        <v>3879.0452640788321</v>
      </c>
      <c r="X94" s="149">
        <f t="shared" si="23"/>
        <v>76.957176425208075</v>
      </c>
      <c r="Y94" s="47">
        <v>0</v>
      </c>
      <c r="Z94" s="47">
        <v>0</v>
      </c>
      <c r="AA94" s="47">
        <v>0</v>
      </c>
    </row>
    <row r="95" spans="1:27" x14ac:dyDescent="0.2">
      <c r="A95" s="110">
        <v>40</v>
      </c>
      <c r="B95" s="39">
        <v>10852</v>
      </c>
      <c r="C95" s="371"/>
      <c r="D95" s="110" t="s">
        <v>118</v>
      </c>
      <c r="E95" s="39">
        <v>25822424</v>
      </c>
      <c r="F95" s="142">
        <f t="shared" si="12"/>
        <v>2379.508293402138</v>
      </c>
      <c r="G95" s="151">
        <f t="shared" si="13"/>
        <v>46.06926129057932</v>
      </c>
      <c r="H95" s="106">
        <v>23565048</v>
      </c>
      <c r="I95" s="142">
        <f t="shared" si="14"/>
        <v>2171.4935495761151</v>
      </c>
      <c r="J95" s="151">
        <f t="shared" si="15"/>
        <v>42.041922696221064</v>
      </c>
      <c r="K95" s="39">
        <v>6663837</v>
      </c>
      <c r="L95" s="142">
        <f t="shared" si="16"/>
        <v>614.0653335790638</v>
      </c>
      <c r="M95" s="151">
        <f t="shared" si="17"/>
        <v>11.888816013199619</v>
      </c>
      <c r="N95" s="106">
        <v>0</v>
      </c>
      <c r="O95" s="142">
        <f t="shared" si="18"/>
        <v>0</v>
      </c>
      <c r="P95" s="151">
        <f t="shared" si="19"/>
        <v>0</v>
      </c>
      <c r="Q95" s="39">
        <f t="shared" si="20"/>
        <v>56051309</v>
      </c>
      <c r="R95" s="39">
        <v>0</v>
      </c>
      <c r="S95" s="39">
        <v>0</v>
      </c>
      <c r="T95" s="39">
        <f t="shared" si="21"/>
        <v>56051309</v>
      </c>
      <c r="U95" s="110"/>
      <c r="V95" s="39">
        <v>52852611</v>
      </c>
      <c r="W95" s="142">
        <f t="shared" si="22"/>
        <v>4870.310633984519</v>
      </c>
      <c r="X95" s="151">
        <f t="shared" si="23"/>
        <v>96.623093877230048</v>
      </c>
      <c r="Y95" s="39">
        <v>0</v>
      </c>
      <c r="Z95" s="39">
        <v>0</v>
      </c>
      <c r="AA95" s="39">
        <v>0</v>
      </c>
    </row>
    <row r="96" spans="1:27" x14ac:dyDescent="0.2">
      <c r="A96" s="113">
        <v>41</v>
      </c>
      <c r="B96" s="47">
        <v>0</v>
      </c>
      <c r="C96" s="370" t="s">
        <v>366</v>
      </c>
      <c r="D96" s="113" t="s">
        <v>248</v>
      </c>
      <c r="E96" s="47">
        <v>0</v>
      </c>
      <c r="F96" s="143">
        <f t="shared" si="12"/>
        <v>0</v>
      </c>
      <c r="G96" s="149">
        <f t="shared" si="13"/>
        <v>0</v>
      </c>
      <c r="H96" s="107">
        <v>0</v>
      </c>
      <c r="I96" s="143">
        <f t="shared" si="14"/>
        <v>0</v>
      </c>
      <c r="J96" s="149">
        <f t="shared" si="15"/>
        <v>0</v>
      </c>
      <c r="K96" s="47">
        <v>0</v>
      </c>
      <c r="L96" s="143">
        <f t="shared" si="16"/>
        <v>0</v>
      </c>
      <c r="M96" s="149">
        <f t="shared" si="17"/>
        <v>0</v>
      </c>
      <c r="N96" s="47">
        <v>0</v>
      </c>
      <c r="O96" s="143">
        <f t="shared" si="18"/>
        <v>0</v>
      </c>
      <c r="P96" s="149">
        <f t="shared" si="19"/>
        <v>0</v>
      </c>
      <c r="Q96" s="47">
        <f t="shared" si="20"/>
        <v>0</v>
      </c>
      <c r="R96" s="47">
        <v>0</v>
      </c>
      <c r="S96" s="47">
        <v>0</v>
      </c>
      <c r="T96" s="47">
        <f t="shared" si="21"/>
        <v>0</v>
      </c>
      <c r="U96" s="113"/>
      <c r="V96" s="47">
        <v>0</v>
      </c>
      <c r="W96" s="143">
        <f t="shared" si="22"/>
        <v>0</v>
      </c>
      <c r="X96" s="149">
        <f t="shared" si="23"/>
        <v>0</v>
      </c>
      <c r="Y96" s="47">
        <v>0</v>
      </c>
      <c r="Z96" s="47">
        <v>0</v>
      </c>
      <c r="AA96" s="47">
        <v>0</v>
      </c>
    </row>
    <row r="97" spans="1:27" x14ac:dyDescent="0.2">
      <c r="A97" s="110">
        <v>42</v>
      </c>
      <c r="B97" s="39">
        <v>114420</v>
      </c>
      <c r="C97" s="371"/>
      <c r="D97" s="110" t="s">
        <v>122</v>
      </c>
      <c r="E97" s="39">
        <v>377985272</v>
      </c>
      <c r="F97" s="142">
        <f t="shared" si="12"/>
        <v>3303.4895298024821</v>
      </c>
      <c r="G97" s="151">
        <f t="shared" si="13"/>
        <v>65.196388842432739</v>
      </c>
      <c r="H97" s="106">
        <v>172532577</v>
      </c>
      <c r="I97" s="142">
        <f t="shared" si="14"/>
        <v>1507.8882800209753</v>
      </c>
      <c r="J97" s="151">
        <f t="shared" si="15"/>
        <v>29.759098598103488</v>
      </c>
      <c r="K97" s="39">
        <v>20944226</v>
      </c>
      <c r="L97" s="142">
        <f t="shared" si="16"/>
        <v>183.04689739556022</v>
      </c>
      <c r="M97" s="151">
        <f t="shared" si="17"/>
        <v>3.6125426132999952</v>
      </c>
      <c r="N97" s="39">
        <v>8302048</v>
      </c>
      <c r="O97" s="142">
        <f t="shared" si="18"/>
        <v>72.557664743925883</v>
      </c>
      <c r="P97" s="151">
        <f t="shared" si="19"/>
        <v>1.431969946163778</v>
      </c>
      <c r="Q97" s="39">
        <f t="shared" si="20"/>
        <v>579764123</v>
      </c>
      <c r="R97" s="39">
        <v>7645716</v>
      </c>
      <c r="S97" s="39">
        <v>48836265</v>
      </c>
      <c r="T97" s="39">
        <f t="shared" si="21"/>
        <v>636246104</v>
      </c>
      <c r="U97" s="110"/>
      <c r="V97" s="39">
        <v>509133847</v>
      </c>
      <c r="W97" s="142">
        <f t="shared" si="22"/>
        <v>4449.6927722426153</v>
      </c>
      <c r="X97" s="151">
        <f t="shared" si="23"/>
        <v>88.27836965000391</v>
      </c>
      <c r="Y97" s="39">
        <v>0</v>
      </c>
      <c r="Z97" s="39">
        <v>25615710</v>
      </c>
      <c r="AA97" s="39">
        <v>112292</v>
      </c>
    </row>
    <row r="98" spans="1:27" x14ac:dyDescent="0.2">
      <c r="A98" s="113">
        <v>43</v>
      </c>
      <c r="B98" s="47">
        <v>345973</v>
      </c>
      <c r="C98" s="370"/>
      <c r="D98" s="113" t="s">
        <v>124</v>
      </c>
      <c r="E98" s="47">
        <v>1066868754</v>
      </c>
      <c r="F98" s="143">
        <f t="shared" si="12"/>
        <v>3083.6763389050589</v>
      </c>
      <c r="G98" s="149">
        <f t="shared" si="13"/>
        <v>58.895716496624217</v>
      </c>
      <c r="H98" s="107">
        <v>648110174</v>
      </c>
      <c r="I98" s="143">
        <f t="shared" si="14"/>
        <v>1873.2969740413268</v>
      </c>
      <c r="J98" s="149">
        <f t="shared" si="15"/>
        <v>35.778452526018768</v>
      </c>
      <c r="K98" s="47">
        <v>86158493</v>
      </c>
      <c r="L98" s="143">
        <f t="shared" si="16"/>
        <v>249.03241871475521</v>
      </c>
      <c r="M98" s="149">
        <f t="shared" si="17"/>
        <v>4.7563171744219837</v>
      </c>
      <c r="N98" s="47">
        <v>10316480</v>
      </c>
      <c r="O98" s="143">
        <f t="shared" si="18"/>
        <v>29.818743081107485</v>
      </c>
      <c r="P98" s="149">
        <f t="shared" si="19"/>
        <v>0.56951380293502707</v>
      </c>
      <c r="Q98" s="47">
        <f t="shared" si="20"/>
        <v>1811453901</v>
      </c>
      <c r="R98" s="47">
        <v>44508592</v>
      </c>
      <c r="S98" s="47">
        <v>0</v>
      </c>
      <c r="T98" s="47">
        <f t="shared" si="21"/>
        <v>1855962493</v>
      </c>
      <c r="U98" s="113"/>
      <c r="V98" s="47">
        <v>1625641083</v>
      </c>
      <c r="W98" s="143">
        <f t="shared" si="22"/>
        <v>4698.7512985117337</v>
      </c>
      <c r="X98" s="149">
        <f t="shared" si="23"/>
        <v>93.219492952633502</v>
      </c>
      <c r="Y98" s="47">
        <v>70608240</v>
      </c>
      <c r="Z98" s="47">
        <v>116820963</v>
      </c>
      <c r="AA98" s="47">
        <v>0</v>
      </c>
    </row>
    <row r="99" spans="1:27" x14ac:dyDescent="0.2">
      <c r="A99" s="110">
        <v>44</v>
      </c>
      <c r="B99" s="39">
        <v>48726</v>
      </c>
      <c r="C99" s="371"/>
      <c r="D99" s="110" t="s">
        <v>126</v>
      </c>
      <c r="E99" s="39">
        <v>86811515</v>
      </c>
      <c r="F99" s="142">
        <f t="shared" si="12"/>
        <v>1781.6261338915569</v>
      </c>
      <c r="G99" s="151">
        <f t="shared" si="13"/>
        <v>35.683871685700396</v>
      </c>
      <c r="H99" s="106">
        <v>132387106</v>
      </c>
      <c r="I99" s="142">
        <f t="shared" si="14"/>
        <v>2716.9705290809834</v>
      </c>
      <c r="J99" s="151">
        <f t="shared" si="15"/>
        <v>54.417717549857493</v>
      </c>
      <c r="K99" s="39">
        <v>23750488</v>
      </c>
      <c r="L99" s="142">
        <f t="shared" si="16"/>
        <v>487.42946270984692</v>
      </c>
      <c r="M99" s="151">
        <f t="shared" si="17"/>
        <v>9.7626376669588932</v>
      </c>
      <c r="N99" s="39">
        <v>330308</v>
      </c>
      <c r="O99" s="142">
        <f t="shared" si="18"/>
        <v>6.7788860156795137</v>
      </c>
      <c r="P99" s="151">
        <f t="shared" si="19"/>
        <v>0.13577309748321206</v>
      </c>
      <c r="Q99" s="39">
        <f t="shared" si="20"/>
        <v>243279417</v>
      </c>
      <c r="R99" s="39">
        <v>0</v>
      </c>
      <c r="S99" s="39">
        <v>0</v>
      </c>
      <c r="T99" s="39">
        <f t="shared" si="21"/>
        <v>243279417</v>
      </c>
      <c r="U99" s="110"/>
      <c r="V99" s="39">
        <v>218216028</v>
      </c>
      <c r="W99" s="142">
        <f t="shared" si="22"/>
        <v>4478.4309814062308</v>
      </c>
      <c r="X99" s="151">
        <f t="shared" si="23"/>
        <v>88.848512889431689</v>
      </c>
      <c r="Y99" s="39">
        <v>142813</v>
      </c>
      <c r="Z99" s="39">
        <v>0</v>
      </c>
      <c r="AA99" s="39">
        <v>0</v>
      </c>
    </row>
    <row r="100" spans="1:27" x14ac:dyDescent="0.2">
      <c r="A100" s="113">
        <v>45</v>
      </c>
      <c r="B100" s="47">
        <v>2285</v>
      </c>
      <c r="C100" s="370"/>
      <c r="D100" s="113" t="s">
        <v>128</v>
      </c>
      <c r="E100" s="47">
        <v>7487661</v>
      </c>
      <c r="F100" s="143">
        <f t="shared" si="12"/>
        <v>3276.8757111597374</v>
      </c>
      <c r="G100" s="149">
        <f t="shared" si="13"/>
        <v>57.144504526396148</v>
      </c>
      <c r="H100" s="107">
        <v>4552402</v>
      </c>
      <c r="I100" s="143">
        <f t="shared" si="14"/>
        <v>1992.2984682713347</v>
      </c>
      <c r="J100" s="149">
        <f t="shared" si="15"/>
        <v>34.743126951791069</v>
      </c>
      <c r="K100" s="47">
        <v>850020</v>
      </c>
      <c r="L100" s="143">
        <f t="shared" si="16"/>
        <v>372</v>
      </c>
      <c r="M100" s="149">
        <f t="shared" si="17"/>
        <v>6.4872023102444487</v>
      </c>
      <c r="N100" s="47">
        <v>212946</v>
      </c>
      <c r="O100" s="143">
        <f t="shared" si="18"/>
        <v>93.192997811816198</v>
      </c>
      <c r="P100" s="149">
        <f t="shared" si="19"/>
        <v>1.6251662115683327</v>
      </c>
      <c r="Q100" s="47">
        <f t="shared" si="20"/>
        <v>13103029</v>
      </c>
      <c r="R100" s="47">
        <v>100000</v>
      </c>
      <c r="S100" s="47">
        <v>0</v>
      </c>
      <c r="T100" s="47">
        <f t="shared" si="21"/>
        <v>13203029</v>
      </c>
      <c r="U100" s="113"/>
      <c r="V100" s="47">
        <v>12761664</v>
      </c>
      <c r="W100" s="143">
        <f t="shared" si="22"/>
        <v>5584.9733041575491</v>
      </c>
      <c r="X100" s="149">
        <f t="shared" si="23"/>
        <v>110.80143350691128</v>
      </c>
      <c r="Y100" s="47">
        <v>0</v>
      </c>
      <c r="Z100" s="47">
        <v>0</v>
      </c>
      <c r="AA100" s="47">
        <v>0</v>
      </c>
    </row>
    <row r="101" spans="1:27" x14ac:dyDescent="0.2">
      <c r="A101" s="110">
        <v>46</v>
      </c>
      <c r="B101" s="39">
        <v>0</v>
      </c>
      <c r="C101" s="371" t="s">
        <v>366</v>
      </c>
      <c r="D101" s="110" t="s">
        <v>130</v>
      </c>
      <c r="E101" s="39">
        <v>0</v>
      </c>
      <c r="F101" s="142">
        <f t="shared" si="12"/>
        <v>0</v>
      </c>
      <c r="G101" s="151">
        <f t="shared" si="13"/>
        <v>0</v>
      </c>
      <c r="H101" s="106">
        <v>0</v>
      </c>
      <c r="I101" s="142">
        <f t="shared" si="14"/>
        <v>0</v>
      </c>
      <c r="J101" s="151">
        <f t="shared" si="15"/>
        <v>0</v>
      </c>
      <c r="K101" s="39">
        <v>0</v>
      </c>
      <c r="L101" s="142">
        <f t="shared" si="16"/>
        <v>0</v>
      </c>
      <c r="M101" s="151">
        <f t="shared" si="17"/>
        <v>0</v>
      </c>
      <c r="N101" s="39">
        <v>0</v>
      </c>
      <c r="O101" s="142">
        <f t="shared" si="18"/>
        <v>0</v>
      </c>
      <c r="P101" s="151">
        <f t="shared" si="19"/>
        <v>0</v>
      </c>
      <c r="Q101" s="39">
        <f t="shared" si="20"/>
        <v>0</v>
      </c>
      <c r="R101" s="39">
        <v>0</v>
      </c>
      <c r="S101" s="39">
        <v>0</v>
      </c>
      <c r="T101" s="39">
        <f t="shared" si="21"/>
        <v>0</v>
      </c>
      <c r="U101" s="110"/>
      <c r="V101" s="39">
        <v>0</v>
      </c>
      <c r="W101" s="142">
        <f t="shared" si="22"/>
        <v>0</v>
      </c>
      <c r="X101" s="151">
        <f t="shared" si="23"/>
        <v>0</v>
      </c>
      <c r="Y101" s="39">
        <v>0</v>
      </c>
      <c r="Z101" s="39">
        <v>0</v>
      </c>
      <c r="AA101" s="39">
        <v>0</v>
      </c>
    </row>
    <row r="102" spans="1:27" x14ac:dyDescent="0.2">
      <c r="A102" s="113">
        <v>47</v>
      </c>
      <c r="B102" s="47">
        <v>81826</v>
      </c>
      <c r="C102" s="370"/>
      <c r="D102" s="113" t="s">
        <v>132</v>
      </c>
      <c r="E102" s="47">
        <v>260438056</v>
      </c>
      <c r="F102" s="143">
        <f t="shared" si="12"/>
        <v>3182.8276586903917</v>
      </c>
      <c r="G102" s="149">
        <f t="shared" si="13"/>
        <v>66.06195480137896</v>
      </c>
      <c r="H102" s="107">
        <v>111932567</v>
      </c>
      <c r="I102" s="143">
        <f t="shared" si="14"/>
        <v>1367.9339940850095</v>
      </c>
      <c r="J102" s="149">
        <f t="shared" si="15"/>
        <v>28.39248724063707</v>
      </c>
      <c r="K102" s="47">
        <v>13932897</v>
      </c>
      <c r="L102" s="143">
        <f t="shared" si="16"/>
        <v>170.27469264048102</v>
      </c>
      <c r="M102" s="149">
        <f t="shared" si="17"/>
        <v>3.5341778617264312</v>
      </c>
      <c r="N102" s="47">
        <v>7929525</v>
      </c>
      <c r="O102" s="143">
        <f t="shared" si="18"/>
        <v>96.907156649475723</v>
      </c>
      <c r="P102" s="149">
        <f t="shared" si="19"/>
        <v>2.0113800962575321</v>
      </c>
      <c r="Q102" s="47">
        <f t="shared" si="20"/>
        <v>394233045</v>
      </c>
      <c r="R102" s="47">
        <v>1532175</v>
      </c>
      <c r="S102" s="47">
        <v>2615453</v>
      </c>
      <c r="T102" s="47">
        <f t="shared" si="21"/>
        <v>398380673</v>
      </c>
      <c r="U102" s="113"/>
      <c r="V102" s="47">
        <v>342457003</v>
      </c>
      <c r="W102" s="143">
        <f t="shared" si="22"/>
        <v>4185.1856744799943</v>
      </c>
      <c r="X102" s="149">
        <f t="shared" si="23"/>
        <v>83.030758961688903</v>
      </c>
      <c r="Y102" s="47">
        <v>52614000</v>
      </c>
      <c r="Z102" s="47">
        <v>19975485</v>
      </c>
      <c r="AA102" s="47">
        <v>0</v>
      </c>
    </row>
    <row r="103" spans="1:27" x14ac:dyDescent="0.2">
      <c r="A103" s="110">
        <v>48</v>
      </c>
      <c r="B103" s="39">
        <v>0</v>
      </c>
      <c r="C103" s="371" t="s">
        <v>366</v>
      </c>
      <c r="D103" s="110" t="s">
        <v>134</v>
      </c>
      <c r="E103" s="39">
        <v>0</v>
      </c>
      <c r="F103" s="142">
        <f t="shared" si="12"/>
        <v>0</v>
      </c>
      <c r="G103" s="151">
        <f t="shared" si="13"/>
        <v>0</v>
      </c>
      <c r="H103" s="106">
        <v>0</v>
      </c>
      <c r="I103" s="142">
        <f t="shared" si="14"/>
        <v>0</v>
      </c>
      <c r="J103" s="151">
        <f t="shared" si="15"/>
        <v>0</v>
      </c>
      <c r="K103" s="39">
        <v>0</v>
      </c>
      <c r="L103" s="142">
        <f t="shared" si="16"/>
        <v>0</v>
      </c>
      <c r="M103" s="151">
        <f t="shared" si="17"/>
        <v>0</v>
      </c>
      <c r="N103" s="39">
        <v>0</v>
      </c>
      <c r="O103" s="142">
        <f t="shared" si="18"/>
        <v>0</v>
      </c>
      <c r="P103" s="151">
        <f t="shared" si="19"/>
        <v>0</v>
      </c>
      <c r="Q103" s="39">
        <f t="shared" si="20"/>
        <v>0</v>
      </c>
      <c r="R103" s="39">
        <v>0</v>
      </c>
      <c r="S103" s="39">
        <v>0</v>
      </c>
      <c r="T103" s="39">
        <f t="shared" si="21"/>
        <v>0</v>
      </c>
      <c r="U103" s="110"/>
      <c r="V103" s="39">
        <v>0</v>
      </c>
      <c r="W103" s="142">
        <f t="shared" si="22"/>
        <v>0</v>
      </c>
      <c r="X103" s="151">
        <f t="shared" si="23"/>
        <v>0</v>
      </c>
      <c r="Y103" s="39">
        <v>0</v>
      </c>
      <c r="Z103" s="39">
        <v>0</v>
      </c>
      <c r="AA103" s="39">
        <v>0</v>
      </c>
    </row>
    <row r="104" spans="1:27" x14ac:dyDescent="0.2">
      <c r="A104" s="113">
        <v>49</v>
      </c>
      <c r="B104" s="47">
        <v>28250</v>
      </c>
      <c r="C104" s="370"/>
      <c r="D104" s="113" t="s">
        <v>136</v>
      </c>
      <c r="E104" s="47">
        <v>72340389</v>
      </c>
      <c r="F104" s="143">
        <f t="shared" si="12"/>
        <v>2560.7217345132744</v>
      </c>
      <c r="G104" s="149">
        <f t="shared" si="13"/>
        <v>55.586928028839267</v>
      </c>
      <c r="H104" s="107">
        <v>49670748</v>
      </c>
      <c r="I104" s="143">
        <f t="shared" si="14"/>
        <v>1758.2565663716814</v>
      </c>
      <c r="J104" s="149">
        <f t="shared" si="15"/>
        <v>38.167396282795941</v>
      </c>
      <c r="K104" s="47">
        <v>7835816</v>
      </c>
      <c r="L104" s="143">
        <f t="shared" si="16"/>
        <v>277.37401769911503</v>
      </c>
      <c r="M104" s="149">
        <f t="shared" si="17"/>
        <v>6.0211030941404982</v>
      </c>
      <c r="N104" s="47">
        <v>292257</v>
      </c>
      <c r="O104" s="143">
        <f t="shared" si="18"/>
        <v>10.345380530973451</v>
      </c>
      <c r="P104" s="149">
        <f t="shared" si="19"/>
        <v>0.22457259422429257</v>
      </c>
      <c r="Q104" s="47">
        <f t="shared" si="20"/>
        <v>130139210</v>
      </c>
      <c r="R104" s="47">
        <v>132788</v>
      </c>
      <c r="S104" s="47">
        <v>11011728</v>
      </c>
      <c r="T104" s="47">
        <f t="shared" si="21"/>
        <v>141283726</v>
      </c>
      <c r="U104" s="113"/>
      <c r="V104" s="47">
        <v>126288397</v>
      </c>
      <c r="W104" s="143">
        <f t="shared" si="22"/>
        <v>4470.3857345132747</v>
      </c>
      <c r="X104" s="149">
        <f t="shared" si="23"/>
        <v>88.68890158242813</v>
      </c>
      <c r="Y104" s="47">
        <v>0</v>
      </c>
      <c r="Z104" s="47">
        <v>0</v>
      </c>
      <c r="AA104" s="47">
        <v>0</v>
      </c>
    </row>
    <row r="105" spans="1:27" x14ac:dyDescent="0.2">
      <c r="A105" s="110">
        <v>50</v>
      </c>
      <c r="B105" s="39">
        <v>0</v>
      </c>
      <c r="C105" s="371" t="s">
        <v>366</v>
      </c>
      <c r="D105" s="110" t="s">
        <v>138</v>
      </c>
      <c r="E105" s="39">
        <v>0</v>
      </c>
      <c r="F105" s="142">
        <f t="shared" si="12"/>
        <v>0</v>
      </c>
      <c r="G105" s="151">
        <f t="shared" si="13"/>
        <v>0</v>
      </c>
      <c r="H105" s="106">
        <v>0</v>
      </c>
      <c r="I105" s="142">
        <f t="shared" si="14"/>
        <v>0</v>
      </c>
      <c r="J105" s="151">
        <f t="shared" si="15"/>
        <v>0</v>
      </c>
      <c r="K105" s="39">
        <v>0</v>
      </c>
      <c r="L105" s="142">
        <f t="shared" si="16"/>
        <v>0</v>
      </c>
      <c r="M105" s="151">
        <f t="shared" si="17"/>
        <v>0</v>
      </c>
      <c r="N105" s="39">
        <v>0</v>
      </c>
      <c r="O105" s="142">
        <f t="shared" si="18"/>
        <v>0</v>
      </c>
      <c r="P105" s="151">
        <f t="shared" si="19"/>
        <v>0</v>
      </c>
      <c r="Q105" s="39">
        <f t="shared" si="20"/>
        <v>0</v>
      </c>
      <c r="R105" s="39">
        <v>0</v>
      </c>
      <c r="S105" s="39">
        <v>0</v>
      </c>
      <c r="T105" s="39">
        <f t="shared" si="21"/>
        <v>0</v>
      </c>
      <c r="U105" s="110"/>
      <c r="V105" s="39">
        <v>0</v>
      </c>
      <c r="W105" s="142">
        <f t="shared" si="22"/>
        <v>0</v>
      </c>
      <c r="X105" s="151">
        <f t="shared" si="23"/>
        <v>0</v>
      </c>
      <c r="Y105" s="39">
        <v>0</v>
      </c>
      <c r="Z105" s="39">
        <v>0</v>
      </c>
      <c r="AA105" s="39">
        <v>0</v>
      </c>
    </row>
    <row r="106" spans="1:27" x14ac:dyDescent="0.2">
      <c r="A106" s="113">
        <v>51</v>
      </c>
      <c r="B106" s="47">
        <v>10908</v>
      </c>
      <c r="C106" s="370"/>
      <c r="D106" s="113" t="s">
        <v>140</v>
      </c>
      <c r="E106" s="47">
        <v>31259755</v>
      </c>
      <c r="F106" s="143">
        <f t="shared" si="12"/>
        <v>2865.7641180784744</v>
      </c>
      <c r="G106" s="149">
        <f t="shared" si="13"/>
        <v>67.367825542428932</v>
      </c>
      <c r="H106" s="107">
        <v>11108310</v>
      </c>
      <c r="I106" s="143">
        <f t="shared" si="14"/>
        <v>1018.3635863586359</v>
      </c>
      <c r="J106" s="149">
        <f t="shared" si="15"/>
        <v>23.939493132662708</v>
      </c>
      <c r="K106" s="47">
        <v>3293880</v>
      </c>
      <c r="L106" s="143">
        <f t="shared" si="16"/>
        <v>301.96919691969197</v>
      </c>
      <c r="M106" s="149">
        <f t="shared" si="17"/>
        <v>7.0986331530012245</v>
      </c>
      <c r="N106" s="47">
        <v>739664</v>
      </c>
      <c r="O106" s="143">
        <f t="shared" si="18"/>
        <v>67.809314264759806</v>
      </c>
      <c r="P106" s="149">
        <f t="shared" si="19"/>
        <v>1.5940481719071424</v>
      </c>
      <c r="Q106" s="47">
        <f t="shared" si="20"/>
        <v>46401609</v>
      </c>
      <c r="R106" s="47">
        <v>0</v>
      </c>
      <c r="S106" s="47">
        <v>27812766</v>
      </c>
      <c r="T106" s="47">
        <f t="shared" si="21"/>
        <v>74214375</v>
      </c>
      <c r="U106" s="113"/>
      <c r="V106" s="47">
        <v>44302621</v>
      </c>
      <c r="W106" s="143">
        <f t="shared" si="22"/>
        <v>4061.4797396406307</v>
      </c>
      <c r="X106" s="149">
        <f t="shared" si="23"/>
        <v>80.57653148967745</v>
      </c>
      <c r="Y106" s="47">
        <v>0</v>
      </c>
      <c r="Z106" s="47">
        <v>0</v>
      </c>
      <c r="AA106" s="47">
        <v>5760</v>
      </c>
    </row>
    <row r="107" spans="1:27" x14ac:dyDescent="0.2">
      <c r="A107" s="110">
        <v>52</v>
      </c>
      <c r="B107" s="39">
        <v>0</v>
      </c>
      <c r="C107" s="371" t="s">
        <v>366</v>
      </c>
      <c r="D107" s="110" t="s">
        <v>142</v>
      </c>
      <c r="E107" s="39">
        <v>0</v>
      </c>
      <c r="F107" s="142">
        <f t="shared" si="12"/>
        <v>0</v>
      </c>
      <c r="G107" s="142">
        <f t="shared" si="13"/>
        <v>0</v>
      </c>
      <c r="H107" s="106">
        <v>0</v>
      </c>
      <c r="I107" s="142">
        <f t="shared" si="14"/>
        <v>0</v>
      </c>
      <c r="J107" s="142">
        <f t="shared" si="15"/>
        <v>0</v>
      </c>
      <c r="K107" s="39">
        <v>0</v>
      </c>
      <c r="L107" s="142">
        <f t="shared" si="16"/>
        <v>0</v>
      </c>
      <c r="M107" s="142">
        <f t="shared" si="17"/>
        <v>0</v>
      </c>
      <c r="N107" s="39">
        <v>0</v>
      </c>
      <c r="O107" s="142">
        <f t="shared" si="18"/>
        <v>0</v>
      </c>
      <c r="P107" s="142">
        <f t="shared" si="19"/>
        <v>0</v>
      </c>
      <c r="Q107" s="39">
        <f t="shared" si="20"/>
        <v>0</v>
      </c>
      <c r="R107" s="39">
        <v>0</v>
      </c>
      <c r="S107" s="39">
        <v>0</v>
      </c>
      <c r="T107" s="39">
        <f t="shared" si="21"/>
        <v>0</v>
      </c>
      <c r="U107" s="110"/>
      <c r="V107" s="39">
        <v>0</v>
      </c>
      <c r="W107" s="142">
        <f t="shared" si="22"/>
        <v>0</v>
      </c>
      <c r="X107" s="142">
        <f t="shared" si="23"/>
        <v>0</v>
      </c>
      <c r="Y107" s="39">
        <v>0</v>
      </c>
      <c r="Z107" s="39">
        <v>0</v>
      </c>
      <c r="AA107" s="39">
        <v>0</v>
      </c>
    </row>
    <row r="108" spans="1:27" x14ac:dyDescent="0.2">
      <c r="A108" s="113">
        <v>53</v>
      </c>
      <c r="B108" s="47">
        <v>439217</v>
      </c>
      <c r="C108" s="370"/>
      <c r="D108" s="113" t="s">
        <v>144</v>
      </c>
      <c r="E108" s="47">
        <v>2976061020</v>
      </c>
      <c r="F108" s="143">
        <f t="shared" si="12"/>
        <v>6775.8329481782357</v>
      </c>
      <c r="G108" s="143">
        <f t="shared" si="13"/>
        <v>79.696038557262611</v>
      </c>
      <c r="H108" s="107">
        <v>672576889</v>
      </c>
      <c r="I108" s="143">
        <f t="shared" si="14"/>
        <v>1531.3088723797121</v>
      </c>
      <c r="J108" s="143">
        <f t="shared" si="15"/>
        <v>18.010959223701583</v>
      </c>
      <c r="K108" s="47">
        <v>62847937</v>
      </c>
      <c r="L108" s="143">
        <f t="shared" si="16"/>
        <v>143.09085713895411</v>
      </c>
      <c r="M108" s="143">
        <f t="shared" si="17"/>
        <v>1.683007027321104</v>
      </c>
      <c r="N108" s="47">
        <v>22778835</v>
      </c>
      <c r="O108" s="143">
        <f t="shared" si="18"/>
        <v>51.862370992015336</v>
      </c>
      <c r="P108" s="143">
        <f t="shared" si="19"/>
        <v>0.60999519171469241</v>
      </c>
      <c r="Q108" s="47">
        <f t="shared" si="20"/>
        <v>3734264681</v>
      </c>
      <c r="R108" s="47">
        <v>57569371</v>
      </c>
      <c r="S108" s="47">
        <v>8242691</v>
      </c>
      <c r="T108" s="47">
        <f t="shared" si="21"/>
        <v>3800076743</v>
      </c>
      <c r="U108" s="113"/>
      <c r="V108" s="47">
        <v>2986346655</v>
      </c>
      <c r="W108" s="143">
        <f t="shared" si="22"/>
        <v>6799.2510649633323</v>
      </c>
      <c r="X108" s="143">
        <f t="shared" si="23"/>
        <v>134.89173962756658</v>
      </c>
      <c r="Y108" s="47">
        <v>460855517</v>
      </c>
      <c r="Z108" s="47">
        <v>233829264</v>
      </c>
      <c r="AA108" s="47">
        <v>182853359</v>
      </c>
    </row>
    <row r="109" spans="1:27" x14ac:dyDescent="0.2">
      <c r="A109" s="110">
        <v>54</v>
      </c>
      <c r="B109" s="39">
        <v>41428</v>
      </c>
      <c r="C109" s="371"/>
      <c r="D109" s="110" t="s">
        <v>146</v>
      </c>
      <c r="E109" s="39">
        <v>167544449</v>
      </c>
      <c r="F109" s="142">
        <f t="shared" si="12"/>
        <v>4044.2321376846576</v>
      </c>
      <c r="G109" s="142">
        <f t="shared" si="13"/>
        <v>71.164142417168421</v>
      </c>
      <c r="H109" s="106">
        <v>55637508</v>
      </c>
      <c r="I109" s="142">
        <f t="shared" si="14"/>
        <v>1342.992855073863</v>
      </c>
      <c r="J109" s="142">
        <f t="shared" si="15"/>
        <v>23.631911213294494</v>
      </c>
      <c r="K109" s="39">
        <v>11676614</v>
      </c>
      <c r="L109" s="142">
        <f t="shared" si="16"/>
        <v>281.85319107849762</v>
      </c>
      <c r="M109" s="142">
        <f t="shared" si="17"/>
        <v>4.9596165471665525</v>
      </c>
      <c r="N109" s="39">
        <v>575235</v>
      </c>
      <c r="O109" s="142">
        <f t="shared" si="18"/>
        <v>13.885174278265907</v>
      </c>
      <c r="P109" s="142">
        <f t="shared" si="19"/>
        <v>0.24432982237053927</v>
      </c>
      <c r="Q109" s="39">
        <f t="shared" si="20"/>
        <v>235433806</v>
      </c>
      <c r="R109" s="39">
        <v>587683</v>
      </c>
      <c r="S109" s="39">
        <v>0</v>
      </c>
      <c r="T109" s="39">
        <f t="shared" si="21"/>
        <v>236021489</v>
      </c>
      <c r="U109" s="110"/>
      <c r="V109" s="39">
        <v>162255662</v>
      </c>
      <c r="W109" s="142">
        <f t="shared" si="22"/>
        <v>3916.5700009655307</v>
      </c>
      <c r="X109" s="142">
        <f t="shared" si="23"/>
        <v>77.701637394416423</v>
      </c>
      <c r="Y109" s="39">
        <v>0</v>
      </c>
      <c r="Z109" s="39">
        <v>0</v>
      </c>
      <c r="AA109" s="39">
        <v>0</v>
      </c>
    </row>
    <row r="110" spans="1:27" x14ac:dyDescent="0.2">
      <c r="A110" s="113">
        <v>55</v>
      </c>
      <c r="B110" s="47">
        <v>12059</v>
      </c>
      <c r="C110" s="370"/>
      <c r="D110" s="113" t="s">
        <v>148</v>
      </c>
      <c r="E110" s="47">
        <v>16151656</v>
      </c>
      <c r="F110" s="143">
        <f t="shared" si="12"/>
        <v>1339.3860187411892</v>
      </c>
      <c r="G110" s="149">
        <f t="shared" si="13"/>
        <v>33.546362394624076</v>
      </c>
      <c r="H110" s="107">
        <v>26215256</v>
      </c>
      <c r="I110" s="143">
        <f t="shared" si="14"/>
        <v>2173.91624512812</v>
      </c>
      <c r="J110" s="149">
        <f t="shared" si="15"/>
        <v>54.448068857078383</v>
      </c>
      <c r="K110" s="47">
        <v>5413611</v>
      </c>
      <c r="L110" s="143">
        <f t="shared" si="16"/>
        <v>448.92702545816405</v>
      </c>
      <c r="M110" s="149">
        <f t="shared" si="17"/>
        <v>11.243859853721702</v>
      </c>
      <c r="N110" s="47">
        <v>366742</v>
      </c>
      <c r="O110" s="143">
        <f t="shared" si="18"/>
        <v>30.412306161373248</v>
      </c>
      <c r="P110" s="149">
        <f t="shared" si="19"/>
        <v>0.76170889457583935</v>
      </c>
      <c r="Q110" s="47">
        <f t="shared" si="20"/>
        <v>48147265</v>
      </c>
      <c r="R110" s="47">
        <v>0</v>
      </c>
      <c r="S110" s="47">
        <v>0</v>
      </c>
      <c r="T110" s="47">
        <f t="shared" si="21"/>
        <v>48147265</v>
      </c>
      <c r="U110" s="113"/>
      <c r="V110" s="47">
        <v>46251763</v>
      </c>
      <c r="W110" s="143">
        <f t="shared" si="22"/>
        <v>3835.4559250352436</v>
      </c>
      <c r="X110" s="149">
        <f t="shared" si="23"/>
        <v>76.092398567084203</v>
      </c>
      <c r="Y110" s="47">
        <v>0</v>
      </c>
      <c r="Z110" s="47">
        <v>982699</v>
      </c>
      <c r="AA110" s="47">
        <v>0</v>
      </c>
    </row>
    <row r="111" spans="1:27" x14ac:dyDescent="0.2">
      <c r="A111" s="110">
        <v>56</v>
      </c>
      <c r="B111" s="39">
        <v>13982</v>
      </c>
      <c r="C111" s="371"/>
      <c r="D111" s="110" t="s">
        <v>150</v>
      </c>
      <c r="E111" s="39">
        <v>31563585</v>
      </c>
      <c r="F111" s="142">
        <f t="shared" si="12"/>
        <v>2257.4442139894149</v>
      </c>
      <c r="G111" s="151">
        <f t="shared" si="13"/>
        <v>54.639805147087458</v>
      </c>
      <c r="H111" s="106">
        <v>20894180</v>
      </c>
      <c r="I111" s="142">
        <f t="shared" si="14"/>
        <v>1494.3627521098556</v>
      </c>
      <c r="J111" s="151">
        <f t="shared" si="15"/>
        <v>36.169970043268911</v>
      </c>
      <c r="K111" s="39">
        <v>5194325</v>
      </c>
      <c r="L111" s="142">
        <f t="shared" si="16"/>
        <v>371.50085824631668</v>
      </c>
      <c r="M111" s="151">
        <f t="shared" si="17"/>
        <v>8.9919096918377637</v>
      </c>
      <c r="N111" s="39">
        <v>114560</v>
      </c>
      <c r="O111" s="142">
        <f t="shared" si="18"/>
        <v>8.1933915033614646</v>
      </c>
      <c r="P111" s="151">
        <f t="shared" si="19"/>
        <v>0.19831511780586203</v>
      </c>
      <c r="Q111" s="39">
        <f t="shared" si="20"/>
        <v>57766650</v>
      </c>
      <c r="R111" s="39">
        <v>28911</v>
      </c>
      <c r="S111" s="39">
        <v>0</v>
      </c>
      <c r="T111" s="39">
        <f t="shared" si="21"/>
        <v>57795561</v>
      </c>
      <c r="U111" s="110"/>
      <c r="V111" s="39">
        <v>54336291</v>
      </c>
      <c r="W111" s="142">
        <f t="shared" si="22"/>
        <v>3886.1601344585897</v>
      </c>
      <c r="X111" s="151">
        <f t="shared" si="23"/>
        <v>77.098329801304999</v>
      </c>
      <c r="Y111" s="39">
        <v>0</v>
      </c>
      <c r="Z111" s="39">
        <v>0</v>
      </c>
      <c r="AA111" s="39">
        <v>0</v>
      </c>
    </row>
    <row r="112" spans="1:27" x14ac:dyDescent="0.2">
      <c r="A112" s="113">
        <v>57</v>
      </c>
      <c r="B112" s="47">
        <v>8407</v>
      </c>
      <c r="C112" s="370"/>
      <c r="D112" s="113" t="s">
        <v>152</v>
      </c>
      <c r="E112" s="47">
        <v>22728570</v>
      </c>
      <c r="F112" s="143">
        <f t="shared" si="12"/>
        <v>2703.5292018555965</v>
      </c>
      <c r="G112" s="149">
        <f t="shared" si="13"/>
        <v>60.134204812949299</v>
      </c>
      <c r="H112" s="107">
        <v>12983375</v>
      </c>
      <c r="I112" s="143">
        <f t="shared" si="14"/>
        <v>1544.3529201855597</v>
      </c>
      <c r="J112" s="149">
        <f t="shared" si="15"/>
        <v>34.350816237595481</v>
      </c>
      <c r="K112" s="47">
        <v>2015430</v>
      </c>
      <c r="L112" s="143">
        <f t="shared" si="16"/>
        <v>239.73236588557154</v>
      </c>
      <c r="M112" s="149">
        <f t="shared" si="17"/>
        <v>5.3323319683623911</v>
      </c>
      <c r="N112" s="47">
        <v>69034</v>
      </c>
      <c r="O112" s="143">
        <f t="shared" si="18"/>
        <v>8.2114904246461276</v>
      </c>
      <c r="P112" s="149">
        <f t="shared" si="19"/>
        <v>0.18264698109283345</v>
      </c>
      <c r="Q112" s="47">
        <f t="shared" si="20"/>
        <v>37796409</v>
      </c>
      <c r="R112" s="47">
        <v>40271</v>
      </c>
      <c r="S112" s="47">
        <v>0</v>
      </c>
      <c r="T112" s="47">
        <f t="shared" si="21"/>
        <v>37836680</v>
      </c>
      <c r="U112" s="113"/>
      <c r="V112" s="47">
        <v>37460387</v>
      </c>
      <c r="W112" s="143">
        <f t="shared" si="22"/>
        <v>4455.8566670631617</v>
      </c>
      <c r="X112" s="149">
        <f t="shared" si="23"/>
        <v>88.40065642648571</v>
      </c>
      <c r="Y112" s="47">
        <v>0</v>
      </c>
      <c r="Z112" s="47">
        <v>0</v>
      </c>
      <c r="AA112" s="47">
        <v>0</v>
      </c>
    </row>
    <row r="113" spans="1:27" x14ac:dyDescent="0.2">
      <c r="A113" s="110">
        <v>58</v>
      </c>
      <c r="B113" s="39">
        <v>30333</v>
      </c>
      <c r="C113" s="371"/>
      <c r="D113" s="110" t="s">
        <v>154</v>
      </c>
      <c r="E113" s="39">
        <v>99619087</v>
      </c>
      <c r="F113" s="142">
        <f t="shared" si="12"/>
        <v>3284.1818151847824</v>
      </c>
      <c r="G113" s="151">
        <f t="shared" si="13"/>
        <v>58.736077529408462</v>
      </c>
      <c r="H113" s="106">
        <v>54038139</v>
      </c>
      <c r="I113" s="142">
        <f t="shared" si="14"/>
        <v>1781.4966867767778</v>
      </c>
      <c r="J113" s="151">
        <f t="shared" si="15"/>
        <v>31.861246849702113</v>
      </c>
      <c r="K113" s="39">
        <v>15741356</v>
      </c>
      <c r="L113" s="142">
        <f t="shared" si="16"/>
        <v>518.95150496159295</v>
      </c>
      <c r="M113" s="151">
        <f t="shared" si="17"/>
        <v>9.2812083936687664</v>
      </c>
      <c r="N113" s="39">
        <v>206014</v>
      </c>
      <c r="O113" s="142">
        <f t="shared" si="18"/>
        <v>6.791744964230376</v>
      </c>
      <c r="P113" s="151">
        <f t="shared" si="19"/>
        <v>0.12146722722065859</v>
      </c>
      <c r="Q113" s="39">
        <f t="shared" si="20"/>
        <v>169604596</v>
      </c>
      <c r="R113" s="39">
        <v>0</v>
      </c>
      <c r="S113" s="39">
        <v>3012657</v>
      </c>
      <c r="T113" s="39">
        <f t="shared" si="21"/>
        <v>172617253</v>
      </c>
      <c r="U113" s="110"/>
      <c r="V113" s="39">
        <v>129907524</v>
      </c>
      <c r="W113" s="142">
        <f t="shared" si="22"/>
        <v>4282.7126891504304</v>
      </c>
      <c r="X113" s="151">
        <f t="shared" si="23"/>
        <v>84.96561745476167</v>
      </c>
      <c r="Y113" s="39">
        <v>23846305</v>
      </c>
      <c r="Z113" s="39">
        <v>9888497</v>
      </c>
      <c r="AA113" s="39">
        <v>0</v>
      </c>
    </row>
    <row r="114" spans="1:27" x14ac:dyDescent="0.2">
      <c r="A114" s="113">
        <v>59</v>
      </c>
      <c r="B114" s="47">
        <v>10883</v>
      </c>
      <c r="C114" s="370"/>
      <c r="D114" s="113" t="s">
        <v>156</v>
      </c>
      <c r="E114" s="47">
        <v>29757785</v>
      </c>
      <c r="F114" s="143">
        <f t="shared" si="12"/>
        <v>2734.3365799871358</v>
      </c>
      <c r="G114" s="149">
        <f t="shared" si="13"/>
        <v>61.423394134979162</v>
      </c>
      <c r="H114" s="107">
        <v>13297237</v>
      </c>
      <c r="I114" s="143">
        <f t="shared" si="14"/>
        <v>1221.8356151796379</v>
      </c>
      <c r="J114" s="149">
        <f t="shared" si="15"/>
        <v>27.44698334090484</v>
      </c>
      <c r="K114" s="47">
        <v>4774931</v>
      </c>
      <c r="L114" s="143">
        <f t="shared" si="16"/>
        <v>438.75135532481852</v>
      </c>
      <c r="M114" s="149">
        <f t="shared" si="17"/>
        <v>9.8559912567528194</v>
      </c>
      <c r="N114" s="47">
        <v>617036</v>
      </c>
      <c r="O114" s="143">
        <f t="shared" si="18"/>
        <v>56.697234218505926</v>
      </c>
      <c r="P114" s="149">
        <f t="shared" si="19"/>
        <v>1.2736312673631793</v>
      </c>
      <c r="Q114" s="47">
        <f t="shared" si="20"/>
        <v>48446989</v>
      </c>
      <c r="R114" s="47">
        <v>198168</v>
      </c>
      <c r="S114" s="47">
        <v>0</v>
      </c>
      <c r="T114" s="47">
        <f t="shared" si="21"/>
        <v>48645157</v>
      </c>
      <c r="U114" s="113"/>
      <c r="V114" s="47">
        <v>45650336</v>
      </c>
      <c r="W114" s="143">
        <f t="shared" si="22"/>
        <v>4194.6463291371865</v>
      </c>
      <c r="X114" s="149">
        <f t="shared" si="23"/>
        <v>83.218450834298281</v>
      </c>
      <c r="Y114" s="47">
        <v>434193</v>
      </c>
      <c r="Z114" s="47">
        <v>0</v>
      </c>
      <c r="AA114" s="47">
        <v>0</v>
      </c>
    </row>
    <row r="115" spans="1:27" x14ac:dyDescent="0.2">
      <c r="A115" s="110">
        <v>60</v>
      </c>
      <c r="B115" s="39">
        <v>102125</v>
      </c>
      <c r="C115" s="371"/>
      <c r="D115" s="110" t="s">
        <v>158</v>
      </c>
      <c r="E115" s="39">
        <v>180422218</v>
      </c>
      <c r="F115" s="142">
        <f t="shared" si="12"/>
        <v>1766.6802252141983</v>
      </c>
      <c r="G115" s="151">
        <f t="shared" si="13"/>
        <v>56.394056039543017</v>
      </c>
      <c r="H115" s="106">
        <v>120392690</v>
      </c>
      <c r="I115" s="142">
        <f t="shared" si="14"/>
        <v>1178.8757894736841</v>
      </c>
      <c r="J115" s="151">
        <f t="shared" si="15"/>
        <v>37.630798367700649</v>
      </c>
      <c r="K115" s="39">
        <v>14069200</v>
      </c>
      <c r="L115" s="142">
        <f t="shared" si="16"/>
        <v>137.76450428396572</v>
      </c>
      <c r="M115" s="151">
        <f t="shared" si="17"/>
        <v>4.3975695567135675</v>
      </c>
      <c r="N115" s="106">
        <v>5047159</v>
      </c>
      <c r="O115" s="142">
        <f t="shared" si="18"/>
        <v>49.421385556915546</v>
      </c>
      <c r="P115" s="151">
        <f t="shared" si="19"/>
        <v>1.5775760360427666</v>
      </c>
      <c r="Q115" s="39">
        <f t="shared" si="20"/>
        <v>319931267</v>
      </c>
      <c r="R115" s="39">
        <v>559611</v>
      </c>
      <c r="S115" s="39">
        <v>0</v>
      </c>
      <c r="T115" s="39">
        <f t="shared" si="21"/>
        <v>320490878</v>
      </c>
      <c r="U115" s="110"/>
      <c r="V115" s="39">
        <v>282669745</v>
      </c>
      <c r="W115" s="142">
        <f t="shared" si="22"/>
        <v>2767.88</v>
      </c>
      <c r="X115" s="151">
        <f t="shared" si="23"/>
        <v>54.912540324375044</v>
      </c>
      <c r="Y115" s="39">
        <v>0</v>
      </c>
      <c r="Z115" s="39">
        <v>0</v>
      </c>
      <c r="AA115" s="39">
        <v>0</v>
      </c>
    </row>
    <row r="116" spans="1:27" x14ac:dyDescent="0.2">
      <c r="A116" s="113">
        <v>61</v>
      </c>
      <c r="B116" s="47">
        <v>14788</v>
      </c>
      <c r="C116" s="370"/>
      <c r="D116" s="113" t="s">
        <v>160</v>
      </c>
      <c r="E116" s="47">
        <v>42339288</v>
      </c>
      <c r="F116" s="143">
        <f t="shared" si="12"/>
        <v>2863.084122261293</v>
      </c>
      <c r="G116" s="149">
        <f t="shared" si="13"/>
        <v>60.872636717439185</v>
      </c>
      <c r="H116" s="107">
        <v>21872117</v>
      </c>
      <c r="I116" s="143">
        <f t="shared" si="14"/>
        <v>1479.0449688936976</v>
      </c>
      <c r="J116" s="149">
        <f t="shared" si="15"/>
        <v>31.446287721756821</v>
      </c>
      <c r="K116" s="47">
        <v>5222547</v>
      </c>
      <c r="L116" s="143">
        <f t="shared" si="16"/>
        <v>353.1611441709494</v>
      </c>
      <c r="M116" s="149">
        <f t="shared" si="17"/>
        <v>7.508633736843942</v>
      </c>
      <c r="N116" s="47">
        <v>119940</v>
      </c>
      <c r="O116" s="143">
        <f t="shared" si="18"/>
        <v>8.1106302407357322</v>
      </c>
      <c r="P116" s="149">
        <f t="shared" si="19"/>
        <v>0.17244182396004526</v>
      </c>
      <c r="Q116" s="47">
        <f t="shared" si="20"/>
        <v>69553892</v>
      </c>
      <c r="R116" s="47">
        <v>0</v>
      </c>
      <c r="S116" s="47">
        <v>0</v>
      </c>
      <c r="T116" s="47">
        <f t="shared" si="21"/>
        <v>69553892</v>
      </c>
      <c r="U116" s="113"/>
      <c r="V116" s="47">
        <v>63783162</v>
      </c>
      <c r="W116" s="143">
        <f t="shared" si="22"/>
        <v>4313.1702731944824</v>
      </c>
      <c r="X116" s="149">
        <f t="shared" si="23"/>
        <v>85.569871725901322</v>
      </c>
      <c r="Y116" s="47">
        <v>0</v>
      </c>
      <c r="Z116" s="47">
        <v>0</v>
      </c>
      <c r="AA116" s="47">
        <v>0</v>
      </c>
    </row>
    <row r="117" spans="1:27" x14ac:dyDescent="0.2">
      <c r="A117" s="110">
        <v>62</v>
      </c>
      <c r="B117" s="39">
        <v>26808</v>
      </c>
      <c r="C117" s="371"/>
      <c r="D117" s="110" t="s">
        <v>249</v>
      </c>
      <c r="E117" s="39">
        <v>77571326</v>
      </c>
      <c r="F117" s="142">
        <f t="shared" si="12"/>
        <v>2893.5887048642198</v>
      </c>
      <c r="G117" s="151">
        <f t="shared" si="13"/>
        <v>58.344715824008595</v>
      </c>
      <c r="H117" s="106">
        <v>50607876</v>
      </c>
      <c r="I117" s="142">
        <f t="shared" si="14"/>
        <v>1887.7900626678604</v>
      </c>
      <c r="J117" s="151">
        <f t="shared" si="15"/>
        <v>38.064350526593614</v>
      </c>
      <c r="K117" s="39">
        <v>4774218</v>
      </c>
      <c r="L117" s="142">
        <f t="shared" si="16"/>
        <v>178.08930170098478</v>
      </c>
      <c r="M117" s="151">
        <f t="shared" si="17"/>
        <v>3.5908937858283703</v>
      </c>
      <c r="N117" s="39">
        <v>53</v>
      </c>
      <c r="O117" s="142">
        <f t="shared" si="18"/>
        <v>1.9770217845419278E-3</v>
      </c>
      <c r="P117" s="151">
        <f t="shared" si="19"/>
        <v>3.9863569415745913E-5</v>
      </c>
      <c r="Q117" s="39">
        <f t="shared" si="20"/>
        <v>132953473</v>
      </c>
      <c r="R117" s="39">
        <v>2590271</v>
      </c>
      <c r="S117" s="39">
        <v>0</v>
      </c>
      <c r="T117" s="39">
        <f t="shared" si="21"/>
        <v>135543744</v>
      </c>
      <c r="U117" s="110"/>
      <c r="V117" s="39">
        <v>94661972</v>
      </c>
      <c r="W117" s="142">
        <f t="shared" si="22"/>
        <v>3531.1090719188301</v>
      </c>
      <c r="X117" s="151">
        <f t="shared" si="23"/>
        <v>70.054398782284395</v>
      </c>
      <c r="Y117" s="39">
        <v>0</v>
      </c>
      <c r="Z117" s="39">
        <v>0</v>
      </c>
      <c r="AA117" s="39">
        <v>0</v>
      </c>
    </row>
    <row r="118" spans="1:27" x14ac:dyDescent="0.2">
      <c r="A118" s="113">
        <v>63</v>
      </c>
      <c r="B118" s="47">
        <v>12150</v>
      </c>
      <c r="C118" s="370"/>
      <c r="D118" s="113" t="s">
        <v>164</v>
      </c>
      <c r="E118" s="47">
        <v>42626454</v>
      </c>
      <c r="F118" s="143">
        <f t="shared" si="12"/>
        <v>3508.3501234567902</v>
      </c>
      <c r="G118" s="149">
        <f t="shared" si="13"/>
        <v>57.944275209130915</v>
      </c>
      <c r="H118" s="107">
        <v>23583050</v>
      </c>
      <c r="I118" s="143">
        <f t="shared" si="14"/>
        <v>1940.991769547325</v>
      </c>
      <c r="J118" s="149">
        <f t="shared" si="15"/>
        <v>32.057621763956604</v>
      </c>
      <c r="K118" s="47">
        <v>7215059</v>
      </c>
      <c r="L118" s="143">
        <f t="shared" si="16"/>
        <v>593.83201646090538</v>
      </c>
      <c r="M118" s="149">
        <f t="shared" si="17"/>
        <v>9.8077912919079999</v>
      </c>
      <c r="N118" s="47">
        <v>140002</v>
      </c>
      <c r="O118" s="143">
        <f t="shared" si="18"/>
        <v>11.522798353909465</v>
      </c>
      <c r="P118" s="149">
        <f t="shared" si="19"/>
        <v>0.19031173500448212</v>
      </c>
      <c r="Q118" s="47">
        <f t="shared" si="20"/>
        <v>73564565</v>
      </c>
      <c r="R118" s="47">
        <v>0</v>
      </c>
      <c r="S118" s="47">
        <v>52187</v>
      </c>
      <c r="T118" s="47">
        <f t="shared" si="21"/>
        <v>73616752</v>
      </c>
      <c r="U118" s="113"/>
      <c r="V118" s="47">
        <v>69340075</v>
      </c>
      <c r="W118" s="143">
        <f t="shared" si="22"/>
        <v>5707.0020576131683</v>
      </c>
      <c r="X118" s="149">
        <f t="shared" si="23"/>
        <v>113.22238703266561</v>
      </c>
      <c r="Y118" s="47">
        <v>2115545</v>
      </c>
      <c r="Z118" s="47">
        <v>2196380</v>
      </c>
      <c r="AA118" s="47">
        <v>0</v>
      </c>
    </row>
    <row r="119" spans="1:27" x14ac:dyDescent="0.2">
      <c r="A119" s="110">
        <v>64</v>
      </c>
      <c r="B119" s="39">
        <v>0</v>
      </c>
      <c r="C119" s="371" t="s">
        <v>366</v>
      </c>
      <c r="D119" s="110" t="s">
        <v>166</v>
      </c>
      <c r="E119" s="39">
        <v>0</v>
      </c>
      <c r="F119" s="142">
        <f t="shared" si="12"/>
        <v>0</v>
      </c>
      <c r="G119" s="151">
        <f t="shared" si="13"/>
        <v>0</v>
      </c>
      <c r="H119" s="106">
        <v>0</v>
      </c>
      <c r="I119" s="142">
        <f t="shared" si="14"/>
        <v>0</v>
      </c>
      <c r="J119" s="151">
        <f t="shared" si="15"/>
        <v>0</v>
      </c>
      <c r="K119" s="39">
        <v>0</v>
      </c>
      <c r="L119" s="142">
        <f t="shared" si="16"/>
        <v>0</v>
      </c>
      <c r="M119" s="151">
        <f t="shared" si="17"/>
        <v>0</v>
      </c>
      <c r="N119" s="39">
        <v>0</v>
      </c>
      <c r="O119" s="142">
        <f t="shared" si="18"/>
        <v>0</v>
      </c>
      <c r="P119" s="151">
        <f t="shared" si="19"/>
        <v>0</v>
      </c>
      <c r="Q119" s="39">
        <f t="shared" si="20"/>
        <v>0</v>
      </c>
      <c r="R119" s="39">
        <v>0</v>
      </c>
      <c r="S119" s="39">
        <v>0</v>
      </c>
      <c r="T119" s="39">
        <f t="shared" si="21"/>
        <v>0</v>
      </c>
      <c r="U119" s="110"/>
      <c r="V119" s="39">
        <v>0</v>
      </c>
      <c r="W119" s="142">
        <f t="shared" si="22"/>
        <v>0</v>
      </c>
      <c r="X119" s="151">
        <f t="shared" si="23"/>
        <v>0</v>
      </c>
      <c r="Y119" s="39">
        <v>0</v>
      </c>
      <c r="Z119" s="39">
        <v>0</v>
      </c>
      <c r="AA119" s="39">
        <v>0</v>
      </c>
    </row>
    <row r="120" spans="1:27" x14ac:dyDescent="0.2">
      <c r="A120" s="113">
        <v>65</v>
      </c>
      <c r="B120" s="47">
        <v>15647</v>
      </c>
      <c r="C120" s="370"/>
      <c r="D120" s="113" t="s">
        <v>168</v>
      </c>
      <c r="E120" s="47">
        <v>21876671</v>
      </c>
      <c r="F120" s="143">
        <f t="shared" ref="F120:F150" si="24">IFERROR(E120/$B120,0)</f>
        <v>1398.1383651818239</v>
      </c>
      <c r="G120" s="149">
        <f t="shared" ref="G120:G151" si="25">IF($Q120&lt;&gt;0,(E120/$Q120)*100,0)</f>
        <v>35.51797635701427</v>
      </c>
      <c r="H120" s="107">
        <v>28204624</v>
      </c>
      <c r="I120" s="143">
        <f t="shared" ref="I120:I150" si="26">IFERROR(H120/$B120,0)</f>
        <v>1802.5579344283249</v>
      </c>
      <c r="J120" s="149">
        <f t="shared" ref="J120:J151" si="27">IF($Q120&lt;&gt;0,(H120/$Q120)*100,0)</f>
        <v>45.791755445354418</v>
      </c>
      <c r="K120" s="47">
        <v>6717391</v>
      </c>
      <c r="L120" s="143">
        <f t="shared" ref="L120:L150" si="28">IFERROR(K120/$B120,0)</f>
        <v>429.30855755096826</v>
      </c>
      <c r="M120" s="149">
        <f t="shared" ref="M120:M151" si="29">IF($Q120&lt;&gt;0,(K120/$Q120)*100,0)</f>
        <v>10.906053060761414</v>
      </c>
      <c r="N120" s="47">
        <v>4794550</v>
      </c>
      <c r="O120" s="143">
        <f t="shared" ref="O120:O150" si="30">IFERROR(N120/$B120,0)</f>
        <v>306.41976097654504</v>
      </c>
      <c r="P120" s="149">
        <f t="shared" ref="P120:P151" si="31">IF($Q120&lt;&gt;0,(N120/$Q120)*100,0)</f>
        <v>7.7842151368698982</v>
      </c>
      <c r="Q120" s="47">
        <f t="shared" ref="Q120:Q150" si="32">(E120+H120+K120+N120)</f>
        <v>61593236</v>
      </c>
      <c r="R120" s="47">
        <v>251753</v>
      </c>
      <c r="S120" s="47">
        <v>0</v>
      </c>
      <c r="T120" s="47">
        <f t="shared" ref="T120:T150" si="33">(Q120+R120+S120)</f>
        <v>61844989</v>
      </c>
      <c r="U120" s="113"/>
      <c r="V120" s="47">
        <v>59976680</v>
      </c>
      <c r="W120" s="143">
        <f t="shared" ref="W120:W150" si="34">IFERROR(V120/$B120,0)</f>
        <v>3833.1105004154151</v>
      </c>
      <c r="X120" s="149">
        <f t="shared" ref="X120:X151" si="35">IF($W$151&lt;&gt;0,(W120/$W$151)*100,0)</f>
        <v>76.045867205892932</v>
      </c>
      <c r="Y120" s="47">
        <v>0</v>
      </c>
      <c r="Z120" s="47">
        <v>0</v>
      </c>
      <c r="AA120" s="47">
        <v>0</v>
      </c>
    </row>
    <row r="121" spans="1:27" x14ac:dyDescent="0.2">
      <c r="A121" s="110">
        <v>66</v>
      </c>
      <c r="B121" s="39">
        <v>38778</v>
      </c>
      <c r="C121" s="371"/>
      <c r="D121" s="110" t="s">
        <v>170</v>
      </c>
      <c r="E121" s="39">
        <v>82847011</v>
      </c>
      <c r="F121" s="142">
        <f t="shared" si="24"/>
        <v>2136.4436278302128</v>
      </c>
      <c r="G121" s="151">
        <f t="shared" si="25"/>
        <v>52.788099775847975</v>
      </c>
      <c r="H121" s="106">
        <v>60114243</v>
      </c>
      <c r="I121" s="142">
        <f t="shared" si="26"/>
        <v>1550.2151477641962</v>
      </c>
      <c r="J121" s="151">
        <f t="shared" si="27"/>
        <v>38.303333085047214</v>
      </c>
      <c r="K121" s="39">
        <v>12097131</v>
      </c>
      <c r="L121" s="142">
        <f t="shared" si="28"/>
        <v>311.95861055237503</v>
      </c>
      <c r="M121" s="151">
        <f t="shared" si="29"/>
        <v>7.7079975550295181</v>
      </c>
      <c r="N121" s="39">
        <v>1884205</v>
      </c>
      <c r="O121" s="142">
        <f t="shared" si="30"/>
        <v>48.589535303522617</v>
      </c>
      <c r="P121" s="151">
        <f t="shared" si="31"/>
        <v>1.2005695840752977</v>
      </c>
      <c r="Q121" s="39">
        <f t="shared" si="32"/>
        <v>156942590</v>
      </c>
      <c r="R121" s="39">
        <v>2930829</v>
      </c>
      <c r="S121" s="39">
        <v>51496</v>
      </c>
      <c r="T121" s="39">
        <f t="shared" si="33"/>
        <v>159924915</v>
      </c>
      <c r="U121" s="110"/>
      <c r="V121" s="39">
        <v>146627673</v>
      </c>
      <c r="W121" s="142">
        <f t="shared" si="34"/>
        <v>3781.2077208726596</v>
      </c>
      <c r="X121" s="151">
        <f t="shared" si="35"/>
        <v>75.016157292678216</v>
      </c>
      <c r="Y121" s="39">
        <v>2672880</v>
      </c>
      <c r="Z121" s="39">
        <v>9138518</v>
      </c>
      <c r="AA121" s="39">
        <v>0</v>
      </c>
    </row>
    <row r="122" spans="1:27" x14ac:dyDescent="0.2">
      <c r="A122" s="113">
        <v>67</v>
      </c>
      <c r="B122" s="47">
        <v>23523</v>
      </c>
      <c r="C122" s="370"/>
      <c r="D122" s="113" t="s">
        <v>250</v>
      </c>
      <c r="E122" s="47">
        <v>47506409</v>
      </c>
      <c r="F122" s="143">
        <f t="shared" si="24"/>
        <v>2019.5727160651277</v>
      </c>
      <c r="G122" s="149">
        <f t="shared" si="25"/>
        <v>49.001048790414998</v>
      </c>
      <c r="H122" s="107">
        <v>41271111</v>
      </c>
      <c r="I122" s="143">
        <f t="shared" si="26"/>
        <v>1754.500318836883</v>
      </c>
      <c r="J122" s="149">
        <f t="shared" si="27"/>
        <v>42.569576743753309</v>
      </c>
      <c r="K122" s="47">
        <v>7075253</v>
      </c>
      <c r="L122" s="143">
        <f t="shared" si="28"/>
        <v>300.78021510861709</v>
      </c>
      <c r="M122" s="149">
        <f t="shared" si="29"/>
        <v>7.2978535897657526</v>
      </c>
      <c r="N122" s="47">
        <v>1097007</v>
      </c>
      <c r="O122" s="143">
        <f t="shared" si="30"/>
        <v>46.635505675296521</v>
      </c>
      <c r="P122" s="149">
        <f t="shared" si="31"/>
        <v>1.1315208760659385</v>
      </c>
      <c r="Q122" s="47">
        <f t="shared" si="32"/>
        <v>96949780</v>
      </c>
      <c r="R122" s="47">
        <v>345744</v>
      </c>
      <c r="S122" s="47">
        <v>600854</v>
      </c>
      <c r="T122" s="47">
        <f t="shared" si="33"/>
        <v>97896378</v>
      </c>
      <c r="U122" s="113"/>
      <c r="V122" s="47">
        <v>89146717</v>
      </c>
      <c r="W122" s="143">
        <f t="shared" si="34"/>
        <v>3789.7681843302298</v>
      </c>
      <c r="X122" s="149">
        <f t="shared" si="35"/>
        <v>75.185990087022319</v>
      </c>
      <c r="Y122" s="47">
        <v>348987</v>
      </c>
      <c r="Z122" s="47">
        <v>7206561</v>
      </c>
      <c r="AA122" s="47">
        <v>0</v>
      </c>
    </row>
    <row r="123" spans="1:27" x14ac:dyDescent="0.2">
      <c r="A123" s="110">
        <v>68</v>
      </c>
      <c r="B123" s="39">
        <v>16985</v>
      </c>
      <c r="C123" s="371"/>
      <c r="D123" s="110" t="s">
        <v>174</v>
      </c>
      <c r="E123" s="39">
        <v>30312458</v>
      </c>
      <c r="F123" s="142">
        <f t="shared" si="24"/>
        <v>1784.6604651162791</v>
      </c>
      <c r="G123" s="151">
        <f t="shared" si="25"/>
        <v>40.900781024180993</v>
      </c>
      <c r="H123" s="106">
        <v>36434563</v>
      </c>
      <c r="I123" s="142">
        <f t="shared" si="26"/>
        <v>2145.1023255813952</v>
      </c>
      <c r="J123" s="151">
        <f t="shared" si="27"/>
        <v>49.161373946472004</v>
      </c>
      <c r="K123" s="39">
        <v>6039449</v>
      </c>
      <c r="L123" s="142">
        <f t="shared" si="28"/>
        <v>355.57544892552249</v>
      </c>
      <c r="M123" s="151">
        <f t="shared" si="29"/>
        <v>8.1490646867274457</v>
      </c>
      <c r="N123" s="39">
        <v>1325704</v>
      </c>
      <c r="O123" s="142">
        <f t="shared" si="30"/>
        <v>78.051457168089485</v>
      </c>
      <c r="P123" s="151">
        <f t="shared" si="31"/>
        <v>1.7887803426195541</v>
      </c>
      <c r="Q123" s="39">
        <f t="shared" si="32"/>
        <v>74112174</v>
      </c>
      <c r="R123" s="39">
        <v>754690</v>
      </c>
      <c r="S123" s="39">
        <v>0</v>
      </c>
      <c r="T123" s="39">
        <f t="shared" si="33"/>
        <v>74866864</v>
      </c>
      <c r="U123" s="110"/>
      <c r="V123" s="39">
        <v>66509036</v>
      </c>
      <c r="W123" s="142">
        <f t="shared" si="34"/>
        <v>3915.7513099793937</v>
      </c>
      <c r="X123" s="151">
        <f t="shared" si="35"/>
        <v>77.68539521564081</v>
      </c>
      <c r="Y123" s="39">
        <v>695068</v>
      </c>
      <c r="Z123" s="39">
        <v>0</v>
      </c>
      <c r="AA123" s="39">
        <v>0</v>
      </c>
    </row>
    <row r="124" spans="1:27" x14ac:dyDescent="0.2">
      <c r="A124" s="113">
        <v>69</v>
      </c>
      <c r="B124" s="47">
        <v>58913</v>
      </c>
      <c r="C124" s="370"/>
      <c r="D124" s="113" t="s">
        <v>176</v>
      </c>
      <c r="E124" s="47">
        <v>97990616</v>
      </c>
      <c r="F124" s="143">
        <f t="shared" si="24"/>
        <v>1663.3105766129718</v>
      </c>
      <c r="G124" s="149">
        <f t="shared" si="25"/>
        <v>42.215838068835076</v>
      </c>
      <c r="H124" s="107">
        <v>115426307</v>
      </c>
      <c r="I124" s="143">
        <f t="shared" si="26"/>
        <v>1959.2671736289103</v>
      </c>
      <c r="J124" s="149">
        <f t="shared" si="27"/>
        <v>49.727397215215433</v>
      </c>
      <c r="K124" s="47">
        <v>18422182</v>
      </c>
      <c r="L124" s="143">
        <f t="shared" si="28"/>
        <v>312.70147505643916</v>
      </c>
      <c r="M124" s="149">
        <f t="shared" si="29"/>
        <v>7.9365543756415242</v>
      </c>
      <c r="N124" s="47">
        <v>279030</v>
      </c>
      <c r="O124" s="143">
        <f t="shared" si="30"/>
        <v>4.7363060784546702</v>
      </c>
      <c r="P124" s="149">
        <f t="shared" si="31"/>
        <v>0.12021034030796429</v>
      </c>
      <c r="Q124" s="47">
        <f t="shared" si="32"/>
        <v>232118135</v>
      </c>
      <c r="R124" s="47">
        <v>1645916</v>
      </c>
      <c r="S124" s="47">
        <v>0</v>
      </c>
      <c r="T124" s="47">
        <f t="shared" si="33"/>
        <v>233764051</v>
      </c>
      <c r="U124" s="113"/>
      <c r="V124" s="47">
        <v>214127773</v>
      </c>
      <c r="W124" s="143">
        <f t="shared" si="34"/>
        <v>3634.6438477076367</v>
      </c>
      <c r="X124" s="149">
        <f t="shared" si="35"/>
        <v>72.108446483224455</v>
      </c>
      <c r="Y124" s="47">
        <v>14186703</v>
      </c>
      <c r="Z124" s="47">
        <v>10132299</v>
      </c>
      <c r="AA124" s="47">
        <v>0</v>
      </c>
    </row>
    <row r="125" spans="1:27" x14ac:dyDescent="0.2">
      <c r="A125" s="110">
        <v>70</v>
      </c>
      <c r="B125" s="39">
        <v>31873</v>
      </c>
      <c r="C125" s="371"/>
      <c r="D125" s="110" t="s">
        <v>178</v>
      </c>
      <c r="E125" s="39">
        <v>78486337</v>
      </c>
      <c r="F125" s="142">
        <f t="shared" si="24"/>
        <v>2462.4709628839455</v>
      </c>
      <c r="G125" s="151">
        <f t="shared" si="25"/>
        <v>61.022530796862853</v>
      </c>
      <c r="H125" s="106">
        <v>42245863</v>
      </c>
      <c r="I125" s="142">
        <f t="shared" si="26"/>
        <v>1325.4435729300662</v>
      </c>
      <c r="J125" s="151">
        <f t="shared" si="27"/>
        <v>32.845837562244093</v>
      </c>
      <c r="K125" s="39">
        <v>5346546</v>
      </c>
      <c r="L125" s="142">
        <f t="shared" si="28"/>
        <v>167.74530166598689</v>
      </c>
      <c r="M125" s="151">
        <f t="shared" si="29"/>
        <v>4.1568989000192973</v>
      </c>
      <c r="N125" s="106">
        <v>2539874</v>
      </c>
      <c r="O125" s="142">
        <f t="shared" si="30"/>
        <v>79.687321557431048</v>
      </c>
      <c r="P125" s="151">
        <f t="shared" si="31"/>
        <v>1.9747327408737552</v>
      </c>
      <c r="Q125" s="39">
        <f t="shared" si="32"/>
        <v>128618620</v>
      </c>
      <c r="R125" s="39">
        <v>0</v>
      </c>
      <c r="S125" s="39">
        <v>0</v>
      </c>
      <c r="T125" s="39">
        <f t="shared" si="33"/>
        <v>128618620</v>
      </c>
      <c r="U125" s="110"/>
      <c r="V125" s="39">
        <v>112120558</v>
      </c>
      <c r="W125" s="142">
        <f t="shared" si="34"/>
        <v>3517.728422175509</v>
      </c>
      <c r="X125" s="151">
        <f t="shared" si="35"/>
        <v>69.788937321311934</v>
      </c>
      <c r="Y125" s="39">
        <v>0</v>
      </c>
      <c r="Z125" s="39">
        <v>0</v>
      </c>
      <c r="AA125" s="39">
        <v>2601887</v>
      </c>
    </row>
    <row r="126" spans="1:27" x14ac:dyDescent="0.2">
      <c r="A126" s="113">
        <v>71</v>
      </c>
      <c r="B126" s="47">
        <v>22548</v>
      </c>
      <c r="C126" s="370"/>
      <c r="D126" s="113" t="s">
        <v>180</v>
      </c>
      <c r="E126" s="47">
        <v>33710292</v>
      </c>
      <c r="F126" s="143">
        <f t="shared" si="24"/>
        <v>1495.0457690260778</v>
      </c>
      <c r="G126" s="149">
        <f t="shared" si="25"/>
        <v>45.987167385959665</v>
      </c>
      <c r="H126" s="107">
        <v>29446424</v>
      </c>
      <c r="I126" s="143">
        <f t="shared" si="26"/>
        <v>1305.9439418130212</v>
      </c>
      <c r="J126" s="149">
        <f t="shared" si="27"/>
        <v>40.170450893926997</v>
      </c>
      <c r="K126" s="47">
        <v>10021230</v>
      </c>
      <c r="L126" s="143">
        <f t="shared" si="28"/>
        <v>444.43986162852582</v>
      </c>
      <c r="M126" s="149">
        <f t="shared" si="29"/>
        <v>13.670839203149015</v>
      </c>
      <c r="N126" s="47">
        <v>125747</v>
      </c>
      <c r="O126" s="143">
        <f t="shared" si="30"/>
        <v>5.5768582579386194</v>
      </c>
      <c r="P126" s="149">
        <f t="shared" si="31"/>
        <v>0.17154251696432266</v>
      </c>
      <c r="Q126" s="47">
        <f t="shared" si="32"/>
        <v>73303693</v>
      </c>
      <c r="R126" s="47">
        <v>0</v>
      </c>
      <c r="S126" s="47">
        <v>0</v>
      </c>
      <c r="T126" s="47">
        <f t="shared" si="33"/>
        <v>73303693</v>
      </c>
      <c r="U126" s="113"/>
      <c r="V126" s="47">
        <v>62302181</v>
      </c>
      <c r="W126" s="143">
        <f t="shared" si="34"/>
        <v>2763.091227603335</v>
      </c>
      <c r="X126" s="149">
        <f t="shared" si="35"/>
        <v>54.817534884350152</v>
      </c>
      <c r="Y126" s="47">
        <v>0</v>
      </c>
      <c r="Z126" s="47">
        <v>0</v>
      </c>
      <c r="AA126" s="47">
        <v>0</v>
      </c>
    </row>
    <row r="127" spans="1:27" x14ac:dyDescent="0.2">
      <c r="A127" s="110">
        <v>72</v>
      </c>
      <c r="B127" s="39">
        <v>42657</v>
      </c>
      <c r="C127" s="371"/>
      <c r="D127" s="110" t="s">
        <v>182</v>
      </c>
      <c r="E127" s="39">
        <v>71724440</v>
      </c>
      <c r="F127" s="142">
        <f t="shared" si="24"/>
        <v>1681.4225097873737</v>
      </c>
      <c r="G127" s="151">
        <f t="shared" si="25"/>
        <v>41.750518340588549</v>
      </c>
      <c r="H127" s="106">
        <v>83236853</v>
      </c>
      <c r="I127" s="142">
        <f t="shared" si="26"/>
        <v>1951.3058349157232</v>
      </c>
      <c r="J127" s="151">
        <f t="shared" si="27"/>
        <v>48.451849296967296</v>
      </c>
      <c r="K127" s="39">
        <v>10920322</v>
      </c>
      <c r="L127" s="142">
        <f t="shared" si="28"/>
        <v>256.00304756546404</v>
      </c>
      <c r="M127" s="151">
        <f t="shared" si="29"/>
        <v>6.3566770817051017</v>
      </c>
      <c r="N127" s="39">
        <v>5911318</v>
      </c>
      <c r="O127" s="142">
        <f t="shared" si="30"/>
        <v>138.57791218322902</v>
      </c>
      <c r="P127" s="151">
        <f t="shared" si="31"/>
        <v>3.4409552807390513</v>
      </c>
      <c r="Q127" s="39">
        <f t="shared" si="32"/>
        <v>171792933</v>
      </c>
      <c r="R127" s="39">
        <v>3221000</v>
      </c>
      <c r="S127" s="39">
        <v>686177</v>
      </c>
      <c r="T127" s="39">
        <f t="shared" si="33"/>
        <v>175700110</v>
      </c>
      <c r="U127" s="110"/>
      <c r="V127" s="39">
        <v>153667233</v>
      </c>
      <c r="W127" s="142">
        <f t="shared" si="34"/>
        <v>3602.3919403614882</v>
      </c>
      <c r="X127" s="151">
        <f t="shared" si="35"/>
        <v>71.468594263228141</v>
      </c>
      <c r="Y127" s="39">
        <v>400000</v>
      </c>
      <c r="Z127" s="39">
        <v>0</v>
      </c>
      <c r="AA127" s="39">
        <v>135000</v>
      </c>
    </row>
    <row r="128" spans="1:27" x14ac:dyDescent="0.2">
      <c r="A128" s="113">
        <v>73</v>
      </c>
      <c r="B128" s="47">
        <v>497853</v>
      </c>
      <c r="C128" s="370"/>
      <c r="D128" s="113" t="s">
        <v>184</v>
      </c>
      <c r="E128" s="47">
        <v>1930462000</v>
      </c>
      <c r="F128" s="143">
        <f t="shared" si="24"/>
        <v>3877.5743040616408</v>
      </c>
      <c r="G128" s="149">
        <f t="shared" si="25"/>
        <v>61.172106618061797</v>
      </c>
      <c r="H128" s="107">
        <v>1041008000</v>
      </c>
      <c r="I128" s="143">
        <f t="shared" si="26"/>
        <v>2090.994731376531</v>
      </c>
      <c r="J128" s="149">
        <f t="shared" si="27"/>
        <v>32.987260234210922</v>
      </c>
      <c r="K128" s="47">
        <v>105420000</v>
      </c>
      <c r="L128" s="143">
        <f t="shared" si="28"/>
        <v>211.74925128501786</v>
      </c>
      <c r="M128" s="149">
        <f t="shared" si="29"/>
        <v>3.3405285779653133</v>
      </c>
      <c r="N128" s="47">
        <v>78898000</v>
      </c>
      <c r="O128" s="143">
        <f t="shared" si="30"/>
        <v>158.47649808276739</v>
      </c>
      <c r="P128" s="149">
        <f t="shared" si="31"/>
        <v>2.5001045697619739</v>
      </c>
      <c r="Q128" s="47">
        <f t="shared" si="32"/>
        <v>3155788000</v>
      </c>
      <c r="R128" s="47">
        <v>29751000</v>
      </c>
      <c r="S128" s="47">
        <v>42335000</v>
      </c>
      <c r="T128" s="47">
        <f t="shared" si="33"/>
        <v>3227874000</v>
      </c>
      <c r="U128" s="113"/>
      <c r="V128" s="47">
        <v>2832263000</v>
      </c>
      <c r="W128" s="143">
        <f t="shared" si="34"/>
        <v>5688.9543700650593</v>
      </c>
      <c r="X128" s="149">
        <f t="shared" si="35"/>
        <v>112.86433524926196</v>
      </c>
      <c r="Y128" s="47">
        <v>192348000</v>
      </c>
      <c r="Z128" s="47">
        <v>137328000</v>
      </c>
      <c r="AA128" s="47">
        <v>0</v>
      </c>
    </row>
    <row r="129" spans="1:27" x14ac:dyDescent="0.2">
      <c r="A129" s="110">
        <v>74</v>
      </c>
      <c r="B129" s="39">
        <v>0</v>
      </c>
      <c r="C129" s="371" t="s">
        <v>366</v>
      </c>
      <c r="D129" s="110" t="s">
        <v>186</v>
      </c>
      <c r="E129" s="39">
        <v>0</v>
      </c>
      <c r="F129" s="142">
        <f t="shared" si="24"/>
        <v>0</v>
      </c>
      <c r="G129" s="151">
        <f t="shared" si="25"/>
        <v>0</v>
      </c>
      <c r="H129" s="106">
        <v>0</v>
      </c>
      <c r="I129" s="142">
        <f t="shared" si="26"/>
        <v>0</v>
      </c>
      <c r="J129" s="151">
        <f t="shared" si="27"/>
        <v>0</v>
      </c>
      <c r="K129" s="39">
        <v>0</v>
      </c>
      <c r="L129" s="142">
        <f t="shared" si="28"/>
        <v>0</v>
      </c>
      <c r="M129" s="151">
        <f t="shared" si="29"/>
        <v>0</v>
      </c>
      <c r="N129" s="39">
        <v>0</v>
      </c>
      <c r="O129" s="142">
        <f t="shared" si="30"/>
        <v>0</v>
      </c>
      <c r="P129" s="151">
        <f t="shared" si="31"/>
        <v>0</v>
      </c>
      <c r="Q129" s="39">
        <f t="shared" si="32"/>
        <v>0</v>
      </c>
      <c r="R129" s="39">
        <v>0</v>
      </c>
      <c r="S129" s="39">
        <v>0</v>
      </c>
      <c r="T129" s="39">
        <f t="shared" si="33"/>
        <v>0</v>
      </c>
      <c r="U129" s="110"/>
      <c r="V129" s="39">
        <v>0</v>
      </c>
      <c r="W129" s="142">
        <f t="shared" si="34"/>
        <v>0</v>
      </c>
      <c r="X129" s="151">
        <f t="shared" si="35"/>
        <v>0</v>
      </c>
      <c r="Y129" s="39">
        <v>0</v>
      </c>
      <c r="Z129" s="39">
        <v>0</v>
      </c>
      <c r="AA129" s="39">
        <v>0</v>
      </c>
    </row>
    <row r="130" spans="1:27" x14ac:dyDescent="0.2">
      <c r="A130" s="113">
        <v>75</v>
      </c>
      <c r="B130" s="47">
        <v>7469</v>
      </c>
      <c r="C130" s="370"/>
      <c r="D130" s="113" t="s">
        <v>188</v>
      </c>
      <c r="E130" s="47">
        <v>23173928</v>
      </c>
      <c r="F130" s="143">
        <f t="shared" si="24"/>
        <v>3102.6814834649886</v>
      </c>
      <c r="G130" s="149">
        <f t="shared" si="25"/>
        <v>67.158386362174184</v>
      </c>
      <c r="H130" s="107">
        <v>8915055</v>
      </c>
      <c r="I130" s="143">
        <f t="shared" si="26"/>
        <v>1193.6075779890214</v>
      </c>
      <c r="J130" s="149">
        <f t="shared" si="27"/>
        <v>25.835961349756193</v>
      </c>
      <c r="K130" s="47">
        <v>2277512</v>
      </c>
      <c r="L130" s="143">
        <f t="shared" si="28"/>
        <v>304.92863837193732</v>
      </c>
      <c r="M130" s="149">
        <f t="shared" si="29"/>
        <v>6.6002634875057895</v>
      </c>
      <c r="N130" s="47">
        <v>139885</v>
      </c>
      <c r="O130" s="143">
        <f t="shared" si="30"/>
        <v>18.7287454813228</v>
      </c>
      <c r="P130" s="149">
        <f t="shared" si="31"/>
        <v>0.40538880056383775</v>
      </c>
      <c r="Q130" s="47">
        <f t="shared" si="32"/>
        <v>34506380</v>
      </c>
      <c r="R130" s="47">
        <v>0</v>
      </c>
      <c r="S130" s="47">
        <v>0</v>
      </c>
      <c r="T130" s="47">
        <f t="shared" si="33"/>
        <v>34506380</v>
      </c>
      <c r="U130" s="113"/>
      <c r="V130" s="47">
        <v>33807718</v>
      </c>
      <c r="W130" s="143">
        <f t="shared" si="34"/>
        <v>4526.4048734770386</v>
      </c>
      <c r="X130" s="149">
        <f t="shared" si="35"/>
        <v>89.800276796413002</v>
      </c>
      <c r="Y130" s="47">
        <v>827222</v>
      </c>
      <c r="Z130" s="47">
        <v>189255</v>
      </c>
      <c r="AA130" s="47">
        <v>0</v>
      </c>
    </row>
    <row r="131" spans="1:27" x14ac:dyDescent="0.2">
      <c r="A131" s="110">
        <v>76</v>
      </c>
      <c r="B131" s="39">
        <v>0</v>
      </c>
      <c r="C131" s="371" t="s">
        <v>366</v>
      </c>
      <c r="D131" s="110" t="s">
        <v>62</v>
      </c>
      <c r="E131" s="39">
        <v>0</v>
      </c>
      <c r="F131" s="142">
        <f t="shared" si="24"/>
        <v>0</v>
      </c>
      <c r="G131" s="151">
        <f t="shared" si="25"/>
        <v>0</v>
      </c>
      <c r="H131" s="106">
        <v>0</v>
      </c>
      <c r="I131" s="142">
        <f t="shared" si="26"/>
        <v>0</v>
      </c>
      <c r="J131" s="151">
        <f t="shared" si="27"/>
        <v>0</v>
      </c>
      <c r="K131" s="39">
        <v>0</v>
      </c>
      <c r="L131" s="142">
        <f t="shared" si="28"/>
        <v>0</v>
      </c>
      <c r="M131" s="151">
        <f t="shared" si="29"/>
        <v>0</v>
      </c>
      <c r="N131" s="39">
        <v>0</v>
      </c>
      <c r="O131" s="142">
        <f t="shared" si="30"/>
        <v>0</v>
      </c>
      <c r="P131" s="151">
        <f t="shared" si="31"/>
        <v>0</v>
      </c>
      <c r="Q131" s="39">
        <f t="shared" si="32"/>
        <v>0</v>
      </c>
      <c r="R131" s="39">
        <v>0</v>
      </c>
      <c r="S131" s="39">
        <v>0</v>
      </c>
      <c r="T131" s="39">
        <f t="shared" si="33"/>
        <v>0</v>
      </c>
      <c r="U131" s="110"/>
      <c r="V131" s="39">
        <v>0</v>
      </c>
      <c r="W131" s="142">
        <f t="shared" si="34"/>
        <v>0</v>
      </c>
      <c r="X131" s="151">
        <f t="shared" si="35"/>
        <v>0</v>
      </c>
      <c r="Y131" s="39">
        <v>0</v>
      </c>
      <c r="Z131" s="39">
        <v>0</v>
      </c>
      <c r="AA131" s="39">
        <v>0</v>
      </c>
    </row>
    <row r="132" spans="1:27" x14ac:dyDescent="0.2">
      <c r="A132" s="113">
        <v>77</v>
      </c>
      <c r="B132" s="47">
        <v>96497</v>
      </c>
      <c r="C132" s="370"/>
      <c r="D132" s="113" t="s">
        <v>64</v>
      </c>
      <c r="E132" s="47">
        <v>258051664</v>
      </c>
      <c r="F132" s="143">
        <f t="shared" si="24"/>
        <v>2674.1936433256992</v>
      </c>
      <c r="G132" s="149">
        <f t="shared" si="25"/>
        <v>55.564082910766601</v>
      </c>
      <c r="H132" s="107">
        <v>169681323</v>
      </c>
      <c r="I132" s="143">
        <f t="shared" si="26"/>
        <v>1758.4103443630372</v>
      </c>
      <c r="J132" s="149">
        <f t="shared" si="27"/>
        <v>36.536044578966823</v>
      </c>
      <c r="K132" s="47">
        <v>31440294</v>
      </c>
      <c r="L132" s="143">
        <f t="shared" si="28"/>
        <v>325.81628444407596</v>
      </c>
      <c r="M132" s="149">
        <f t="shared" si="29"/>
        <v>6.7697726706186927</v>
      </c>
      <c r="N132" s="47">
        <v>5248429</v>
      </c>
      <c r="O132" s="143">
        <f t="shared" si="30"/>
        <v>54.389556152004722</v>
      </c>
      <c r="P132" s="149">
        <f t="shared" si="31"/>
        <v>1.1300998396478923</v>
      </c>
      <c r="Q132" s="47">
        <f t="shared" si="32"/>
        <v>464421710</v>
      </c>
      <c r="R132" s="47">
        <v>10332849</v>
      </c>
      <c r="S132" s="47">
        <v>2359956</v>
      </c>
      <c r="T132" s="47">
        <f t="shared" si="33"/>
        <v>477114515</v>
      </c>
      <c r="U132" s="113"/>
      <c r="V132" s="47">
        <v>439126624</v>
      </c>
      <c r="W132" s="143">
        <f t="shared" si="34"/>
        <v>4550.6764355368559</v>
      </c>
      <c r="X132" s="149">
        <f t="shared" si="35"/>
        <v>90.281805305721676</v>
      </c>
      <c r="Y132" s="47">
        <v>10382080</v>
      </c>
      <c r="Z132" s="47">
        <v>17616613</v>
      </c>
      <c r="AA132" s="47">
        <v>0</v>
      </c>
    </row>
    <row r="133" spans="1:27" x14ac:dyDescent="0.2">
      <c r="A133" s="110">
        <v>78</v>
      </c>
      <c r="B133" s="39">
        <v>22583</v>
      </c>
      <c r="C133" s="371"/>
      <c r="D133" s="110" t="s">
        <v>192</v>
      </c>
      <c r="E133" s="39">
        <v>61432697</v>
      </c>
      <c r="F133" s="142">
        <f t="shared" si="24"/>
        <v>2720.3071779657266</v>
      </c>
      <c r="G133" s="151">
        <f t="shared" si="25"/>
        <v>58.815907856684824</v>
      </c>
      <c r="H133" s="106">
        <v>36952966</v>
      </c>
      <c r="I133" s="142">
        <f t="shared" si="26"/>
        <v>1636.3178497099589</v>
      </c>
      <c r="J133" s="151">
        <f t="shared" si="27"/>
        <v>35.378916268110565</v>
      </c>
      <c r="K133" s="39">
        <v>5461542</v>
      </c>
      <c r="L133" s="142">
        <f t="shared" si="28"/>
        <v>241.84306779435857</v>
      </c>
      <c r="M133" s="151">
        <f t="shared" si="29"/>
        <v>5.2289019807711545</v>
      </c>
      <c r="N133" s="39">
        <v>601913</v>
      </c>
      <c r="O133" s="142">
        <f t="shared" si="30"/>
        <v>26.653367577381214</v>
      </c>
      <c r="P133" s="151">
        <f t="shared" si="31"/>
        <v>0.57627389443345989</v>
      </c>
      <c r="Q133" s="39">
        <f t="shared" si="32"/>
        <v>104449118</v>
      </c>
      <c r="R133" s="39">
        <v>587424</v>
      </c>
      <c r="S133" s="39">
        <v>1708121</v>
      </c>
      <c r="T133" s="39">
        <f t="shared" si="33"/>
        <v>106744663</v>
      </c>
      <c r="U133" s="110"/>
      <c r="V133" s="39">
        <v>97451828</v>
      </c>
      <c r="W133" s="142">
        <f t="shared" si="34"/>
        <v>4315.2737900190405</v>
      </c>
      <c r="X133" s="151">
        <f t="shared" si="35"/>
        <v>85.61160382861226</v>
      </c>
      <c r="Y133" s="39">
        <v>1275366</v>
      </c>
      <c r="Z133" s="39">
        <v>5660672</v>
      </c>
      <c r="AA133" s="39">
        <v>0</v>
      </c>
    </row>
    <row r="134" spans="1:27" x14ac:dyDescent="0.2">
      <c r="A134" s="113">
        <v>79</v>
      </c>
      <c r="B134" s="47">
        <v>87051</v>
      </c>
      <c r="C134" s="370"/>
      <c r="D134" s="113" t="s">
        <v>194</v>
      </c>
      <c r="E134" s="47">
        <v>193766537</v>
      </c>
      <c r="F134" s="143">
        <f t="shared" si="24"/>
        <v>2225.8967386934096</v>
      </c>
      <c r="G134" s="149">
        <f t="shared" si="25"/>
        <v>56.222544268421046</v>
      </c>
      <c r="H134" s="107">
        <v>130383148</v>
      </c>
      <c r="I134" s="143">
        <f t="shared" si="26"/>
        <v>1497.7788652628919</v>
      </c>
      <c r="J134" s="149">
        <f t="shared" si="27"/>
        <v>37.831466793908248</v>
      </c>
      <c r="K134" s="47">
        <v>19697687</v>
      </c>
      <c r="L134" s="143">
        <f t="shared" si="28"/>
        <v>226.27754994198804</v>
      </c>
      <c r="M134" s="149">
        <f t="shared" si="29"/>
        <v>5.7154041997612914</v>
      </c>
      <c r="N134" s="47">
        <v>794692</v>
      </c>
      <c r="O134" s="143">
        <f t="shared" si="30"/>
        <v>9.1290392988018514</v>
      </c>
      <c r="P134" s="149">
        <f t="shared" si="31"/>
        <v>0.23058473790941553</v>
      </c>
      <c r="Q134" s="47">
        <f t="shared" si="32"/>
        <v>344642064</v>
      </c>
      <c r="R134" s="47">
        <v>1047723</v>
      </c>
      <c r="S134" s="47">
        <v>0</v>
      </c>
      <c r="T134" s="47">
        <f t="shared" si="33"/>
        <v>345689787</v>
      </c>
      <c r="U134" s="113"/>
      <c r="V134" s="47">
        <v>320418619</v>
      </c>
      <c r="W134" s="143">
        <f t="shared" si="34"/>
        <v>3680.81491309692</v>
      </c>
      <c r="X134" s="149">
        <f t="shared" si="35"/>
        <v>73.024443741056572</v>
      </c>
      <c r="Y134" s="47">
        <v>0</v>
      </c>
      <c r="Z134" s="47">
        <v>10713448</v>
      </c>
      <c r="AA134" s="47">
        <v>0</v>
      </c>
    </row>
    <row r="135" spans="1:27" x14ac:dyDescent="0.2">
      <c r="A135" s="110">
        <v>80</v>
      </c>
      <c r="B135" s="39">
        <v>0</v>
      </c>
      <c r="C135" s="371" t="s">
        <v>366</v>
      </c>
      <c r="D135" s="110" t="s">
        <v>196</v>
      </c>
      <c r="E135" s="39">
        <v>0</v>
      </c>
      <c r="F135" s="142">
        <f t="shared" si="24"/>
        <v>0</v>
      </c>
      <c r="G135" s="151">
        <f t="shared" si="25"/>
        <v>0</v>
      </c>
      <c r="H135" s="106">
        <v>0</v>
      </c>
      <c r="I135" s="142">
        <f t="shared" si="26"/>
        <v>0</v>
      </c>
      <c r="J135" s="151">
        <f t="shared" si="27"/>
        <v>0</v>
      </c>
      <c r="K135" s="39">
        <v>0</v>
      </c>
      <c r="L135" s="142">
        <f t="shared" si="28"/>
        <v>0</v>
      </c>
      <c r="M135" s="151">
        <f t="shared" si="29"/>
        <v>0</v>
      </c>
      <c r="N135" s="106">
        <v>0</v>
      </c>
      <c r="O135" s="142">
        <f t="shared" si="30"/>
        <v>0</v>
      </c>
      <c r="P135" s="151">
        <f t="shared" si="31"/>
        <v>0</v>
      </c>
      <c r="Q135" s="39">
        <f t="shared" si="32"/>
        <v>0</v>
      </c>
      <c r="R135" s="39">
        <v>0</v>
      </c>
      <c r="S135" s="39">
        <v>0</v>
      </c>
      <c r="T135" s="39">
        <f t="shared" si="33"/>
        <v>0</v>
      </c>
      <c r="U135" s="110"/>
      <c r="V135" s="39">
        <v>0</v>
      </c>
      <c r="W135" s="142">
        <f t="shared" si="34"/>
        <v>0</v>
      </c>
      <c r="X135" s="151">
        <f t="shared" si="35"/>
        <v>0</v>
      </c>
      <c r="Y135" s="39">
        <v>0</v>
      </c>
      <c r="Z135" s="39">
        <v>0</v>
      </c>
      <c r="AA135" s="39">
        <v>0</v>
      </c>
    </row>
    <row r="136" spans="1:27" x14ac:dyDescent="0.2">
      <c r="A136" s="113">
        <v>81</v>
      </c>
      <c r="B136" s="47">
        <v>21274</v>
      </c>
      <c r="C136" s="370"/>
      <c r="D136" s="113" t="s">
        <v>198</v>
      </c>
      <c r="E136" s="47">
        <v>28810990</v>
      </c>
      <c r="F136" s="143">
        <f t="shared" si="24"/>
        <v>1354.2817523737897</v>
      </c>
      <c r="G136" s="149">
        <f t="shared" si="25"/>
        <v>25.383048403061139</v>
      </c>
      <c r="H136" s="107">
        <v>71194558</v>
      </c>
      <c r="I136" s="143">
        <f t="shared" si="26"/>
        <v>3346.5525054056593</v>
      </c>
      <c r="J136" s="149">
        <f t="shared" si="27"/>
        <v>62.723804761604626</v>
      </c>
      <c r="K136" s="47">
        <v>9230676</v>
      </c>
      <c r="L136" s="143">
        <f t="shared" si="28"/>
        <v>433.89470715427279</v>
      </c>
      <c r="M136" s="149">
        <f t="shared" si="29"/>
        <v>8.1324069634877088</v>
      </c>
      <c r="N136" s="47">
        <v>4268622</v>
      </c>
      <c r="O136" s="143">
        <f t="shared" si="30"/>
        <v>200.64971326501833</v>
      </c>
      <c r="P136" s="149">
        <f t="shared" si="31"/>
        <v>3.7607398718465288</v>
      </c>
      <c r="Q136" s="47">
        <f t="shared" si="32"/>
        <v>113504846</v>
      </c>
      <c r="R136" s="47">
        <v>511777</v>
      </c>
      <c r="S136" s="47">
        <v>0</v>
      </c>
      <c r="T136" s="47">
        <f t="shared" si="33"/>
        <v>114016623</v>
      </c>
      <c r="U136" s="113"/>
      <c r="V136" s="47">
        <v>107764916</v>
      </c>
      <c r="W136" s="143">
        <f t="shared" si="34"/>
        <v>5065.5690514242733</v>
      </c>
      <c r="X136" s="149">
        <f t="shared" si="35"/>
        <v>100.49686576088619</v>
      </c>
      <c r="Y136" s="47">
        <v>5970962</v>
      </c>
      <c r="Z136" s="47">
        <v>0</v>
      </c>
      <c r="AA136" s="47">
        <v>0</v>
      </c>
    </row>
    <row r="137" spans="1:27" x14ac:dyDescent="0.2">
      <c r="A137" s="110">
        <v>82</v>
      </c>
      <c r="B137" s="39">
        <v>44942</v>
      </c>
      <c r="C137" s="371"/>
      <c r="D137" s="110" t="s">
        <v>200</v>
      </c>
      <c r="E137" s="39">
        <v>94744931</v>
      </c>
      <c r="F137" s="142">
        <f t="shared" si="24"/>
        <v>2108.1600952338572</v>
      </c>
      <c r="G137" s="151">
        <f t="shared" si="25"/>
        <v>50.845174385873484</v>
      </c>
      <c r="H137" s="106">
        <v>75799332</v>
      </c>
      <c r="I137" s="142">
        <f t="shared" si="26"/>
        <v>1686.6034444394998</v>
      </c>
      <c r="J137" s="151">
        <f t="shared" si="27"/>
        <v>40.677957260560149</v>
      </c>
      <c r="K137" s="39">
        <v>13720074</v>
      </c>
      <c r="L137" s="142">
        <f t="shared" si="28"/>
        <v>305.28401050242536</v>
      </c>
      <c r="M137" s="151">
        <f t="shared" si="29"/>
        <v>7.3629221928198856</v>
      </c>
      <c r="N137" s="39">
        <v>2075728</v>
      </c>
      <c r="O137" s="142">
        <f t="shared" si="30"/>
        <v>46.186818566151928</v>
      </c>
      <c r="P137" s="151">
        <f t="shared" si="31"/>
        <v>1.1139461607464824</v>
      </c>
      <c r="Q137" s="39">
        <f t="shared" si="32"/>
        <v>186340065</v>
      </c>
      <c r="R137" s="39">
        <v>241050</v>
      </c>
      <c r="S137" s="39">
        <v>0</v>
      </c>
      <c r="T137" s="39">
        <f t="shared" si="33"/>
        <v>186581115</v>
      </c>
      <c r="U137" s="110"/>
      <c r="V137" s="39">
        <v>171179615</v>
      </c>
      <c r="W137" s="142">
        <f t="shared" si="34"/>
        <v>3808.9006942281162</v>
      </c>
      <c r="X137" s="151">
        <f t="shared" si="35"/>
        <v>75.565563884034546</v>
      </c>
      <c r="Y137" s="39">
        <v>879441</v>
      </c>
      <c r="Z137" s="39">
        <v>6884710</v>
      </c>
      <c r="AA137" s="39">
        <v>0</v>
      </c>
    </row>
    <row r="138" spans="1:27" x14ac:dyDescent="0.2">
      <c r="A138" s="113">
        <v>83</v>
      </c>
      <c r="B138" s="47">
        <v>28790</v>
      </c>
      <c r="C138" s="370"/>
      <c r="D138" s="113" t="s">
        <v>202</v>
      </c>
      <c r="E138" s="47">
        <v>64904861</v>
      </c>
      <c r="F138" s="143">
        <f t="shared" si="24"/>
        <v>2254.423792983675</v>
      </c>
      <c r="G138" s="149">
        <f t="shared" si="25"/>
        <v>39.654449876649686</v>
      </c>
      <c r="H138" s="107">
        <v>82999633</v>
      </c>
      <c r="I138" s="143">
        <f t="shared" si="26"/>
        <v>2882.9327196943382</v>
      </c>
      <c r="J138" s="149">
        <f t="shared" si="27"/>
        <v>50.709680844687725</v>
      </c>
      <c r="K138" s="47">
        <v>14425467</v>
      </c>
      <c r="L138" s="143">
        <f t="shared" si="28"/>
        <v>501.05824939215006</v>
      </c>
      <c r="M138" s="149">
        <f t="shared" si="29"/>
        <v>8.8134224353205859</v>
      </c>
      <c r="N138" s="47">
        <v>1346149</v>
      </c>
      <c r="O138" s="143">
        <f t="shared" si="30"/>
        <v>46.75751997221257</v>
      </c>
      <c r="P138" s="149">
        <f t="shared" si="31"/>
        <v>0.82244684334201246</v>
      </c>
      <c r="Q138" s="47">
        <f t="shared" si="32"/>
        <v>163676110</v>
      </c>
      <c r="R138" s="47">
        <v>0</v>
      </c>
      <c r="S138" s="47">
        <v>443328</v>
      </c>
      <c r="T138" s="47">
        <f t="shared" si="33"/>
        <v>164119438</v>
      </c>
      <c r="U138" s="113"/>
      <c r="V138" s="47">
        <v>169656828</v>
      </c>
      <c r="W138" s="143">
        <f t="shared" si="34"/>
        <v>5892.9082320250091</v>
      </c>
      <c r="X138" s="149">
        <f t="shared" si="35"/>
        <v>116.91061784431224</v>
      </c>
      <c r="Y138" s="47">
        <v>0</v>
      </c>
      <c r="Z138" s="47">
        <v>4722765</v>
      </c>
      <c r="AA138" s="47">
        <v>339811</v>
      </c>
    </row>
    <row r="139" spans="1:27" x14ac:dyDescent="0.2">
      <c r="A139" s="110">
        <v>84</v>
      </c>
      <c r="B139" s="39">
        <v>17769</v>
      </c>
      <c r="C139" s="371"/>
      <c r="D139" s="110" t="s">
        <v>204</v>
      </c>
      <c r="E139" s="39">
        <v>40653866</v>
      </c>
      <c r="F139" s="142">
        <f t="shared" si="24"/>
        <v>2287.909617873825</v>
      </c>
      <c r="G139" s="151">
        <f t="shared" si="25"/>
        <v>48.131231928233909</v>
      </c>
      <c r="H139" s="106">
        <v>36337157</v>
      </c>
      <c r="I139" s="142">
        <f t="shared" si="26"/>
        <v>2044.9747875513535</v>
      </c>
      <c r="J139" s="151">
        <f t="shared" si="27"/>
        <v>43.020561222385304</v>
      </c>
      <c r="K139" s="39">
        <v>7473605</v>
      </c>
      <c r="L139" s="142">
        <f t="shared" si="28"/>
        <v>420.59795148854749</v>
      </c>
      <c r="M139" s="151">
        <f t="shared" si="29"/>
        <v>8.8482068493807837</v>
      </c>
      <c r="N139" s="39">
        <v>0</v>
      </c>
      <c r="O139" s="142">
        <f t="shared" si="30"/>
        <v>0</v>
      </c>
      <c r="P139" s="151">
        <f t="shared" si="31"/>
        <v>0</v>
      </c>
      <c r="Q139" s="39">
        <f t="shared" si="32"/>
        <v>84464628</v>
      </c>
      <c r="R139" s="39">
        <v>347175</v>
      </c>
      <c r="S139" s="39">
        <v>0</v>
      </c>
      <c r="T139" s="39">
        <f t="shared" si="33"/>
        <v>84811803</v>
      </c>
      <c r="U139" s="110"/>
      <c r="V139" s="39">
        <v>70601649</v>
      </c>
      <c r="W139" s="142">
        <f t="shared" si="34"/>
        <v>3973.3045753840961</v>
      </c>
      <c r="X139" s="151">
        <f t="shared" si="35"/>
        <v>78.827206279464093</v>
      </c>
      <c r="Y139" s="39">
        <v>2029548</v>
      </c>
      <c r="Z139" s="39">
        <v>0</v>
      </c>
      <c r="AA139" s="39">
        <v>3088632</v>
      </c>
    </row>
    <row r="140" spans="1:27" x14ac:dyDescent="0.2">
      <c r="A140" s="113">
        <v>85</v>
      </c>
      <c r="B140" s="47">
        <v>149920</v>
      </c>
      <c r="C140" s="370"/>
      <c r="D140" s="113" t="s">
        <v>206</v>
      </c>
      <c r="E140" s="47">
        <v>386392171</v>
      </c>
      <c r="F140" s="143">
        <f t="shared" si="24"/>
        <v>2577.3223786019212</v>
      </c>
      <c r="G140" s="149">
        <f t="shared" si="25"/>
        <v>54.7942980091047</v>
      </c>
      <c r="H140" s="107">
        <v>279676451</v>
      </c>
      <c r="I140" s="143">
        <f t="shared" si="26"/>
        <v>1865.5046091248666</v>
      </c>
      <c r="J140" s="149">
        <f t="shared" si="27"/>
        <v>39.660935061292349</v>
      </c>
      <c r="K140" s="47">
        <v>37136177</v>
      </c>
      <c r="L140" s="143">
        <f t="shared" si="28"/>
        <v>247.70662353255068</v>
      </c>
      <c r="M140" s="149">
        <f t="shared" si="29"/>
        <v>5.266283590039043</v>
      </c>
      <c r="N140" s="47">
        <v>1963777</v>
      </c>
      <c r="O140" s="143">
        <f t="shared" si="30"/>
        <v>13.098832710779082</v>
      </c>
      <c r="P140" s="149">
        <f t="shared" si="31"/>
        <v>0.27848333956390026</v>
      </c>
      <c r="Q140" s="47">
        <f t="shared" si="32"/>
        <v>705168576</v>
      </c>
      <c r="R140" s="47">
        <v>8787676</v>
      </c>
      <c r="S140" s="47">
        <v>19438054</v>
      </c>
      <c r="T140" s="47">
        <f t="shared" si="33"/>
        <v>733394306</v>
      </c>
      <c r="U140" s="113"/>
      <c r="V140" s="47">
        <v>636303006</v>
      </c>
      <c r="W140" s="143">
        <f t="shared" si="34"/>
        <v>4244.2836579509076</v>
      </c>
      <c r="X140" s="149">
        <f t="shared" si="35"/>
        <v>84.203216004781737</v>
      </c>
      <c r="Y140" s="47">
        <v>20823607</v>
      </c>
      <c r="Z140" s="47">
        <v>0</v>
      </c>
      <c r="AA140" s="47">
        <v>0</v>
      </c>
    </row>
    <row r="141" spans="1:27" x14ac:dyDescent="0.2">
      <c r="A141" s="110">
        <v>86</v>
      </c>
      <c r="B141" s="39">
        <v>167455</v>
      </c>
      <c r="C141" s="371"/>
      <c r="D141" s="110" t="s">
        <v>208</v>
      </c>
      <c r="E141" s="39">
        <v>445007788</v>
      </c>
      <c r="F141" s="142">
        <f t="shared" si="24"/>
        <v>2657.4768624406556</v>
      </c>
      <c r="G141" s="151">
        <f t="shared" si="25"/>
        <v>52.953904518517582</v>
      </c>
      <c r="H141" s="106">
        <v>341588186</v>
      </c>
      <c r="I141" s="142">
        <f t="shared" si="26"/>
        <v>2039.8804813233405</v>
      </c>
      <c r="J141" s="151">
        <f t="shared" si="27"/>
        <v>40.647441851281989</v>
      </c>
      <c r="K141" s="39">
        <v>35293049</v>
      </c>
      <c r="L141" s="142">
        <f t="shared" si="28"/>
        <v>210.7613926129408</v>
      </c>
      <c r="M141" s="151">
        <f t="shared" si="29"/>
        <v>4.1997124484332895</v>
      </c>
      <c r="N141" s="39">
        <v>18479203</v>
      </c>
      <c r="O141" s="142">
        <f t="shared" si="30"/>
        <v>110.35324714102296</v>
      </c>
      <c r="P141" s="151">
        <f t="shared" si="31"/>
        <v>2.1989411817671458</v>
      </c>
      <c r="Q141" s="39">
        <f t="shared" si="32"/>
        <v>840368226</v>
      </c>
      <c r="R141" s="39">
        <v>6801171</v>
      </c>
      <c r="S141" s="39">
        <v>0</v>
      </c>
      <c r="T141" s="39">
        <f t="shared" si="33"/>
        <v>847169397</v>
      </c>
      <c r="U141" s="110"/>
      <c r="V141" s="39">
        <v>770987658</v>
      </c>
      <c r="W141" s="142">
        <f t="shared" si="34"/>
        <v>4604.1483264160524</v>
      </c>
      <c r="X141" s="151">
        <f t="shared" si="35"/>
        <v>91.342645141308637</v>
      </c>
      <c r="Y141" s="39">
        <v>0</v>
      </c>
      <c r="Z141" s="39">
        <v>0</v>
      </c>
      <c r="AA141" s="39">
        <v>0</v>
      </c>
    </row>
    <row r="142" spans="1:27" x14ac:dyDescent="0.2">
      <c r="A142" s="113">
        <v>87</v>
      </c>
      <c r="B142" s="47">
        <v>6558</v>
      </c>
      <c r="C142" s="370"/>
      <c r="D142" s="113" t="s">
        <v>210</v>
      </c>
      <c r="E142" s="47">
        <v>34674620</v>
      </c>
      <c r="F142" s="143">
        <f t="shared" si="24"/>
        <v>5287.3772491613299</v>
      </c>
      <c r="G142" s="149">
        <f t="shared" si="25"/>
        <v>74.34588891030846</v>
      </c>
      <c r="H142" s="107">
        <v>8081628</v>
      </c>
      <c r="I142" s="143">
        <f t="shared" si="26"/>
        <v>1232.331198536139</v>
      </c>
      <c r="J142" s="149">
        <f t="shared" si="27"/>
        <v>17.327827024562588</v>
      </c>
      <c r="K142" s="47">
        <v>2665072</v>
      </c>
      <c r="L142" s="143">
        <f t="shared" si="28"/>
        <v>406.38487343702349</v>
      </c>
      <c r="M142" s="149">
        <f t="shared" si="29"/>
        <v>5.7141836550760639</v>
      </c>
      <c r="N142" s="47">
        <v>1218273</v>
      </c>
      <c r="O142" s="143">
        <f t="shared" si="30"/>
        <v>185.76898444647759</v>
      </c>
      <c r="P142" s="149">
        <f t="shared" si="31"/>
        <v>2.612100410052892</v>
      </c>
      <c r="Q142" s="47">
        <f t="shared" si="32"/>
        <v>46639593</v>
      </c>
      <c r="R142" s="47">
        <v>588044</v>
      </c>
      <c r="S142" s="47">
        <v>0</v>
      </c>
      <c r="T142" s="47">
        <f t="shared" si="33"/>
        <v>47227637</v>
      </c>
      <c r="U142" s="113"/>
      <c r="V142" s="47">
        <v>38567538</v>
      </c>
      <c r="W142" s="143">
        <f t="shared" si="34"/>
        <v>5880.9908508691678</v>
      </c>
      <c r="X142" s="149">
        <f t="shared" si="35"/>
        <v>116.67418646965689</v>
      </c>
      <c r="Y142" s="47">
        <v>2381344</v>
      </c>
      <c r="Z142" s="47">
        <v>0</v>
      </c>
      <c r="AA142" s="47">
        <v>0</v>
      </c>
    </row>
    <row r="143" spans="1:27" x14ac:dyDescent="0.2">
      <c r="A143" s="110">
        <v>88</v>
      </c>
      <c r="B143" s="39">
        <v>0</v>
      </c>
      <c r="C143" s="371" t="s">
        <v>366</v>
      </c>
      <c r="D143" s="110" t="s">
        <v>212</v>
      </c>
      <c r="E143" s="39">
        <v>0</v>
      </c>
      <c r="F143" s="142">
        <f t="shared" si="24"/>
        <v>0</v>
      </c>
      <c r="G143" s="151">
        <f t="shared" si="25"/>
        <v>0</v>
      </c>
      <c r="H143" s="106">
        <v>0</v>
      </c>
      <c r="I143" s="142">
        <f t="shared" si="26"/>
        <v>0</v>
      </c>
      <c r="J143" s="151">
        <f t="shared" si="27"/>
        <v>0</v>
      </c>
      <c r="K143" s="39">
        <v>0</v>
      </c>
      <c r="L143" s="142">
        <f t="shared" si="28"/>
        <v>0</v>
      </c>
      <c r="M143" s="151">
        <f t="shared" si="29"/>
        <v>0</v>
      </c>
      <c r="N143" s="39">
        <v>0</v>
      </c>
      <c r="O143" s="142">
        <f t="shared" si="30"/>
        <v>0</v>
      </c>
      <c r="P143" s="151">
        <f t="shared" si="31"/>
        <v>0</v>
      </c>
      <c r="Q143" s="39">
        <f t="shared" si="32"/>
        <v>0</v>
      </c>
      <c r="R143" s="39">
        <v>0</v>
      </c>
      <c r="S143" s="39">
        <v>0</v>
      </c>
      <c r="T143" s="39">
        <f t="shared" si="33"/>
        <v>0</v>
      </c>
      <c r="U143" s="110"/>
      <c r="V143" s="39">
        <v>0</v>
      </c>
      <c r="W143" s="142">
        <f t="shared" si="34"/>
        <v>0</v>
      </c>
      <c r="X143" s="151">
        <f t="shared" si="35"/>
        <v>0</v>
      </c>
      <c r="Y143" s="39">
        <v>0</v>
      </c>
      <c r="Z143" s="39">
        <v>0</v>
      </c>
      <c r="AA143" s="39">
        <v>0</v>
      </c>
    </row>
    <row r="144" spans="1:27" x14ac:dyDescent="0.2">
      <c r="A144" s="113">
        <v>89</v>
      </c>
      <c r="B144" s="47">
        <v>38572</v>
      </c>
      <c r="C144" s="370"/>
      <c r="D144" s="113" t="s">
        <v>214</v>
      </c>
      <c r="E144" s="47">
        <v>67141585</v>
      </c>
      <c r="F144" s="143">
        <f t="shared" si="24"/>
        <v>1740.6819713782018</v>
      </c>
      <c r="G144" s="149">
        <f t="shared" si="25"/>
        <v>39.573109354900524</v>
      </c>
      <c r="H144" s="107">
        <v>86470816</v>
      </c>
      <c r="I144" s="143">
        <f t="shared" si="26"/>
        <v>2241.8027584776523</v>
      </c>
      <c r="J144" s="149">
        <f t="shared" si="27"/>
        <v>50.965717559028157</v>
      </c>
      <c r="K144" s="47">
        <v>15820870</v>
      </c>
      <c r="L144" s="143">
        <f t="shared" si="28"/>
        <v>410.1646271907083</v>
      </c>
      <c r="M144" s="149">
        <f t="shared" si="29"/>
        <v>9.3247875902790351</v>
      </c>
      <c r="N144" s="47">
        <v>231398</v>
      </c>
      <c r="O144" s="143">
        <f t="shared" si="30"/>
        <v>5.9991185315773103</v>
      </c>
      <c r="P144" s="149">
        <f t="shared" si="31"/>
        <v>0.13638549579229131</v>
      </c>
      <c r="Q144" s="47">
        <f t="shared" si="32"/>
        <v>169664669</v>
      </c>
      <c r="R144" s="47">
        <v>258707</v>
      </c>
      <c r="S144" s="47">
        <v>0</v>
      </c>
      <c r="T144" s="47">
        <f t="shared" si="33"/>
        <v>169923376</v>
      </c>
      <c r="U144" s="113"/>
      <c r="V144" s="47">
        <v>169589560</v>
      </c>
      <c r="W144" s="143">
        <f t="shared" si="34"/>
        <v>4396.7012340557922</v>
      </c>
      <c r="X144" s="149">
        <f t="shared" si="35"/>
        <v>87.227059630228993</v>
      </c>
      <c r="Y144" s="47">
        <v>0</v>
      </c>
      <c r="Z144" s="47">
        <v>0</v>
      </c>
      <c r="AA144" s="47">
        <v>1158821</v>
      </c>
    </row>
    <row r="145" spans="1:27" x14ac:dyDescent="0.2">
      <c r="A145" s="110">
        <v>90</v>
      </c>
      <c r="B145" s="39">
        <v>0</v>
      </c>
      <c r="C145" s="371" t="s">
        <v>366</v>
      </c>
      <c r="D145" s="110" t="s">
        <v>216</v>
      </c>
      <c r="E145" s="39">
        <v>0</v>
      </c>
      <c r="F145" s="142">
        <f t="shared" si="24"/>
        <v>0</v>
      </c>
      <c r="G145" s="151">
        <f t="shared" si="25"/>
        <v>0</v>
      </c>
      <c r="H145" s="106">
        <v>0</v>
      </c>
      <c r="I145" s="142">
        <f t="shared" si="26"/>
        <v>0</v>
      </c>
      <c r="J145" s="151">
        <f t="shared" si="27"/>
        <v>0</v>
      </c>
      <c r="K145" s="39">
        <v>0</v>
      </c>
      <c r="L145" s="142">
        <f t="shared" si="28"/>
        <v>0</v>
      </c>
      <c r="M145" s="151">
        <f t="shared" si="29"/>
        <v>0</v>
      </c>
      <c r="N145" s="106">
        <v>0</v>
      </c>
      <c r="O145" s="142">
        <f t="shared" si="30"/>
        <v>0</v>
      </c>
      <c r="P145" s="151">
        <f t="shared" si="31"/>
        <v>0</v>
      </c>
      <c r="Q145" s="39">
        <f t="shared" si="32"/>
        <v>0</v>
      </c>
      <c r="R145" s="39">
        <v>0</v>
      </c>
      <c r="S145" s="39">
        <v>0</v>
      </c>
      <c r="T145" s="39">
        <f t="shared" si="33"/>
        <v>0</v>
      </c>
      <c r="U145" s="110"/>
      <c r="V145" s="39">
        <v>0</v>
      </c>
      <c r="W145" s="142">
        <f t="shared" si="34"/>
        <v>0</v>
      </c>
      <c r="X145" s="151">
        <f t="shared" si="35"/>
        <v>0</v>
      </c>
      <c r="Y145" s="39">
        <v>0</v>
      </c>
      <c r="Z145" s="39">
        <v>0</v>
      </c>
      <c r="AA145" s="39">
        <v>0</v>
      </c>
    </row>
    <row r="146" spans="1:27" x14ac:dyDescent="0.2">
      <c r="A146" s="113">
        <v>91</v>
      </c>
      <c r="B146" s="47">
        <v>53369</v>
      </c>
      <c r="C146" s="284"/>
      <c r="D146" s="113" t="s">
        <v>218</v>
      </c>
      <c r="E146" s="47">
        <v>92639976</v>
      </c>
      <c r="F146" s="143">
        <f t="shared" si="24"/>
        <v>1735.8387078641158</v>
      </c>
      <c r="G146" s="149">
        <f t="shared" si="25"/>
        <v>43.79623478793129</v>
      </c>
      <c r="H146" s="107">
        <v>100244656</v>
      </c>
      <c r="I146" s="143">
        <f t="shared" si="26"/>
        <v>1878.3311660327156</v>
      </c>
      <c r="J146" s="149">
        <f t="shared" si="27"/>
        <v>47.391403581661166</v>
      </c>
      <c r="K146" s="47">
        <v>18004522</v>
      </c>
      <c r="L146" s="143">
        <f t="shared" si="28"/>
        <v>337.35917854934513</v>
      </c>
      <c r="M146" s="149">
        <f t="shared" si="29"/>
        <v>8.5117711252048913</v>
      </c>
      <c r="N146" s="47">
        <v>635824</v>
      </c>
      <c r="O146" s="143">
        <f t="shared" si="30"/>
        <v>11.913732691262718</v>
      </c>
      <c r="P146" s="149">
        <f t="shared" si="31"/>
        <v>0.30059050520265274</v>
      </c>
      <c r="Q146" s="47">
        <f t="shared" si="32"/>
        <v>211524978</v>
      </c>
      <c r="R146" s="47">
        <v>0</v>
      </c>
      <c r="S146" s="47">
        <v>0</v>
      </c>
      <c r="T146" s="47">
        <f t="shared" si="33"/>
        <v>211524978</v>
      </c>
      <c r="U146" s="113"/>
      <c r="V146" s="47">
        <v>202264001</v>
      </c>
      <c r="W146" s="143">
        <f t="shared" si="34"/>
        <v>3789.9155127508479</v>
      </c>
      <c r="X146" s="149">
        <f t="shared" si="35"/>
        <v>75.188912965845873</v>
      </c>
      <c r="Y146" s="47">
        <v>0</v>
      </c>
      <c r="Z146" s="47">
        <v>0</v>
      </c>
      <c r="AA146" s="47">
        <v>0</v>
      </c>
    </row>
    <row r="147" spans="1:27" x14ac:dyDescent="0.2">
      <c r="A147" s="110">
        <v>92</v>
      </c>
      <c r="B147" s="39">
        <v>19487</v>
      </c>
      <c r="D147" s="110" t="s">
        <v>220</v>
      </c>
      <c r="E147" s="39">
        <v>37653135</v>
      </c>
      <c r="F147" s="142">
        <f t="shared" si="24"/>
        <v>1932.2181454302868</v>
      </c>
      <c r="G147" s="151">
        <f t="shared" si="25"/>
        <v>54.201784951529284</v>
      </c>
      <c r="H147" s="106">
        <v>26200630</v>
      </c>
      <c r="I147" s="142">
        <f t="shared" si="26"/>
        <v>1344.5183968799713</v>
      </c>
      <c r="J147" s="151">
        <f t="shared" si="27"/>
        <v>37.715874464492444</v>
      </c>
      <c r="K147" s="39">
        <v>5349241</v>
      </c>
      <c r="L147" s="142">
        <f t="shared" si="28"/>
        <v>274.50305331759637</v>
      </c>
      <c r="M147" s="151">
        <f t="shared" si="29"/>
        <v>7.7002462168396724</v>
      </c>
      <c r="N147" s="39">
        <v>265435</v>
      </c>
      <c r="O147" s="142">
        <f t="shared" si="30"/>
        <v>13.621132036742443</v>
      </c>
      <c r="P147" s="151">
        <f t="shared" si="31"/>
        <v>0.38209436713859751</v>
      </c>
      <c r="Q147" s="39">
        <f t="shared" si="32"/>
        <v>69468441</v>
      </c>
      <c r="R147" s="39">
        <v>19409</v>
      </c>
      <c r="S147" s="39">
        <v>0</v>
      </c>
      <c r="T147" s="39">
        <f t="shared" si="33"/>
        <v>69487850</v>
      </c>
      <c r="U147" s="110"/>
      <c r="V147" s="39">
        <v>64002738</v>
      </c>
      <c r="W147" s="142">
        <f t="shared" si="34"/>
        <v>3284.3812798275771</v>
      </c>
      <c r="X147" s="151">
        <f t="shared" si="35"/>
        <v>65.159515394147988</v>
      </c>
      <c r="Y147" s="39">
        <v>0</v>
      </c>
      <c r="Z147" s="39">
        <v>0</v>
      </c>
      <c r="AA147" s="39">
        <v>0</v>
      </c>
    </row>
    <row r="148" spans="1:27" x14ac:dyDescent="0.2">
      <c r="A148" s="113">
        <v>93</v>
      </c>
      <c r="B148" s="47">
        <v>34820</v>
      </c>
      <c r="C148" s="284"/>
      <c r="D148" s="113" t="s">
        <v>222</v>
      </c>
      <c r="E148" s="47">
        <v>49141876</v>
      </c>
      <c r="F148" s="143">
        <f t="shared" si="24"/>
        <v>1411.3117748420448</v>
      </c>
      <c r="G148" s="149">
        <f t="shared" si="25"/>
        <v>29.6462551907848</v>
      </c>
      <c r="H148" s="107">
        <v>97177866</v>
      </c>
      <c r="I148" s="143">
        <f t="shared" si="26"/>
        <v>2790.8634692705341</v>
      </c>
      <c r="J148" s="149">
        <f t="shared" si="27"/>
        <v>58.625352730365641</v>
      </c>
      <c r="K148" s="47">
        <v>19313723</v>
      </c>
      <c r="L148" s="143">
        <f t="shared" si="28"/>
        <v>554.67326249282019</v>
      </c>
      <c r="M148" s="149">
        <f t="shared" si="29"/>
        <v>11.651560895683547</v>
      </c>
      <c r="N148" s="47">
        <v>127356</v>
      </c>
      <c r="O148" s="143">
        <f t="shared" si="30"/>
        <v>3.6575531303848363</v>
      </c>
      <c r="P148" s="149">
        <f t="shared" si="31"/>
        <v>7.6831183166014838E-2</v>
      </c>
      <c r="Q148" s="47">
        <f t="shared" si="32"/>
        <v>165760821</v>
      </c>
      <c r="R148" s="47">
        <v>257227</v>
      </c>
      <c r="S148" s="47">
        <v>141232</v>
      </c>
      <c r="T148" s="47">
        <f t="shared" si="33"/>
        <v>166159280</v>
      </c>
      <c r="U148" s="113"/>
      <c r="V148" s="47">
        <v>155908149</v>
      </c>
      <c r="W148" s="143">
        <f t="shared" si="34"/>
        <v>4477.5459218839751</v>
      </c>
      <c r="X148" s="149">
        <f t="shared" si="35"/>
        <v>88.830954011624357</v>
      </c>
      <c r="Y148" s="47">
        <v>4593506</v>
      </c>
      <c r="Z148" s="47">
        <v>6203754</v>
      </c>
      <c r="AA148" s="47">
        <v>43373</v>
      </c>
    </row>
    <row r="149" spans="1:27" x14ac:dyDescent="0.2">
      <c r="A149" s="110">
        <v>94</v>
      </c>
      <c r="B149" s="39">
        <v>27915</v>
      </c>
      <c r="D149" s="110" t="s">
        <v>224</v>
      </c>
      <c r="E149" s="39">
        <v>46765527</v>
      </c>
      <c r="F149" s="142">
        <f t="shared" si="24"/>
        <v>1675.2830736163353</v>
      </c>
      <c r="G149" s="151">
        <f t="shared" si="25"/>
        <v>42.173144051321643</v>
      </c>
      <c r="H149" s="106">
        <v>51039713</v>
      </c>
      <c r="I149" s="142">
        <f t="shared" si="26"/>
        <v>1828.3973849185027</v>
      </c>
      <c r="J149" s="151">
        <f t="shared" si="27"/>
        <v>46.027604236922507</v>
      </c>
      <c r="K149" s="39">
        <v>12882725</v>
      </c>
      <c r="L149" s="142">
        <f t="shared" si="28"/>
        <v>461.498298405875</v>
      </c>
      <c r="M149" s="151">
        <f t="shared" si="29"/>
        <v>11.617639146856245</v>
      </c>
      <c r="N149" s="39">
        <v>201389</v>
      </c>
      <c r="O149" s="142">
        <f t="shared" si="30"/>
        <v>7.2143650367186103</v>
      </c>
      <c r="P149" s="151">
        <f t="shared" si="31"/>
        <v>0.18161256489960254</v>
      </c>
      <c r="Q149" s="39">
        <f t="shared" si="32"/>
        <v>110889354</v>
      </c>
      <c r="R149" s="39">
        <v>1536760</v>
      </c>
      <c r="S149" s="39">
        <v>83281</v>
      </c>
      <c r="T149" s="39">
        <f t="shared" si="33"/>
        <v>112509395</v>
      </c>
      <c r="U149" s="110"/>
      <c r="V149" s="39">
        <v>99289040</v>
      </c>
      <c r="W149" s="142">
        <f t="shared" si="34"/>
        <v>3556.8346766971163</v>
      </c>
      <c r="X149" s="151">
        <f t="shared" si="35"/>
        <v>70.564774343998252</v>
      </c>
      <c r="Y149" s="39">
        <v>6266087</v>
      </c>
      <c r="Z149" s="39">
        <v>4848639</v>
      </c>
      <c r="AA149" s="39">
        <v>956814</v>
      </c>
    </row>
    <row r="150" spans="1:27" x14ac:dyDescent="0.2">
      <c r="A150" s="113">
        <v>95</v>
      </c>
      <c r="B150" s="107">
        <v>72789</v>
      </c>
      <c r="C150" s="284"/>
      <c r="D150" s="113" t="s">
        <v>226</v>
      </c>
      <c r="E150" s="107">
        <v>202514698</v>
      </c>
      <c r="F150" s="143">
        <f t="shared" si="24"/>
        <v>2782.215691931473</v>
      </c>
      <c r="G150" s="149">
        <f t="shared" si="25"/>
        <v>55.205600079252584</v>
      </c>
      <c r="H150" s="107">
        <v>136199617</v>
      </c>
      <c r="I150" s="143">
        <f t="shared" si="26"/>
        <v>1871.1565895945816</v>
      </c>
      <c r="J150" s="149">
        <f t="shared" si="27"/>
        <v>37.128078412606733</v>
      </c>
      <c r="K150" s="107">
        <v>13092962</v>
      </c>
      <c r="L150" s="143">
        <f t="shared" si="28"/>
        <v>179.87555812004561</v>
      </c>
      <c r="M150" s="149">
        <f t="shared" si="29"/>
        <v>3.5691474799762495</v>
      </c>
      <c r="N150" s="107">
        <v>15029960</v>
      </c>
      <c r="O150" s="143">
        <f t="shared" si="30"/>
        <v>206.48669441811262</v>
      </c>
      <c r="P150" s="149">
        <f t="shared" si="31"/>
        <v>4.0971740281644315</v>
      </c>
      <c r="Q150" s="107">
        <f t="shared" si="32"/>
        <v>366837237</v>
      </c>
      <c r="R150" s="107">
        <v>1475499</v>
      </c>
      <c r="S150" s="107">
        <v>0</v>
      </c>
      <c r="T150" s="107">
        <f t="shared" si="33"/>
        <v>368312736</v>
      </c>
      <c r="U150" s="113"/>
      <c r="V150" s="107">
        <v>345620882</v>
      </c>
      <c r="W150" s="143">
        <f t="shared" si="34"/>
        <v>4748.2570443336217</v>
      </c>
      <c r="X150" s="149">
        <f t="shared" si="35"/>
        <v>94.201647621091908</v>
      </c>
      <c r="Y150" s="107">
        <v>14494098</v>
      </c>
      <c r="Z150" s="107">
        <v>13433481</v>
      </c>
      <c r="AA150" s="107">
        <v>0</v>
      </c>
    </row>
    <row r="151" spans="1:27" ht="13.5" thickBot="1" x14ac:dyDescent="0.25">
      <c r="A151" s="120">
        <f>A150</f>
        <v>95</v>
      </c>
      <c r="B151" s="155">
        <f>SUM(B56:B150)</f>
        <v>5827121</v>
      </c>
      <c r="C151" s="288"/>
      <c r="D151" s="130" t="s">
        <v>245</v>
      </c>
      <c r="E151" s="152">
        <f>SUM(E56:E150)</f>
        <v>21143896786.630001</v>
      </c>
      <c r="F151" s="153">
        <f>(E151/$B151)</f>
        <v>3628.5323037963344</v>
      </c>
      <c r="G151" s="154">
        <f t="shared" si="25"/>
        <v>64.333428726275756</v>
      </c>
      <c r="H151" s="152">
        <f>SUM(H56:H150)</f>
        <v>9756108929</v>
      </c>
      <c r="I151" s="153">
        <f>(H151/$B151)</f>
        <v>1674.2588542438025</v>
      </c>
      <c r="J151" s="154">
        <f t="shared" si="27"/>
        <v>29.684402301210831</v>
      </c>
      <c r="K151" s="152">
        <f>SUM(K56:K150)</f>
        <v>1445140047</v>
      </c>
      <c r="L151" s="153">
        <f>(K151/$B151)</f>
        <v>248.00240925149831</v>
      </c>
      <c r="M151" s="154">
        <f t="shared" si="29"/>
        <v>4.3970520264717647</v>
      </c>
      <c r="N151" s="152">
        <f>SUM(N56:N150)</f>
        <v>520966312</v>
      </c>
      <c r="O151" s="153">
        <f>(N151/$B151)</f>
        <v>89.403723039216104</v>
      </c>
      <c r="P151" s="154">
        <f t="shared" si="31"/>
        <v>1.5851169460416468</v>
      </c>
      <c r="Q151" s="152">
        <f>SUM(Q56:Q150)</f>
        <v>32866112074.630001</v>
      </c>
      <c r="R151" s="152">
        <f>SUM(R56:R150)</f>
        <v>338915519</v>
      </c>
      <c r="S151" s="152">
        <f>SUM(S56:S150)</f>
        <v>6868930</v>
      </c>
      <c r="T151" s="152">
        <f>SUM(T56:T150)</f>
        <v>33211896523.630001</v>
      </c>
      <c r="U151" s="120"/>
      <c r="V151" s="152">
        <f>SUM(V56:V150)</f>
        <v>29371745649</v>
      </c>
      <c r="W151" s="153">
        <f>(V151/$B151)</f>
        <v>5040.5244114546449</v>
      </c>
      <c r="X151" s="154">
        <f t="shared" si="35"/>
        <v>100</v>
      </c>
      <c r="Y151" s="152">
        <f>SUM(Y56:Y150)</f>
        <v>1366872590</v>
      </c>
      <c r="Z151" s="152">
        <f>SUM(Z56:Z150)</f>
        <v>1536965745</v>
      </c>
      <c r="AA151" s="152">
        <f>SUM(AA56:AA150)</f>
        <v>283825669</v>
      </c>
    </row>
    <row r="152" spans="1:27" customFormat="1" x14ac:dyDescent="0.2"/>
    <row r="153" spans="1:27" customFormat="1" x14ac:dyDescent="0.2"/>
    <row r="154" spans="1:27" customFormat="1" x14ac:dyDescent="0.2"/>
    <row r="155" spans="1:27" customFormat="1" x14ac:dyDescent="0.2"/>
    <row r="156" spans="1:27" customFormat="1" x14ac:dyDescent="0.2"/>
    <row r="157" spans="1:27" s="90" customFormat="1" ht="15.75" x14ac:dyDescent="0.2">
      <c r="A157" s="325" t="s">
        <v>0</v>
      </c>
      <c r="C157" s="280"/>
    </row>
    <row r="158" spans="1:27" s="90" customFormat="1" ht="15.75" x14ac:dyDescent="0.25">
      <c r="A158" s="360" t="s">
        <v>482</v>
      </c>
      <c r="C158" s="280"/>
    </row>
    <row r="159" spans="1:27" s="90" customFormat="1" ht="15.75" x14ac:dyDescent="0.2">
      <c r="A159" s="323" t="str">
        <f>A3</f>
        <v>FOR THE YEAR ENDED JUNE 30, 2025</v>
      </c>
      <c r="C159" s="280"/>
    </row>
    <row r="160" spans="1:27" ht="13.5" thickBot="1" x14ac:dyDescent="0.25">
      <c r="D160"/>
      <c r="E160"/>
      <c r="F160"/>
      <c r="G160"/>
      <c r="H160"/>
      <c r="I160"/>
      <c r="J160"/>
      <c r="K160"/>
      <c r="L160"/>
      <c r="M160"/>
      <c r="N160"/>
      <c r="O160"/>
      <c r="P160"/>
      <c r="V160" s="90"/>
      <c r="W160" s="90"/>
      <c r="X160" s="90"/>
      <c r="Y160" s="90"/>
      <c r="Z160" s="90"/>
      <c r="AA160" s="90"/>
    </row>
    <row r="161" spans="1:27" ht="13.5" thickBot="1" x14ac:dyDescent="0.25">
      <c r="E161" s="446" t="s">
        <v>394</v>
      </c>
      <c r="F161" s="447"/>
      <c r="G161" s="447"/>
      <c r="H161" s="447"/>
      <c r="I161" s="447"/>
      <c r="J161" s="447"/>
      <c r="K161" s="447"/>
      <c r="L161" s="447"/>
      <c r="M161" s="447"/>
      <c r="N161" s="447"/>
      <c r="O161" s="447"/>
      <c r="P161" s="448"/>
      <c r="S161" s="71"/>
      <c r="V161" s="376" t="s">
        <v>480</v>
      </c>
      <c r="W161" s="377"/>
      <c r="X161" s="377"/>
      <c r="Y161" s="377"/>
      <c r="Z161" s="377"/>
      <c r="AA161" s="378"/>
    </row>
    <row r="162" spans="1:27" x14ac:dyDescent="0.2">
      <c r="B162" s="71"/>
      <c r="E162" s="516" t="s">
        <v>468</v>
      </c>
      <c r="F162" s="173"/>
      <c r="G162" s="517"/>
      <c r="H162" s="379" t="s">
        <v>469</v>
      </c>
      <c r="I162" s="380"/>
      <c r="J162" s="381"/>
      <c r="K162" s="382" t="s">
        <v>469</v>
      </c>
      <c r="L162" s="383"/>
      <c r="M162" s="383"/>
      <c r="N162" s="383"/>
      <c r="O162" s="383"/>
      <c r="P162" s="384"/>
      <c r="Q162" s="71"/>
      <c r="R162" s="71"/>
      <c r="S162" s="71"/>
      <c r="T162" s="71"/>
      <c r="V162" s="385" t="s">
        <v>476</v>
      </c>
      <c r="W162" s="386"/>
      <c r="X162" s="387"/>
      <c r="Y162" s="385" t="s">
        <v>396</v>
      </c>
      <c r="Z162" s="386"/>
      <c r="AA162" s="387"/>
    </row>
    <row r="163" spans="1:27" ht="45.75" thickBot="1" x14ac:dyDescent="0.3">
      <c r="A163" s="361" t="s">
        <v>1</v>
      </c>
      <c r="B163" s="356" t="s">
        <v>467</v>
      </c>
      <c r="C163" s="356"/>
      <c r="D163" s="362" t="s">
        <v>331</v>
      </c>
      <c r="E163" s="355" t="s">
        <v>395</v>
      </c>
      <c r="F163" s="356" t="s">
        <v>346</v>
      </c>
      <c r="G163" s="357" t="s">
        <v>460</v>
      </c>
      <c r="H163" s="355" t="s">
        <v>387</v>
      </c>
      <c r="I163" s="356" t="s">
        <v>346</v>
      </c>
      <c r="J163" s="357" t="s">
        <v>460</v>
      </c>
      <c r="K163" s="355" t="s">
        <v>339</v>
      </c>
      <c r="L163" s="356" t="s">
        <v>346</v>
      </c>
      <c r="M163" s="356" t="s">
        <v>460</v>
      </c>
      <c r="N163" s="356" t="s">
        <v>340</v>
      </c>
      <c r="O163" s="356" t="s">
        <v>346</v>
      </c>
      <c r="P163" s="357" t="s">
        <v>460</v>
      </c>
      <c r="Q163" s="356" t="s">
        <v>470</v>
      </c>
      <c r="R163" s="356" t="s">
        <v>471</v>
      </c>
      <c r="S163" s="356" t="s">
        <v>472</v>
      </c>
      <c r="T163" s="356" t="s">
        <v>473</v>
      </c>
      <c r="U163" s="356"/>
      <c r="V163" s="355" t="s">
        <v>474</v>
      </c>
      <c r="W163" s="356" t="s">
        <v>346</v>
      </c>
      <c r="X163" s="357" t="s">
        <v>475</v>
      </c>
      <c r="Y163" s="355" t="s">
        <v>477</v>
      </c>
      <c r="Z163" s="356" t="s">
        <v>478</v>
      </c>
      <c r="AA163" s="357" t="s">
        <v>479</v>
      </c>
    </row>
    <row r="164" spans="1:27" x14ac:dyDescent="0.2">
      <c r="A164" s="113">
        <v>1</v>
      </c>
      <c r="B164" s="30">
        <v>8376</v>
      </c>
      <c r="C164" s="370"/>
      <c r="D164" s="113" t="s">
        <v>252</v>
      </c>
      <c r="E164" s="282">
        <v>15821481</v>
      </c>
      <c r="F164" s="143">
        <f t="shared" ref="F164:F200" si="36">IFERROR(E164/$B164,0)</f>
        <v>1888.9065186246419</v>
      </c>
      <c r="G164" s="143">
        <f t="shared" ref="G164:G201" si="37">IF($Q164&lt;&gt;0,(E164/$Q164)*100,0)</f>
        <v>67.626680442638872</v>
      </c>
      <c r="H164" s="282">
        <v>3700202</v>
      </c>
      <c r="I164" s="143">
        <f t="shared" ref="I164:I200" si="38">IFERROR(H164/$B164,0)</f>
        <v>441.76241642788921</v>
      </c>
      <c r="J164" s="143">
        <f t="shared" ref="J164:J201" si="39">IF($Q164&lt;&gt;0,(H164/$Q164)*100,0)</f>
        <v>15.815989554151933</v>
      </c>
      <c r="K164" s="282">
        <v>64775</v>
      </c>
      <c r="L164" s="143">
        <f t="shared" ref="L164:L200" si="40">IFERROR(K164/$B164,0)</f>
        <v>7.7334049665711557</v>
      </c>
      <c r="M164" s="143">
        <f t="shared" ref="M164:M201" si="41">IF($Q164&lt;&gt;0,(K164/$Q164)*100,0)</f>
        <v>0.27687156630102666</v>
      </c>
      <c r="N164" s="282">
        <v>3808866</v>
      </c>
      <c r="O164" s="143">
        <f t="shared" ref="O164:O200" si="42">IFERROR(N164/$B164,0)</f>
        <v>454.73567335243553</v>
      </c>
      <c r="P164" s="143">
        <f t="shared" ref="P164:P201" si="43">IF($Q164&lt;&gt;0,(N164/$Q164)*100,0)</f>
        <v>16.280458436908162</v>
      </c>
      <c r="Q164" s="282">
        <f t="shared" ref="Q164:Q200" si="44">(E164+H164+K164+N164)</f>
        <v>23395324</v>
      </c>
      <c r="R164" s="282">
        <v>240943</v>
      </c>
      <c r="S164" s="282">
        <v>0</v>
      </c>
      <c r="T164" s="282">
        <f t="shared" ref="T164:T200" si="45">(Q164+R164+S164)</f>
        <v>23636267</v>
      </c>
      <c r="U164" s="113"/>
      <c r="V164" s="282">
        <v>20859162</v>
      </c>
      <c r="W164" s="143">
        <f t="shared" ref="W164:W200" si="46">IFERROR(V164/$B164,0)</f>
        <v>2490.348853868195</v>
      </c>
      <c r="X164" s="143">
        <f t="shared" ref="X164:X201" si="47">IF($W$201&lt;&gt;0,(W164/$W$201)*100,0)</f>
        <v>132.84437609126377</v>
      </c>
      <c r="Y164" s="282">
        <v>0</v>
      </c>
      <c r="Z164" s="282">
        <v>0</v>
      </c>
      <c r="AA164" s="282">
        <v>0</v>
      </c>
    </row>
    <row r="165" spans="1:27" x14ac:dyDescent="0.2">
      <c r="A165" s="110">
        <v>2</v>
      </c>
      <c r="B165" s="39">
        <v>7565</v>
      </c>
      <c r="C165" s="371"/>
      <c r="D165" s="110" t="s">
        <v>253</v>
      </c>
      <c r="E165" s="39">
        <v>12095397</v>
      </c>
      <c r="F165" s="142">
        <f t="shared" si="36"/>
        <v>1598.8627891606081</v>
      </c>
      <c r="G165" s="142">
        <f t="shared" si="37"/>
        <v>69.460678363051315</v>
      </c>
      <c r="H165" s="39">
        <v>3570695</v>
      </c>
      <c r="I165" s="142">
        <f t="shared" si="38"/>
        <v>472.00198281559813</v>
      </c>
      <c r="J165" s="142">
        <f t="shared" si="39"/>
        <v>20.505560663081628</v>
      </c>
      <c r="K165" s="39">
        <v>1747209</v>
      </c>
      <c r="L165" s="142">
        <f t="shared" si="40"/>
        <v>230.95955056179776</v>
      </c>
      <c r="M165" s="142">
        <f t="shared" si="41"/>
        <v>10.033760973867045</v>
      </c>
      <c r="N165" s="39">
        <v>0</v>
      </c>
      <c r="O165" s="142">
        <f t="shared" si="42"/>
        <v>0</v>
      </c>
      <c r="P165" s="142">
        <f t="shared" si="43"/>
        <v>0</v>
      </c>
      <c r="Q165" s="39">
        <f t="shared" si="44"/>
        <v>17413301</v>
      </c>
      <c r="R165" s="39">
        <v>19980</v>
      </c>
      <c r="S165" s="39">
        <v>0</v>
      </c>
      <c r="T165" s="39">
        <f t="shared" si="45"/>
        <v>17433281</v>
      </c>
      <c r="U165" s="110"/>
      <c r="V165" s="39">
        <v>14184235</v>
      </c>
      <c r="W165" s="142">
        <f t="shared" si="46"/>
        <v>1874.981493721084</v>
      </c>
      <c r="X165" s="142">
        <f t="shared" si="47"/>
        <v>100.01841562444254</v>
      </c>
      <c r="Y165" s="39">
        <v>0</v>
      </c>
      <c r="Z165" s="39">
        <v>0</v>
      </c>
      <c r="AA165" s="39">
        <v>0</v>
      </c>
    </row>
    <row r="166" spans="1:27" x14ac:dyDescent="0.2">
      <c r="A166" s="113">
        <v>3</v>
      </c>
      <c r="B166" s="47">
        <v>6657</v>
      </c>
      <c r="C166" s="370"/>
      <c r="D166" s="113" t="s">
        <v>88</v>
      </c>
      <c r="E166" s="47">
        <v>8595723</v>
      </c>
      <c r="F166" s="143">
        <f t="shared" si="36"/>
        <v>1291.2307345651195</v>
      </c>
      <c r="G166" s="143">
        <f t="shared" si="37"/>
        <v>56.158373021996674</v>
      </c>
      <c r="H166" s="47">
        <v>3222168</v>
      </c>
      <c r="I166" s="143">
        <f t="shared" si="38"/>
        <v>484.02703920684991</v>
      </c>
      <c r="J166" s="143">
        <f t="shared" si="39"/>
        <v>21.05136618333804</v>
      </c>
      <c r="K166" s="47">
        <v>441338</v>
      </c>
      <c r="L166" s="143">
        <f t="shared" si="40"/>
        <v>66.296830404085924</v>
      </c>
      <c r="M166" s="143">
        <f t="shared" si="41"/>
        <v>2.8833902666223623</v>
      </c>
      <c r="N166" s="47">
        <v>3046989</v>
      </c>
      <c r="O166" s="143">
        <f t="shared" si="42"/>
        <v>457.71203244704822</v>
      </c>
      <c r="P166" s="143">
        <f t="shared" si="43"/>
        <v>19.906870528042916</v>
      </c>
      <c r="Q166" s="47">
        <f t="shared" si="44"/>
        <v>15306218</v>
      </c>
      <c r="R166" s="47">
        <v>417796</v>
      </c>
      <c r="S166" s="47">
        <v>0</v>
      </c>
      <c r="T166" s="47">
        <f t="shared" si="45"/>
        <v>15724014</v>
      </c>
      <c r="U166" s="113"/>
      <c r="V166" s="47">
        <v>15104994</v>
      </c>
      <c r="W166" s="143">
        <f t="shared" si="46"/>
        <v>2269.0392068499323</v>
      </c>
      <c r="X166" s="143">
        <f t="shared" si="47"/>
        <v>121.03890476725508</v>
      </c>
      <c r="Y166" s="47">
        <v>0</v>
      </c>
      <c r="Z166" s="47">
        <v>0</v>
      </c>
      <c r="AA166" s="47">
        <v>0</v>
      </c>
    </row>
    <row r="167" spans="1:27" x14ac:dyDescent="0.2">
      <c r="A167" s="110">
        <v>4</v>
      </c>
      <c r="B167" s="39">
        <v>4574</v>
      </c>
      <c r="C167" s="371"/>
      <c r="D167" s="110" t="s">
        <v>254</v>
      </c>
      <c r="E167" s="39">
        <v>4408174</v>
      </c>
      <c r="F167" s="142">
        <f t="shared" si="36"/>
        <v>963.7459554000875</v>
      </c>
      <c r="G167" s="142">
        <f t="shared" si="37"/>
        <v>75.847838860675537</v>
      </c>
      <c r="H167" s="39">
        <v>1217302</v>
      </c>
      <c r="I167" s="142">
        <f t="shared" si="38"/>
        <v>266.13511149978137</v>
      </c>
      <c r="J167" s="142">
        <f t="shared" si="39"/>
        <v>20.945118305397664</v>
      </c>
      <c r="K167" s="39">
        <v>0</v>
      </c>
      <c r="L167" s="142">
        <f t="shared" si="40"/>
        <v>0</v>
      </c>
      <c r="M167" s="142">
        <f t="shared" si="41"/>
        <v>0</v>
      </c>
      <c r="N167" s="39">
        <v>186389</v>
      </c>
      <c r="O167" s="142">
        <f t="shared" si="42"/>
        <v>40.749672059466548</v>
      </c>
      <c r="P167" s="142">
        <f t="shared" si="43"/>
        <v>3.2070428339268036</v>
      </c>
      <c r="Q167" s="39">
        <f t="shared" si="44"/>
        <v>5811865</v>
      </c>
      <c r="R167" s="39">
        <v>0</v>
      </c>
      <c r="S167" s="39">
        <v>0</v>
      </c>
      <c r="T167" s="39">
        <f t="shared" si="45"/>
        <v>5811865</v>
      </c>
      <c r="U167" s="110"/>
      <c r="V167" s="39">
        <v>4210605</v>
      </c>
      <c r="W167" s="142">
        <f t="shared" si="46"/>
        <v>920.55203323130741</v>
      </c>
      <c r="X167" s="142">
        <f t="shared" si="47"/>
        <v>49.105634467318573</v>
      </c>
      <c r="Y167" s="39">
        <v>0</v>
      </c>
      <c r="Z167" s="39">
        <v>0</v>
      </c>
      <c r="AA167" s="39">
        <v>0</v>
      </c>
    </row>
    <row r="168" spans="1:27" x14ac:dyDescent="0.2">
      <c r="A168" s="113">
        <v>5</v>
      </c>
      <c r="B168" s="47">
        <v>0</v>
      </c>
      <c r="C168" s="370" t="s">
        <v>366</v>
      </c>
      <c r="D168" s="113" t="s">
        <v>255</v>
      </c>
      <c r="E168" s="47">
        <v>0</v>
      </c>
      <c r="F168" s="143">
        <f t="shared" si="36"/>
        <v>0</v>
      </c>
      <c r="G168" s="149">
        <f t="shared" si="37"/>
        <v>0</v>
      </c>
      <c r="H168" s="47">
        <v>0</v>
      </c>
      <c r="I168" s="143">
        <f t="shared" si="38"/>
        <v>0</v>
      </c>
      <c r="J168" s="149">
        <f t="shared" si="39"/>
        <v>0</v>
      </c>
      <c r="K168" s="47">
        <v>0</v>
      </c>
      <c r="L168" s="143">
        <f t="shared" si="40"/>
        <v>0</v>
      </c>
      <c r="M168" s="149">
        <f t="shared" si="41"/>
        <v>0</v>
      </c>
      <c r="N168" s="47">
        <v>0</v>
      </c>
      <c r="O168" s="143">
        <f t="shared" si="42"/>
        <v>0</v>
      </c>
      <c r="P168" s="149">
        <f t="shared" si="43"/>
        <v>0</v>
      </c>
      <c r="Q168" s="47">
        <f t="shared" si="44"/>
        <v>0</v>
      </c>
      <c r="R168" s="47">
        <v>0</v>
      </c>
      <c r="S168" s="47">
        <v>0</v>
      </c>
      <c r="T168" s="47">
        <f t="shared" si="45"/>
        <v>0</v>
      </c>
      <c r="U168" s="113"/>
      <c r="V168" s="47">
        <v>0</v>
      </c>
      <c r="W168" s="143">
        <f t="shared" si="46"/>
        <v>0</v>
      </c>
      <c r="X168" s="149">
        <f t="shared" si="47"/>
        <v>0</v>
      </c>
      <c r="Y168" s="47">
        <v>0</v>
      </c>
      <c r="Z168" s="47">
        <v>0</v>
      </c>
      <c r="AA168" s="47">
        <v>0</v>
      </c>
    </row>
    <row r="169" spans="1:27" x14ac:dyDescent="0.2">
      <c r="A169" s="110">
        <v>6</v>
      </c>
      <c r="B169" s="39">
        <v>0</v>
      </c>
      <c r="C169" s="371" t="s">
        <v>366</v>
      </c>
      <c r="D169" s="110" t="s">
        <v>256</v>
      </c>
      <c r="E169" s="39">
        <v>0</v>
      </c>
      <c r="F169" s="142">
        <f t="shared" si="36"/>
        <v>0</v>
      </c>
      <c r="G169" s="151">
        <f t="shared" si="37"/>
        <v>0</v>
      </c>
      <c r="H169" s="39">
        <v>0</v>
      </c>
      <c r="I169" s="142">
        <f t="shared" si="38"/>
        <v>0</v>
      </c>
      <c r="J169" s="151">
        <f t="shared" si="39"/>
        <v>0</v>
      </c>
      <c r="K169" s="39">
        <v>0</v>
      </c>
      <c r="L169" s="142">
        <f t="shared" si="40"/>
        <v>0</v>
      </c>
      <c r="M169" s="151">
        <f t="shared" si="41"/>
        <v>0</v>
      </c>
      <c r="N169" s="39">
        <v>0</v>
      </c>
      <c r="O169" s="142">
        <f t="shared" si="42"/>
        <v>0</v>
      </c>
      <c r="P169" s="151">
        <f t="shared" si="43"/>
        <v>0</v>
      </c>
      <c r="Q169" s="39">
        <f t="shared" si="44"/>
        <v>0</v>
      </c>
      <c r="R169" s="39">
        <v>0</v>
      </c>
      <c r="S169" s="39">
        <v>0</v>
      </c>
      <c r="T169" s="39">
        <f t="shared" si="45"/>
        <v>0</v>
      </c>
      <c r="U169" s="110"/>
      <c r="V169" s="39">
        <v>0</v>
      </c>
      <c r="W169" s="142">
        <f t="shared" si="46"/>
        <v>0</v>
      </c>
      <c r="X169" s="151">
        <f t="shared" si="47"/>
        <v>0</v>
      </c>
      <c r="Y169" s="39">
        <v>0</v>
      </c>
      <c r="Z169" s="39">
        <v>0</v>
      </c>
      <c r="AA169" s="39">
        <v>0</v>
      </c>
    </row>
    <row r="170" spans="1:27" x14ac:dyDescent="0.2">
      <c r="A170" s="113">
        <v>7</v>
      </c>
      <c r="B170" s="47">
        <v>5096</v>
      </c>
      <c r="C170" s="370"/>
      <c r="D170" s="113" t="s">
        <v>257</v>
      </c>
      <c r="E170" s="47">
        <v>7863063</v>
      </c>
      <c r="F170" s="143">
        <f t="shared" si="36"/>
        <v>1542.9872448979593</v>
      </c>
      <c r="G170" s="149">
        <f t="shared" si="37"/>
        <v>76.767618090652434</v>
      </c>
      <c r="H170" s="47">
        <v>2065984</v>
      </c>
      <c r="I170" s="143">
        <f t="shared" si="38"/>
        <v>405.41287284144425</v>
      </c>
      <c r="J170" s="149">
        <f t="shared" si="39"/>
        <v>20.170342103757591</v>
      </c>
      <c r="K170" s="47">
        <v>313635</v>
      </c>
      <c r="L170" s="143">
        <f t="shared" si="40"/>
        <v>61.545329670329672</v>
      </c>
      <c r="M170" s="149">
        <f t="shared" si="41"/>
        <v>3.0620398055899813</v>
      </c>
      <c r="N170" s="47">
        <v>0</v>
      </c>
      <c r="O170" s="143">
        <f t="shared" si="42"/>
        <v>0</v>
      </c>
      <c r="P170" s="149">
        <f t="shared" si="43"/>
        <v>0</v>
      </c>
      <c r="Q170" s="47">
        <f t="shared" si="44"/>
        <v>10242682</v>
      </c>
      <c r="R170" s="47">
        <v>411032</v>
      </c>
      <c r="S170" s="47">
        <v>781567</v>
      </c>
      <c r="T170" s="47">
        <f t="shared" si="45"/>
        <v>11435281</v>
      </c>
      <c r="U170" s="113"/>
      <c r="V170" s="47">
        <v>10596448</v>
      </c>
      <c r="W170" s="143">
        <f t="shared" si="46"/>
        <v>2079.3657770800628</v>
      </c>
      <c r="X170" s="149">
        <f t="shared" si="47"/>
        <v>110.92102574009365</v>
      </c>
      <c r="Y170" s="47">
        <v>42715</v>
      </c>
      <c r="Z170" s="47">
        <v>0</v>
      </c>
      <c r="AA170" s="47">
        <v>0</v>
      </c>
    </row>
    <row r="171" spans="1:27" x14ac:dyDescent="0.2">
      <c r="A171" s="110">
        <v>8</v>
      </c>
      <c r="B171" s="39">
        <v>6596</v>
      </c>
      <c r="C171" s="371"/>
      <c r="D171" s="110" t="s">
        <v>258</v>
      </c>
      <c r="E171" s="39">
        <v>5266263</v>
      </c>
      <c r="F171" s="142">
        <f t="shared" si="36"/>
        <v>798.40251667677376</v>
      </c>
      <c r="G171" s="151">
        <f t="shared" si="37"/>
        <v>68.681300121901273</v>
      </c>
      <c r="H171" s="39">
        <v>1628175</v>
      </c>
      <c r="I171" s="142">
        <f t="shared" si="38"/>
        <v>246.84278350515464</v>
      </c>
      <c r="J171" s="151">
        <f t="shared" si="39"/>
        <v>21.234255833021745</v>
      </c>
      <c r="K171" s="39">
        <v>773243</v>
      </c>
      <c r="L171" s="142">
        <f t="shared" si="40"/>
        <v>117.22907822922984</v>
      </c>
      <c r="M171" s="151">
        <f t="shared" si="41"/>
        <v>10.084444045076992</v>
      </c>
      <c r="N171" s="39">
        <v>0</v>
      </c>
      <c r="O171" s="142">
        <f t="shared" si="42"/>
        <v>0</v>
      </c>
      <c r="P171" s="151">
        <f t="shared" si="43"/>
        <v>0</v>
      </c>
      <c r="Q171" s="39">
        <f t="shared" si="44"/>
        <v>7667681</v>
      </c>
      <c r="R171" s="39">
        <v>36312</v>
      </c>
      <c r="S171" s="39">
        <v>1259062</v>
      </c>
      <c r="T171" s="39">
        <f t="shared" si="45"/>
        <v>8963055</v>
      </c>
      <c r="U171" s="110"/>
      <c r="V171" s="39">
        <v>7075685</v>
      </c>
      <c r="W171" s="142">
        <f t="shared" si="46"/>
        <v>1072.7236203759855</v>
      </c>
      <c r="X171" s="151">
        <f t="shared" si="47"/>
        <v>57.223027145718831</v>
      </c>
      <c r="Y171" s="39">
        <v>0</v>
      </c>
      <c r="Z171" s="39">
        <v>0</v>
      </c>
      <c r="AA171" s="39">
        <v>0</v>
      </c>
    </row>
    <row r="172" spans="1:27" x14ac:dyDescent="0.2">
      <c r="A172" s="113">
        <v>9</v>
      </c>
      <c r="B172" s="47">
        <v>0</v>
      </c>
      <c r="C172" s="370" t="s">
        <v>366</v>
      </c>
      <c r="D172" s="113" t="s">
        <v>259</v>
      </c>
      <c r="E172" s="47">
        <v>0</v>
      </c>
      <c r="F172" s="143">
        <f t="shared" si="36"/>
        <v>0</v>
      </c>
      <c r="G172" s="149">
        <f t="shared" si="37"/>
        <v>0</v>
      </c>
      <c r="H172" s="47">
        <v>0</v>
      </c>
      <c r="I172" s="143">
        <f t="shared" si="38"/>
        <v>0</v>
      </c>
      <c r="J172" s="149">
        <f t="shared" si="39"/>
        <v>0</v>
      </c>
      <c r="K172" s="47">
        <v>0</v>
      </c>
      <c r="L172" s="143">
        <f t="shared" si="40"/>
        <v>0</v>
      </c>
      <c r="M172" s="149">
        <f t="shared" si="41"/>
        <v>0</v>
      </c>
      <c r="N172" s="47">
        <v>0</v>
      </c>
      <c r="O172" s="143">
        <f t="shared" si="42"/>
        <v>0</v>
      </c>
      <c r="P172" s="149">
        <f t="shared" si="43"/>
        <v>0</v>
      </c>
      <c r="Q172" s="47">
        <f t="shared" si="44"/>
        <v>0</v>
      </c>
      <c r="R172" s="47">
        <v>0</v>
      </c>
      <c r="S172" s="47">
        <v>0</v>
      </c>
      <c r="T172" s="47">
        <f t="shared" si="45"/>
        <v>0</v>
      </c>
      <c r="U172" s="113"/>
      <c r="V172" s="47">
        <v>0</v>
      </c>
      <c r="W172" s="143">
        <f t="shared" si="46"/>
        <v>0</v>
      </c>
      <c r="X172" s="149">
        <f t="shared" si="47"/>
        <v>0</v>
      </c>
      <c r="Y172" s="47">
        <v>0</v>
      </c>
      <c r="Z172" s="47">
        <v>0</v>
      </c>
      <c r="AA172" s="47">
        <v>0</v>
      </c>
    </row>
    <row r="173" spans="1:27" x14ac:dyDescent="0.2">
      <c r="A173" s="110">
        <v>10</v>
      </c>
      <c r="B173" s="39">
        <v>23348</v>
      </c>
      <c r="C173" s="371"/>
      <c r="D173" s="110" t="s">
        <v>260</v>
      </c>
      <c r="E173" s="39">
        <v>40393785</v>
      </c>
      <c r="F173" s="142">
        <f t="shared" si="36"/>
        <v>1730.0747387356519</v>
      </c>
      <c r="G173" s="151">
        <f t="shared" si="37"/>
        <v>80.727189291497538</v>
      </c>
      <c r="H173" s="39">
        <v>6997665</v>
      </c>
      <c r="I173" s="142">
        <f t="shared" si="38"/>
        <v>299.71153846153845</v>
      </c>
      <c r="J173" s="151">
        <f t="shared" si="39"/>
        <v>13.984869876727005</v>
      </c>
      <c r="K173" s="39">
        <v>583370</v>
      </c>
      <c r="L173" s="142">
        <f t="shared" si="40"/>
        <v>24.985866027068699</v>
      </c>
      <c r="M173" s="151">
        <f t="shared" si="41"/>
        <v>1.165867977387633</v>
      </c>
      <c r="N173" s="39">
        <v>2062578</v>
      </c>
      <c r="O173" s="142">
        <f t="shared" si="42"/>
        <v>88.340671577865336</v>
      </c>
      <c r="P173" s="151">
        <f t="shared" si="43"/>
        <v>4.1220728543878327</v>
      </c>
      <c r="Q173" s="39">
        <f t="shared" si="44"/>
        <v>50037398</v>
      </c>
      <c r="R173" s="39">
        <v>0</v>
      </c>
      <c r="S173" s="39">
        <v>321143</v>
      </c>
      <c r="T173" s="39">
        <f t="shared" si="45"/>
        <v>50358541</v>
      </c>
      <c r="U173" s="110"/>
      <c r="V173" s="39">
        <v>41297377</v>
      </c>
      <c r="W173" s="142">
        <f t="shared" si="46"/>
        <v>1768.7757837930444</v>
      </c>
      <c r="X173" s="151">
        <f t="shared" si="47"/>
        <v>94.353012060277109</v>
      </c>
      <c r="Y173" s="39">
        <v>1140233</v>
      </c>
      <c r="Z173" s="39">
        <v>1937203</v>
      </c>
      <c r="AA173" s="39">
        <v>0</v>
      </c>
    </row>
    <row r="174" spans="1:27" x14ac:dyDescent="0.2">
      <c r="A174" s="113">
        <v>11</v>
      </c>
      <c r="B174" s="47">
        <v>0</v>
      </c>
      <c r="C174" s="370" t="s">
        <v>366</v>
      </c>
      <c r="D174" s="113" t="s">
        <v>261</v>
      </c>
      <c r="E174" s="47">
        <v>0</v>
      </c>
      <c r="F174" s="143">
        <f t="shared" si="36"/>
        <v>0</v>
      </c>
      <c r="G174" s="149">
        <f t="shared" si="37"/>
        <v>0</v>
      </c>
      <c r="H174" s="47">
        <v>0</v>
      </c>
      <c r="I174" s="143">
        <f t="shared" si="38"/>
        <v>0</v>
      </c>
      <c r="J174" s="149">
        <f t="shared" si="39"/>
        <v>0</v>
      </c>
      <c r="K174" s="47">
        <v>0</v>
      </c>
      <c r="L174" s="143">
        <f t="shared" si="40"/>
        <v>0</v>
      </c>
      <c r="M174" s="149">
        <f t="shared" si="41"/>
        <v>0</v>
      </c>
      <c r="N174" s="47">
        <v>0</v>
      </c>
      <c r="O174" s="143">
        <f t="shared" si="42"/>
        <v>0</v>
      </c>
      <c r="P174" s="149">
        <f t="shared" si="43"/>
        <v>0</v>
      </c>
      <c r="Q174" s="47">
        <f t="shared" si="44"/>
        <v>0</v>
      </c>
      <c r="R174" s="47">
        <v>0</v>
      </c>
      <c r="S174" s="47">
        <v>0</v>
      </c>
      <c r="T174" s="47">
        <f t="shared" si="45"/>
        <v>0</v>
      </c>
      <c r="U174" s="113"/>
      <c r="V174" s="47">
        <v>0</v>
      </c>
      <c r="W174" s="143">
        <f t="shared" si="46"/>
        <v>0</v>
      </c>
      <c r="X174" s="149">
        <f t="shared" si="47"/>
        <v>0</v>
      </c>
      <c r="Y174" s="47">
        <v>0</v>
      </c>
      <c r="Z174" s="47">
        <v>0</v>
      </c>
      <c r="AA174" s="47">
        <v>0</v>
      </c>
    </row>
    <row r="175" spans="1:27" x14ac:dyDescent="0.2">
      <c r="A175" s="110">
        <v>12</v>
      </c>
      <c r="B175" s="39">
        <v>3908</v>
      </c>
      <c r="C175" s="371"/>
      <c r="D175" s="110" t="s">
        <v>262</v>
      </c>
      <c r="E175" s="39">
        <v>9838163</v>
      </c>
      <c r="F175" s="142">
        <f t="shared" si="36"/>
        <v>2517.4419140225177</v>
      </c>
      <c r="G175" s="151">
        <f t="shared" si="37"/>
        <v>48.614053013640863</v>
      </c>
      <c r="H175" s="39">
        <v>8254418</v>
      </c>
      <c r="I175" s="142">
        <f t="shared" si="38"/>
        <v>2112.1847492323441</v>
      </c>
      <c r="J175" s="151">
        <f t="shared" si="39"/>
        <v>40.78817501283028</v>
      </c>
      <c r="K175" s="39">
        <v>2066156</v>
      </c>
      <c r="L175" s="142">
        <f t="shared" si="40"/>
        <v>528.69907881269194</v>
      </c>
      <c r="M175" s="151">
        <f t="shared" si="41"/>
        <v>10.209651671602936</v>
      </c>
      <c r="N175" s="39">
        <v>78545</v>
      </c>
      <c r="O175" s="142">
        <f t="shared" si="42"/>
        <v>20.098515864892526</v>
      </c>
      <c r="P175" s="151">
        <f t="shared" si="43"/>
        <v>0.38812030192592067</v>
      </c>
      <c r="Q175" s="39">
        <f t="shared" si="44"/>
        <v>20237282</v>
      </c>
      <c r="R175" s="39">
        <v>0</v>
      </c>
      <c r="S175" s="39">
        <v>0</v>
      </c>
      <c r="T175" s="39">
        <f t="shared" si="45"/>
        <v>20237282</v>
      </c>
      <c r="U175" s="110"/>
      <c r="V175" s="39">
        <v>18500477</v>
      </c>
      <c r="W175" s="142">
        <f t="shared" si="46"/>
        <v>4734.0012794268168</v>
      </c>
      <c r="X175" s="151">
        <f t="shared" si="47"/>
        <v>252.52905648293745</v>
      </c>
      <c r="Y175" s="39">
        <v>486192</v>
      </c>
      <c r="Z175" s="39">
        <v>0</v>
      </c>
      <c r="AA175" s="39">
        <v>0</v>
      </c>
    </row>
    <row r="176" spans="1:27" x14ac:dyDescent="0.2">
      <c r="A176" s="113">
        <v>13</v>
      </c>
      <c r="B176" s="47">
        <v>20062</v>
      </c>
      <c r="C176" s="370"/>
      <c r="D176" s="113" t="s">
        <v>102</v>
      </c>
      <c r="E176" s="47">
        <v>20672264</v>
      </c>
      <c r="F176" s="143">
        <f t="shared" si="36"/>
        <v>1030.4189014056426</v>
      </c>
      <c r="G176" s="149">
        <f t="shared" si="37"/>
        <v>84.452357031016277</v>
      </c>
      <c r="H176" s="47">
        <v>3759671</v>
      </c>
      <c r="I176" s="143">
        <f t="shared" si="38"/>
        <v>187.40260193400459</v>
      </c>
      <c r="J176" s="149">
        <f t="shared" si="39"/>
        <v>15.359376099838798</v>
      </c>
      <c r="K176" s="47">
        <v>46084</v>
      </c>
      <c r="L176" s="143">
        <f t="shared" si="40"/>
        <v>2.2970790549297178</v>
      </c>
      <c r="M176" s="149">
        <f t="shared" si="41"/>
        <v>0.18826686914492549</v>
      </c>
      <c r="N176" s="47">
        <v>0</v>
      </c>
      <c r="O176" s="143">
        <f t="shared" si="42"/>
        <v>0</v>
      </c>
      <c r="P176" s="149">
        <f t="shared" si="43"/>
        <v>0</v>
      </c>
      <c r="Q176" s="47">
        <f t="shared" si="44"/>
        <v>24478019</v>
      </c>
      <c r="R176" s="47">
        <v>925726</v>
      </c>
      <c r="S176" s="47">
        <v>0</v>
      </c>
      <c r="T176" s="47">
        <f t="shared" si="45"/>
        <v>25403745</v>
      </c>
      <c r="U176" s="113"/>
      <c r="V176" s="47">
        <v>23186603</v>
      </c>
      <c r="W176" s="143">
        <f t="shared" si="46"/>
        <v>1155.7473332668726</v>
      </c>
      <c r="X176" s="149">
        <f t="shared" si="47"/>
        <v>61.651817643338745</v>
      </c>
      <c r="Y176" s="47">
        <v>0</v>
      </c>
      <c r="Z176" s="47">
        <v>0</v>
      </c>
      <c r="AA176" s="47">
        <v>0</v>
      </c>
    </row>
    <row r="177" spans="1:27" x14ac:dyDescent="0.2">
      <c r="A177" s="110">
        <v>14</v>
      </c>
      <c r="B177" s="39">
        <v>5679</v>
      </c>
      <c r="C177" s="371"/>
      <c r="D177" s="110" t="s">
        <v>263</v>
      </c>
      <c r="E177" s="39">
        <v>11056521</v>
      </c>
      <c r="F177" s="142">
        <f t="shared" si="36"/>
        <v>1946.9133650290544</v>
      </c>
      <c r="G177" s="151">
        <f t="shared" si="37"/>
        <v>92.420798414208733</v>
      </c>
      <c r="H177" s="39">
        <v>877881</v>
      </c>
      <c r="I177" s="142">
        <f t="shared" si="38"/>
        <v>154.58372952984681</v>
      </c>
      <c r="J177" s="151">
        <f t="shared" si="39"/>
        <v>7.3381548257959244</v>
      </c>
      <c r="K177" s="39">
        <v>28837</v>
      </c>
      <c r="L177" s="142">
        <f t="shared" si="40"/>
        <v>5.0778306039795735</v>
      </c>
      <c r="M177" s="151">
        <f t="shared" si="41"/>
        <v>0.24104675999534908</v>
      </c>
      <c r="N177" s="39">
        <v>0</v>
      </c>
      <c r="O177" s="142">
        <f t="shared" si="42"/>
        <v>0</v>
      </c>
      <c r="P177" s="151">
        <f t="shared" si="43"/>
        <v>0</v>
      </c>
      <c r="Q177" s="39">
        <f t="shared" si="44"/>
        <v>11963239</v>
      </c>
      <c r="R177" s="39">
        <v>200000</v>
      </c>
      <c r="S177" s="39">
        <v>-293402</v>
      </c>
      <c r="T177" s="39">
        <f t="shared" si="45"/>
        <v>11869837</v>
      </c>
      <c r="U177" s="110"/>
      <c r="V177" s="39">
        <v>9721808</v>
      </c>
      <c r="W177" s="142">
        <f t="shared" si="46"/>
        <v>1711.8873041028351</v>
      </c>
      <c r="X177" s="151">
        <f t="shared" si="47"/>
        <v>91.318371118511934</v>
      </c>
      <c r="Y177" s="39">
        <v>0</v>
      </c>
      <c r="Z177" s="39">
        <v>0</v>
      </c>
      <c r="AA177" s="39">
        <v>0</v>
      </c>
    </row>
    <row r="178" spans="1:27" x14ac:dyDescent="0.2">
      <c r="A178" s="113">
        <v>15</v>
      </c>
      <c r="B178" s="47">
        <v>7473</v>
      </c>
      <c r="C178" s="370"/>
      <c r="D178" s="113" t="s">
        <v>264</v>
      </c>
      <c r="E178" s="47">
        <v>11333082</v>
      </c>
      <c r="F178" s="143">
        <f t="shared" si="36"/>
        <v>1516.5371336812525</v>
      </c>
      <c r="G178" s="149">
        <f t="shared" si="37"/>
        <v>75.691431515445302</v>
      </c>
      <c r="H178" s="47">
        <v>3362806</v>
      </c>
      <c r="I178" s="143">
        <f t="shared" si="38"/>
        <v>449.9941121370266</v>
      </c>
      <c r="J178" s="149">
        <f t="shared" si="39"/>
        <v>22.459521606631679</v>
      </c>
      <c r="K178" s="47">
        <v>57823</v>
      </c>
      <c r="L178" s="143">
        <f t="shared" si="40"/>
        <v>7.7375886524822697</v>
      </c>
      <c r="M178" s="149">
        <f t="shared" si="41"/>
        <v>0.38618847410771351</v>
      </c>
      <c r="N178" s="47">
        <v>219030</v>
      </c>
      <c r="O178" s="143">
        <f t="shared" si="42"/>
        <v>29.309514251304698</v>
      </c>
      <c r="P178" s="149">
        <f t="shared" si="43"/>
        <v>1.4628584038153067</v>
      </c>
      <c r="Q178" s="47">
        <f t="shared" si="44"/>
        <v>14972741</v>
      </c>
      <c r="R178" s="47">
        <v>776500</v>
      </c>
      <c r="S178" s="47">
        <v>0</v>
      </c>
      <c r="T178" s="47">
        <f t="shared" si="45"/>
        <v>15749241</v>
      </c>
      <c r="U178" s="113"/>
      <c r="V178" s="47">
        <v>15619496</v>
      </c>
      <c r="W178" s="143">
        <f t="shared" si="46"/>
        <v>2090.123912752576</v>
      </c>
      <c r="X178" s="149">
        <f t="shared" si="47"/>
        <v>111.49490430297064</v>
      </c>
      <c r="Y178" s="47">
        <v>0</v>
      </c>
      <c r="Z178" s="47">
        <v>0</v>
      </c>
      <c r="AA178" s="47">
        <v>0</v>
      </c>
    </row>
    <row r="179" spans="1:27" x14ac:dyDescent="0.2">
      <c r="A179" s="110">
        <v>16</v>
      </c>
      <c r="B179" s="39">
        <v>15011</v>
      </c>
      <c r="C179" s="371"/>
      <c r="D179" s="110" t="s">
        <v>265</v>
      </c>
      <c r="E179" s="39">
        <v>12878965</v>
      </c>
      <c r="F179" s="142">
        <f t="shared" si="36"/>
        <v>857.96848977416562</v>
      </c>
      <c r="G179" s="151">
        <f t="shared" si="37"/>
        <v>75.825312700047292</v>
      </c>
      <c r="H179" s="39">
        <v>4001116</v>
      </c>
      <c r="I179" s="142">
        <f t="shared" si="38"/>
        <v>266.54559989341152</v>
      </c>
      <c r="J179" s="151">
        <f t="shared" si="39"/>
        <v>23.556696663836139</v>
      </c>
      <c r="K179" s="39">
        <v>104966</v>
      </c>
      <c r="L179" s="142">
        <f t="shared" si="40"/>
        <v>6.9926054226900272</v>
      </c>
      <c r="M179" s="151">
        <f t="shared" si="41"/>
        <v>0.61799063611657945</v>
      </c>
      <c r="N179" s="39">
        <v>0</v>
      </c>
      <c r="O179" s="142">
        <f t="shared" si="42"/>
        <v>0</v>
      </c>
      <c r="P179" s="151">
        <f t="shared" si="43"/>
        <v>0</v>
      </c>
      <c r="Q179" s="39">
        <f t="shared" si="44"/>
        <v>16985047</v>
      </c>
      <c r="R179" s="39">
        <v>65699</v>
      </c>
      <c r="S179" s="39">
        <v>3015000</v>
      </c>
      <c r="T179" s="39">
        <f t="shared" si="45"/>
        <v>20065746</v>
      </c>
      <c r="U179" s="110"/>
      <c r="V179" s="39">
        <v>17510597</v>
      </c>
      <c r="W179" s="142">
        <f t="shared" si="46"/>
        <v>1166.5176870295118</v>
      </c>
      <c r="X179" s="151">
        <f t="shared" si="47"/>
        <v>62.22634796412396</v>
      </c>
      <c r="Y179" s="39">
        <v>0</v>
      </c>
      <c r="Z179" s="39">
        <v>642677</v>
      </c>
      <c r="AA179" s="39">
        <v>107200</v>
      </c>
    </row>
    <row r="180" spans="1:27" x14ac:dyDescent="0.2">
      <c r="A180" s="113">
        <v>17</v>
      </c>
      <c r="B180" s="47">
        <v>24655</v>
      </c>
      <c r="C180" s="370"/>
      <c r="D180" s="113" t="s">
        <v>266</v>
      </c>
      <c r="E180" s="47">
        <v>44565973</v>
      </c>
      <c r="F180" s="143">
        <f t="shared" si="36"/>
        <v>1807.5835733117015</v>
      </c>
      <c r="G180" s="149">
        <f t="shared" si="37"/>
        <v>79.195192188221029</v>
      </c>
      <c r="H180" s="47">
        <v>5190825</v>
      </c>
      <c r="I180" s="143">
        <f t="shared" si="38"/>
        <v>210.53843033867369</v>
      </c>
      <c r="J180" s="149">
        <f t="shared" si="39"/>
        <v>9.2242658651348748</v>
      </c>
      <c r="K180" s="47">
        <v>12638</v>
      </c>
      <c r="L180" s="143">
        <f t="shared" si="40"/>
        <v>0.51259379436219832</v>
      </c>
      <c r="M180" s="149">
        <f t="shared" si="41"/>
        <v>2.2458139506451199E-2</v>
      </c>
      <c r="N180" s="47">
        <v>6504148</v>
      </c>
      <c r="O180" s="143">
        <f t="shared" si="42"/>
        <v>263.8064489961468</v>
      </c>
      <c r="P180" s="149">
        <f t="shared" si="43"/>
        <v>11.558083807137644</v>
      </c>
      <c r="Q180" s="47">
        <f t="shared" si="44"/>
        <v>56273584</v>
      </c>
      <c r="R180" s="47">
        <v>277053</v>
      </c>
      <c r="S180" s="47">
        <v>0</v>
      </c>
      <c r="T180" s="47">
        <f t="shared" si="45"/>
        <v>56550637</v>
      </c>
      <c r="U180" s="113"/>
      <c r="V180" s="47">
        <v>54134248</v>
      </c>
      <c r="W180" s="143">
        <f t="shared" si="46"/>
        <v>2195.6701683228553</v>
      </c>
      <c r="X180" s="149">
        <f t="shared" si="47"/>
        <v>117.12513014391016</v>
      </c>
      <c r="Y180" s="47">
        <v>0</v>
      </c>
      <c r="Z180" s="47">
        <v>0</v>
      </c>
      <c r="AA180" s="47">
        <v>0</v>
      </c>
    </row>
    <row r="181" spans="1:27" x14ac:dyDescent="0.2">
      <c r="A181" s="110">
        <v>18</v>
      </c>
      <c r="B181" s="39">
        <v>48250</v>
      </c>
      <c r="C181" s="371"/>
      <c r="D181" s="110" t="s">
        <v>267</v>
      </c>
      <c r="E181" s="39">
        <v>69248855</v>
      </c>
      <c r="F181" s="142">
        <f t="shared" si="36"/>
        <v>1435.2094300518136</v>
      </c>
      <c r="G181" s="151">
        <f t="shared" si="37"/>
        <v>87.240011962094698</v>
      </c>
      <c r="H181" s="39">
        <v>10085586</v>
      </c>
      <c r="I181" s="142">
        <f t="shared" si="38"/>
        <v>209.02768911917099</v>
      </c>
      <c r="J181" s="151">
        <f t="shared" si="39"/>
        <v>12.705865581239356</v>
      </c>
      <c r="K181" s="39">
        <v>24470</v>
      </c>
      <c r="L181" s="142">
        <f t="shared" si="40"/>
        <v>0.50715025906735756</v>
      </c>
      <c r="M181" s="151">
        <f t="shared" si="41"/>
        <v>3.0827413575465722E-2</v>
      </c>
      <c r="N181" s="39">
        <v>18491</v>
      </c>
      <c r="O181" s="142">
        <f t="shared" si="42"/>
        <v>0.38323316062176166</v>
      </c>
      <c r="P181" s="151">
        <f t="shared" si="43"/>
        <v>2.3295043090475549E-2</v>
      </c>
      <c r="Q181" s="39">
        <f t="shared" si="44"/>
        <v>79377402</v>
      </c>
      <c r="R181" s="39">
        <v>0</v>
      </c>
      <c r="S181" s="39">
        <v>2155381</v>
      </c>
      <c r="T181" s="39">
        <f t="shared" si="45"/>
        <v>81532783</v>
      </c>
      <c r="U181" s="110"/>
      <c r="V181" s="39">
        <v>73020565</v>
      </c>
      <c r="W181" s="142">
        <f t="shared" si="46"/>
        <v>1513.379585492228</v>
      </c>
      <c r="X181" s="151">
        <f t="shared" si="47"/>
        <v>80.729238601127705</v>
      </c>
      <c r="Y181" s="39">
        <v>4235994</v>
      </c>
      <c r="Z181" s="39">
        <v>0</v>
      </c>
      <c r="AA181" s="39">
        <v>0</v>
      </c>
    </row>
    <row r="182" spans="1:27" x14ac:dyDescent="0.2">
      <c r="A182" s="113">
        <v>19</v>
      </c>
      <c r="B182" s="47">
        <v>4831</v>
      </c>
      <c r="C182" s="370"/>
      <c r="D182" s="113" t="s">
        <v>268</v>
      </c>
      <c r="E182" s="47">
        <v>5798369</v>
      </c>
      <c r="F182" s="143">
        <f t="shared" si="36"/>
        <v>1200.241978886359</v>
      </c>
      <c r="G182" s="149">
        <f t="shared" si="37"/>
        <v>69.600024582921577</v>
      </c>
      <c r="H182" s="47">
        <v>1898649</v>
      </c>
      <c r="I182" s="143">
        <f t="shared" si="38"/>
        <v>393.01366176774997</v>
      </c>
      <c r="J182" s="149">
        <f t="shared" si="39"/>
        <v>22.790204810066321</v>
      </c>
      <c r="K182" s="47">
        <v>20559</v>
      </c>
      <c r="L182" s="143">
        <f t="shared" si="40"/>
        <v>4.2556406541088805</v>
      </c>
      <c r="M182" s="149">
        <f t="shared" si="41"/>
        <v>0.24677748266802002</v>
      </c>
      <c r="N182" s="47">
        <v>613410</v>
      </c>
      <c r="O182" s="143">
        <f t="shared" si="42"/>
        <v>126.9737114469054</v>
      </c>
      <c r="P182" s="149">
        <f t="shared" si="43"/>
        <v>7.36299312434409</v>
      </c>
      <c r="Q182" s="47">
        <f t="shared" si="44"/>
        <v>8330987</v>
      </c>
      <c r="R182" s="47">
        <v>36950</v>
      </c>
      <c r="S182" s="47">
        <v>0</v>
      </c>
      <c r="T182" s="47">
        <f t="shared" si="45"/>
        <v>8367937</v>
      </c>
      <c r="U182" s="113"/>
      <c r="V182" s="47">
        <v>7454694</v>
      </c>
      <c r="W182" s="143">
        <f t="shared" si="46"/>
        <v>1543.0954253777686</v>
      </c>
      <c r="X182" s="149">
        <f t="shared" si="47"/>
        <v>82.314390899566078</v>
      </c>
      <c r="Y182" s="47">
        <v>41801</v>
      </c>
      <c r="Z182" s="47">
        <v>152531</v>
      </c>
      <c r="AA182" s="47">
        <v>525925</v>
      </c>
    </row>
    <row r="183" spans="1:27" x14ac:dyDescent="0.2">
      <c r="A183" s="110">
        <v>20</v>
      </c>
      <c r="B183" s="39">
        <v>5751</v>
      </c>
      <c r="C183" s="371"/>
      <c r="D183" s="110" t="s">
        <v>269</v>
      </c>
      <c r="E183" s="39">
        <v>5847837</v>
      </c>
      <c r="F183" s="142">
        <f t="shared" si="36"/>
        <v>1016.8382889932186</v>
      </c>
      <c r="G183" s="151">
        <f t="shared" si="37"/>
        <v>67.195014836631586</v>
      </c>
      <c r="H183" s="39">
        <v>2285642</v>
      </c>
      <c r="I183" s="142">
        <f t="shared" si="38"/>
        <v>397.43383759346199</v>
      </c>
      <c r="J183" s="151">
        <f t="shared" si="39"/>
        <v>26.263342856722634</v>
      </c>
      <c r="K183" s="39">
        <v>22203</v>
      </c>
      <c r="L183" s="142">
        <f t="shared" si="40"/>
        <v>3.8607198748043818</v>
      </c>
      <c r="M183" s="151">
        <f t="shared" si="41"/>
        <v>0.25512525646965384</v>
      </c>
      <c r="N183" s="39">
        <v>547102</v>
      </c>
      <c r="O183" s="142">
        <f t="shared" si="42"/>
        <v>95.131629281864022</v>
      </c>
      <c r="P183" s="151">
        <f t="shared" si="43"/>
        <v>6.2865170501761272</v>
      </c>
      <c r="Q183" s="39">
        <f t="shared" si="44"/>
        <v>8702784</v>
      </c>
      <c r="R183" s="39">
        <v>4589</v>
      </c>
      <c r="S183" s="39">
        <v>3048450</v>
      </c>
      <c r="T183" s="39">
        <f t="shared" si="45"/>
        <v>11755823</v>
      </c>
      <c r="U183" s="110"/>
      <c r="V183" s="39">
        <v>11552911</v>
      </c>
      <c r="W183" s="142">
        <f t="shared" si="46"/>
        <v>2008.8525473830639</v>
      </c>
      <c r="X183" s="151">
        <f t="shared" si="47"/>
        <v>107.15959047341292</v>
      </c>
      <c r="Y183" s="39">
        <v>794262</v>
      </c>
      <c r="Z183" s="39">
        <v>0</v>
      </c>
      <c r="AA183" s="39">
        <v>0</v>
      </c>
    </row>
    <row r="184" spans="1:27" x14ac:dyDescent="0.2">
      <c r="A184" s="113">
        <v>21</v>
      </c>
      <c r="B184" s="47">
        <v>4880</v>
      </c>
      <c r="C184" s="370"/>
      <c r="D184" s="113" t="s">
        <v>170</v>
      </c>
      <c r="E184" s="47">
        <v>4601747</v>
      </c>
      <c r="F184" s="143">
        <f t="shared" si="36"/>
        <v>942.98094262295081</v>
      </c>
      <c r="G184" s="149">
        <f t="shared" si="37"/>
        <v>69.663465483200667</v>
      </c>
      <c r="H184" s="47">
        <v>1977987</v>
      </c>
      <c r="I184" s="143">
        <f t="shared" si="38"/>
        <v>405.3252049180328</v>
      </c>
      <c r="J184" s="149">
        <f t="shared" si="39"/>
        <v>29.94372117822202</v>
      </c>
      <c r="K184" s="47">
        <v>25948</v>
      </c>
      <c r="L184" s="143">
        <f t="shared" si="40"/>
        <v>5.3172131147540984</v>
      </c>
      <c r="M184" s="149">
        <f t="shared" si="41"/>
        <v>0.39281333857730361</v>
      </c>
      <c r="N184" s="47">
        <v>0</v>
      </c>
      <c r="O184" s="143">
        <f t="shared" si="42"/>
        <v>0</v>
      </c>
      <c r="P184" s="149">
        <f t="shared" si="43"/>
        <v>0</v>
      </c>
      <c r="Q184" s="47">
        <f t="shared" si="44"/>
        <v>6605682</v>
      </c>
      <c r="R184" s="47">
        <v>46122</v>
      </c>
      <c r="S184" s="47">
        <v>551116</v>
      </c>
      <c r="T184" s="47">
        <f t="shared" si="45"/>
        <v>7202920</v>
      </c>
      <c r="U184" s="113"/>
      <c r="V184" s="47">
        <v>5963106</v>
      </c>
      <c r="W184" s="143">
        <f t="shared" si="46"/>
        <v>1221.9479508196721</v>
      </c>
      <c r="X184" s="149">
        <f t="shared" si="47"/>
        <v>65.183202301354797</v>
      </c>
      <c r="Y184" s="47">
        <v>0</v>
      </c>
      <c r="Z184" s="47">
        <v>0</v>
      </c>
      <c r="AA184" s="47">
        <v>0</v>
      </c>
    </row>
    <row r="185" spans="1:27" x14ac:dyDescent="0.2">
      <c r="A185" s="110">
        <v>22</v>
      </c>
      <c r="B185" s="39">
        <v>8985</v>
      </c>
      <c r="C185" s="371"/>
      <c r="D185" s="110" t="s">
        <v>186</v>
      </c>
      <c r="E185" s="39">
        <v>8256368</v>
      </c>
      <c r="F185" s="142">
        <f t="shared" si="36"/>
        <v>918.90573177518081</v>
      </c>
      <c r="G185" s="151">
        <f t="shared" si="37"/>
        <v>61.216359936152763</v>
      </c>
      <c r="H185" s="39">
        <v>3827700</v>
      </c>
      <c r="I185" s="142">
        <f t="shared" si="38"/>
        <v>426.01001669449084</v>
      </c>
      <c r="J185" s="151">
        <f t="shared" si="39"/>
        <v>28.380258841128679</v>
      </c>
      <c r="K185" s="39">
        <v>1362557</v>
      </c>
      <c r="L185" s="142">
        <f t="shared" si="40"/>
        <v>151.64796883695047</v>
      </c>
      <c r="M185" s="151">
        <f t="shared" si="41"/>
        <v>10.102599562607249</v>
      </c>
      <c r="N185" s="39">
        <v>40567</v>
      </c>
      <c r="O185" s="142">
        <f t="shared" si="42"/>
        <v>4.5149693934335007</v>
      </c>
      <c r="P185" s="151">
        <f t="shared" si="43"/>
        <v>0.30078166011131152</v>
      </c>
      <c r="Q185" s="39">
        <f t="shared" si="44"/>
        <v>13487192</v>
      </c>
      <c r="R185" s="39">
        <v>41682</v>
      </c>
      <c r="S185" s="39">
        <v>0</v>
      </c>
      <c r="T185" s="39">
        <f t="shared" si="45"/>
        <v>13528874</v>
      </c>
      <c r="U185" s="110"/>
      <c r="V185" s="39">
        <v>12920635</v>
      </c>
      <c r="W185" s="142">
        <f t="shared" si="46"/>
        <v>1438.022815804118</v>
      </c>
      <c r="X185" s="151">
        <f t="shared" si="47"/>
        <v>76.70943107981573</v>
      </c>
      <c r="Y185" s="39">
        <v>40000</v>
      </c>
      <c r="Z185" s="39">
        <v>65479</v>
      </c>
      <c r="AA185" s="39">
        <v>0</v>
      </c>
    </row>
    <row r="186" spans="1:27" x14ac:dyDescent="0.2">
      <c r="A186" s="113">
        <v>23</v>
      </c>
      <c r="B186" s="47">
        <v>8929</v>
      </c>
      <c r="C186" s="370"/>
      <c r="D186" s="129" t="s">
        <v>270</v>
      </c>
      <c r="E186" s="47">
        <v>15425436</v>
      </c>
      <c r="F186" s="143">
        <f t="shared" si="36"/>
        <v>1727.5659088363759</v>
      </c>
      <c r="G186" s="149">
        <f t="shared" si="37"/>
        <v>85.913325289734161</v>
      </c>
      <c r="H186" s="47">
        <v>2258712</v>
      </c>
      <c r="I186" s="143">
        <f t="shared" si="38"/>
        <v>252.96360174711614</v>
      </c>
      <c r="J186" s="149">
        <f t="shared" si="39"/>
        <v>12.58009555074009</v>
      </c>
      <c r="K186" s="47">
        <v>270501</v>
      </c>
      <c r="L186" s="143">
        <f t="shared" si="40"/>
        <v>30.294657856422891</v>
      </c>
      <c r="M186" s="149">
        <f t="shared" si="41"/>
        <v>1.5065791595257585</v>
      </c>
      <c r="N186" s="47">
        <v>0</v>
      </c>
      <c r="O186" s="143">
        <f t="shared" si="42"/>
        <v>0</v>
      </c>
      <c r="P186" s="149">
        <f t="shared" si="43"/>
        <v>0</v>
      </c>
      <c r="Q186" s="47">
        <f t="shared" si="44"/>
        <v>17954649</v>
      </c>
      <c r="R186" s="47">
        <v>486846</v>
      </c>
      <c r="S186" s="47">
        <v>0</v>
      </c>
      <c r="T186" s="47">
        <f t="shared" si="45"/>
        <v>18441495</v>
      </c>
      <c r="U186" s="113"/>
      <c r="V186" s="47">
        <v>15636605</v>
      </c>
      <c r="W186" s="143">
        <f t="shared" si="46"/>
        <v>1751.2157016463209</v>
      </c>
      <c r="X186" s="149">
        <f t="shared" si="47"/>
        <v>93.416292631081717</v>
      </c>
      <c r="Y186" s="47">
        <v>0</v>
      </c>
      <c r="Z186" s="47">
        <v>1919162</v>
      </c>
      <c r="AA186" s="47">
        <v>0</v>
      </c>
    </row>
    <row r="187" spans="1:27" x14ac:dyDescent="0.2">
      <c r="A187" s="110">
        <v>24</v>
      </c>
      <c r="B187" s="39">
        <v>0</v>
      </c>
      <c r="C187" s="371" t="s">
        <v>366</v>
      </c>
      <c r="D187" s="110" t="s">
        <v>271</v>
      </c>
      <c r="E187" s="39">
        <v>0</v>
      </c>
      <c r="F187" s="142">
        <f t="shared" si="36"/>
        <v>0</v>
      </c>
      <c r="G187" s="151">
        <f t="shared" si="37"/>
        <v>0</v>
      </c>
      <c r="H187" s="39">
        <v>0</v>
      </c>
      <c r="I187" s="142">
        <f t="shared" si="38"/>
        <v>0</v>
      </c>
      <c r="J187" s="151">
        <f t="shared" si="39"/>
        <v>0</v>
      </c>
      <c r="K187" s="39">
        <v>0</v>
      </c>
      <c r="L187" s="142">
        <f t="shared" si="40"/>
        <v>0</v>
      </c>
      <c r="M187" s="151">
        <f t="shared" si="41"/>
        <v>0</v>
      </c>
      <c r="N187" s="39">
        <v>0</v>
      </c>
      <c r="O187" s="142">
        <f t="shared" si="42"/>
        <v>0</v>
      </c>
      <c r="P187" s="151">
        <f t="shared" si="43"/>
        <v>0</v>
      </c>
      <c r="Q187" s="39">
        <f t="shared" si="44"/>
        <v>0</v>
      </c>
      <c r="R187" s="39">
        <v>0</v>
      </c>
      <c r="S187" s="39">
        <v>0</v>
      </c>
      <c r="T187" s="39">
        <f t="shared" si="45"/>
        <v>0</v>
      </c>
      <c r="U187" s="110"/>
      <c r="V187" s="39">
        <v>0</v>
      </c>
      <c r="W187" s="142">
        <f t="shared" si="46"/>
        <v>0</v>
      </c>
      <c r="X187" s="151">
        <f t="shared" si="47"/>
        <v>0</v>
      </c>
      <c r="Y187" s="39">
        <v>0</v>
      </c>
      <c r="Z187" s="39">
        <v>0</v>
      </c>
      <c r="AA187" s="39">
        <v>0</v>
      </c>
    </row>
    <row r="188" spans="1:27" x14ac:dyDescent="0.2">
      <c r="A188" s="113">
        <v>25</v>
      </c>
      <c r="B188" s="47">
        <v>4903</v>
      </c>
      <c r="C188" s="370"/>
      <c r="D188" s="113" t="s">
        <v>272</v>
      </c>
      <c r="E188" s="47">
        <v>9975253</v>
      </c>
      <c r="F188" s="143">
        <f t="shared" si="36"/>
        <v>2034.5202936977362</v>
      </c>
      <c r="G188" s="149">
        <f t="shared" si="37"/>
        <v>72.839074634974139</v>
      </c>
      <c r="H188" s="47">
        <v>2650131</v>
      </c>
      <c r="I188" s="143">
        <f t="shared" si="38"/>
        <v>540.51213542728942</v>
      </c>
      <c r="J188" s="149">
        <f t="shared" si="39"/>
        <v>19.35119737829794</v>
      </c>
      <c r="K188" s="47">
        <v>492640</v>
      </c>
      <c r="L188" s="143">
        <f t="shared" si="40"/>
        <v>100.47725882112992</v>
      </c>
      <c r="M188" s="149">
        <f t="shared" si="41"/>
        <v>3.5972462781819829</v>
      </c>
      <c r="N188" s="47">
        <v>576896</v>
      </c>
      <c r="O188" s="143">
        <f t="shared" si="42"/>
        <v>117.66183968998573</v>
      </c>
      <c r="P188" s="149">
        <f t="shared" si="43"/>
        <v>4.2124817085459423</v>
      </c>
      <c r="Q188" s="47">
        <f t="shared" si="44"/>
        <v>13694920</v>
      </c>
      <c r="R188" s="47">
        <v>0</v>
      </c>
      <c r="S188" s="47">
        <v>0</v>
      </c>
      <c r="T188" s="47">
        <f t="shared" si="45"/>
        <v>13694920</v>
      </c>
      <c r="U188" s="113"/>
      <c r="V188" s="47">
        <v>12720147</v>
      </c>
      <c r="W188" s="143">
        <f t="shared" si="46"/>
        <v>2594.3599836834592</v>
      </c>
      <c r="X188" s="149">
        <f t="shared" si="47"/>
        <v>138.39271267286125</v>
      </c>
      <c r="Y188" s="47">
        <v>-4501400</v>
      </c>
      <c r="Z188" s="47">
        <v>914122</v>
      </c>
      <c r="AA188" s="47">
        <v>278193</v>
      </c>
    </row>
    <row r="189" spans="1:27" x14ac:dyDescent="0.2">
      <c r="A189" s="110">
        <v>26</v>
      </c>
      <c r="B189" s="39">
        <v>8533</v>
      </c>
      <c r="C189" s="371"/>
      <c r="D189" s="110" t="s">
        <v>273</v>
      </c>
      <c r="E189" s="39">
        <v>10819298</v>
      </c>
      <c r="F189" s="142">
        <f t="shared" si="36"/>
        <v>1267.9360131255128</v>
      </c>
      <c r="G189" s="151">
        <f t="shared" si="37"/>
        <v>69.75628396930756</v>
      </c>
      <c r="H189" s="39">
        <v>2400690</v>
      </c>
      <c r="I189" s="142">
        <f t="shared" si="38"/>
        <v>281.34184929098791</v>
      </c>
      <c r="J189" s="151">
        <f t="shared" si="39"/>
        <v>15.478195846188633</v>
      </c>
      <c r="K189" s="39">
        <v>2290153</v>
      </c>
      <c r="L189" s="142">
        <f t="shared" si="40"/>
        <v>268.38778858549165</v>
      </c>
      <c r="M189" s="151">
        <f t="shared" si="41"/>
        <v>14.765520184503803</v>
      </c>
      <c r="N189" s="39">
        <v>0</v>
      </c>
      <c r="O189" s="142">
        <f t="shared" si="42"/>
        <v>0</v>
      </c>
      <c r="P189" s="151">
        <f t="shared" si="43"/>
        <v>0</v>
      </c>
      <c r="Q189" s="39">
        <f t="shared" si="44"/>
        <v>15510141</v>
      </c>
      <c r="R189" s="39">
        <v>186032</v>
      </c>
      <c r="S189" s="39">
        <v>0</v>
      </c>
      <c r="T189" s="39">
        <f t="shared" si="45"/>
        <v>15696173</v>
      </c>
      <c r="U189" s="110"/>
      <c r="V189" s="39">
        <v>10796371</v>
      </c>
      <c r="W189" s="142">
        <f t="shared" si="46"/>
        <v>1265.2491503574358</v>
      </c>
      <c r="X189" s="151">
        <f t="shared" si="47"/>
        <v>67.493047698180476</v>
      </c>
      <c r="Y189" s="39">
        <v>0</v>
      </c>
      <c r="Z189" s="39">
        <v>0</v>
      </c>
      <c r="AA189" s="39">
        <v>0</v>
      </c>
    </row>
    <row r="190" spans="1:27" x14ac:dyDescent="0.2">
      <c r="A190" s="113">
        <v>27</v>
      </c>
      <c r="B190" s="47">
        <v>7966</v>
      </c>
      <c r="C190" s="370"/>
      <c r="D190" s="113" t="s">
        <v>274</v>
      </c>
      <c r="E190" s="47">
        <v>10037905</v>
      </c>
      <c r="F190" s="143">
        <f t="shared" si="36"/>
        <v>1260.0935224704997</v>
      </c>
      <c r="G190" s="149">
        <f t="shared" si="37"/>
        <v>58.156695713617459</v>
      </c>
      <c r="H190" s="47">
        <v>4909676</v>
      </c>
      <c r="I190" s="143">
        <f t="shared" si="38"/>
        <v>616.3288978157168</v>
      </c>
      <c r="J190" s="149">
        <f t="shared" si="39"/>
        <v>28.445231667808219</v>
      </c>
      <c r="K190" s="47">
        <v>2312521</v>
      </c>
      <c r="L190" s="143">
        <f t="shared" si="40"/>
        <v>290.29889530504647</v>
      </c>
      <c r="M190" s="149">
        <f t="shared" si="41"/>
        <v>13.398072618574327</v>
      </c>
      <c r="N190" s="47">
        <v>0</v>
      </c>
      <c r="O190" s="143">
        <f t="shared" si="42"/>
        <v>0</v>
      </c>
      <c r="P190" s="149">
        <f t="shared" si="43"/>
        <v>0</v>
      </c>
      <c r="Q190" s="47">
        <f t="shared" si="44"/>
        <v>17260102</v>
      </c>
      <c r="R190" s="47">
        <v>0</v>
      </c>
      <c r="S190" s="47">
        <v>0</v>
      </c>
      <c r="T190" s="47">
        <f t="shared" si="45"/>
        <v>17260102</v>
      </c>
      <c r="U190" s="113"/>
      <c r="V190" s="47">
        <v>15042379</v>
      </c>
      <c r="W190" s="143">
        <f t="shared" si="46"/>
        <v>1888.3227466733617</v>
      </c>
      <c r="X190" s="149">
        <f t="shared" si="47"/>
        <v>100.73008717277527</v>
      </c>
      <c r="Y190" s="47">
        <v>0</v>
      </c>
      <c r="Z190" s="47">
        <v>0</v>
      </c>
      <c r="AA190" s="47">
        <v>0</v>
      </c>
    </row>
    <row r="191" spans="1:27" x14ac:dyDescent="0.2">
      <c r="A191" s="110">
        <v>28</v>
      </c>
      <c r="B191" s="39">
        <v>4690</v>
      </c>
      <c r="C191" s="371"/>
      <c r="D191" s="110" t="s">
        <v>275</v>
      </c>
      <c r="E191" s="39">
        <v>14717302</v>
      </c>
      <c r="F191" s="142">
        <f t="shared" si="36"/>
        <v>3138.0174840085288</v>
      </c>
      <c r="G191" s="151">
        <f t="shared" si="37"/>
        <v>84.323433922168149</v>
      </c>
      <c r="H191" s="39">
        <v>2581437</v>
      </c>
      <c r="I191" s="142">
        <f t="shared" si="38"/>
        <v>550.41300639658846</v>
      </c>
      <c r="J191" s="151">
        <f t="shared" si="39"/>
        <v>14.790457673134656</v>
      </c>
      <c r="K191" s="39">
        <v>154656</v>
      </c>
      <c r="L191" s="142">
        <f t="shared" si="40"/>
        <v>32.975692963752664</v>
      </c>
      <c r="M191" s="151">
        <f t="shared" si="41"/>
        <v>0.8861084046971951</v>
      </c>
      <c r="N191" s="39">
        <v>0</v>
      </c>
      <c r="O191" s="142">
        <f t="shared" si="42"/>
        <v>0</v>
      </c>
      <c r="P191" s="151">
        <f t="shared" si="43"/>
        <v>0</v>
      </c>
      <c r="Q191" s="39">
        <f t="shared" si="44"/>
        <v>17453395</v>
      </c>
      <c r="R191" s="39">
        <v>0</v>
      </c>
      <c r="S191" s="39">
        <v>0</v>
      </c>
      <c r="T191" s="39">
        <f t="shared" si="45"/>
        <v>17453395</v>
      </c>
      <c r="U191" s="110"/>
      <c r="V191" s="39">
        <v>15879846</v>
      </c>
      <c r="W191" s="142">
        <f t="shared" si="46"/>
        <v>3385.8946695095947</v>
      </c>
      <c r="X191" s="151">
        <f t="shared" si="47"/>
        <v>180.61608685188006</v>
      </c>
      <c r="Y191" s="39">
        <v>0</v>
      </c>
      <c r="Z191" s="39">
        <v>0</v>
      </c>
      <c r="AA191" s="39">
        <v>0</v>
      </c>
    </row>
    <row r="192" spans="1:27" x14ac:dyDescent="0.2">
      <c r="A192" s="113">
        <v>29</v>
      </c>
      <c r="B192" s="47">
        <v>7083</v>
      </c>
      <c r="C192" s="370"/>
      <c r="D192" s="113" t="s">
        <v>276</v>
      </c>
      <c r="E192" s="47">
        <v>6809942</v>
      </c>
      <c r="F192" s="143">
        <f t="shared" si="36"/>
        <v>961.4488211209939</v>
      </c>
      <c r="G192" s="149">
        <f t="shared" si="37"/>
        <v>72.646959864186371</v>
      </c>
      <c r="H192" s="47">
        <v>1839881</v>
      </c>
      <c r="I192" s="143">
        <f t="shared" si="38"/>
        <v>259.76012988846531</v>
      </c>
      <c r="J192" s="149">
        <f t="shared" si="39"/>
        <v>19.627444868382003</v>
      </c>
      <c r="K192" s="47">
        <v>25957</v>
      </c>
      <c r="L192" s="143">
        <f t="shared" si="40"/>
        <v>3.6646901030636734</v>
      </c>
      <c r="M192" s="149">
        <f t="shared" si="41"/>
        <v>0.27690355324534122</v>
      </c>
      <c r="N192" s="47">
        <v>698242</v>
      </c>
      <c r="O192" s="143">
        <f t="shared" si="42"/>
        <v>98.579980234363973</v>
      </c>
      <c r="P192" s="149">
        <f t="shared" si="43"/>
        <v>7.4486917141862907</v>
      </c>
      <c r="Q192" s="47">
        <f t="shared" si="44"/>
        <v>9374022</v>
      </c>
      <c r="R192" s="47">
        <v>45574</v>
      </c>
      <c r="S192" s="47">
        <v>13932</v>
      </c>
      <c r="T192" s="47">
        <f t="shared" si="45"/>
        <v>9433528</v>
      </c>
      <c r="U192" s="113"/>
      <c r="V192" s="47">
        <v>7562228</v>
      </c>
      <c r="W192" s="143">
        <f t="shared" si="46"/>
        <v>1067.6589015953691</v>
      </c>
      <c r="X192" s="149">
        <f t="shared" si="47"/>
        <v>56.952856400185084</v>
      </c>
      <c r="Y192" s="47">
        <v>280360</v>
      </c>
      <c r="Z192" s="47">
        <v>239160</v>
      </c>
      <c r="AA192" s="47">
        <v>0</v>
      </c>
    </row>
    <row r="193" spans="1:28" x14ac:dyDescent="0.2">
      <c r="A193" s="110">
        <v>30</v>
      </c>
      <c r="B193" s="39">
        <v>4486</v>
      </c>
      <c r="C193" s="371"/>
      <c r="D193" s="110" t="s">
        <v>214</v>
      </c>
      <c r="E193" s="39">
        <v>6011082</v>
      </c>
      <c r="F193" s="142">
        <f t="shared" si="36"/>
        <v>1339.9647793134195</v>
      </c>
      <c r="G193" s="151">
        <f t="shared" si="37"/>
        <v>76.591308948128088</v>
      </c>
      <c r="H193" s="39">
        <v>1728041</v>
      </c>
      <c r="I193" s="142">
        <f t="shared" si="38"/>
        <v>385.20753455193937</v>
      </c>
      <c r="J193" s="151">
        <f t="shared" si="39"/>
        <v>22.018152822741765</v>
      </c>
      <c r="K193" s="39">
        <v>109133</v>
      </c>
      <c r="L193" s="142">
        <f t="shared" si="40"/>
        <v>24.327463218903254</v>
      </c>
      <c r="M193" s="151">
        <f t="shared" si="41"/>
        <v>1.3905382291301405</v>
      </c>
      <c r="N193" s="39">
        <v>0</v>
      </c>
      <c r="O193" s="142">
        <f t="shared" si="42"/>
        <v>0</v>
      </c>
      <c r="P193" s="151">
        <f t="shared" si="43"/>
        <v>0</v>
      </c>
      <c r="Q193" s="39">
        <f t="shared" si="44"/>
        <v>7848256</v>
      </c>
      <c r="R193" s="39">
        <v>0</v>
      </c>
      <c r="S193" s="39">
        <v>161839</v>
      </c>
      <c r="T193" s="39">
        <f t="shared" si="45"/>
        <v>8010095</v>
      </c>
      <c r="U193" s="110"/>
      <c r="V193" s="39">
        <v>7751614</v>
      </c>
      <c r="W193" s="142">
        <f t="shared" si="46"/>
        <v>1727.956754346857</v>
      </c>
      <c r="X193" s="151">
        <f t="shared" si="47"/>
        <v>92.175574754251912</v>
      </c>
      <c r="Y193" s="39">
        <v>291480</v>
      </c>
      <c r="Z193" s="39">
        <v>0</v>
      </c>
      <c r="AA193" s="39">
        <v>0</v>
      </c>
    </row>
    <row r="194" spans="1:28" x14ac:dyDescent="0.2">
      <c r="A194" s="113">
        <v>31</v>
      </c>
      <c r="B194" s="47">
        <v>16473</v>
      </c>
      <c r="C194" s="370"/>
      <c r="D194" s="113" t="s">
        <v>277</v>
      </c>
      <c r="E194" s="47">
        <v>30697446</v>
      </c>
      <c r="F194" s="143">
        <f t="shared" si="36"/>
        <v>1863.5006374066654</v>
      </c>
      <c r="G194" s="149">
        <f t="shared" si="37"/>
        <v>76.664954839710589</v>
      </c>
      <c r="H194" s="47">
        <v>3976137</v>
      </c>
      <c r="I194" s="143">
        <f t="shared" si="38"/>
        <v>241.3729739573848</v>
      </c>
      <c r="J194" s="149">
        <f t="shared" si="39"/>
        <v>9.9301539138305621</v>
      </c>
      <c r="K194" s="47">
        <v>5367458</v>
      </c>
      <c r="L194" s="143">
        <f t="shared" si="40"/>
        <v>325.83366721301525</v>
      </c>
      <c r="M194" s="149">
        <f t="shared" si="41"/>
        <v>13.404891246458853</v>
      </c>
      <c r="N194" s="47">
        <v>0</v>
      </c>
      <c r="O194" s="143">
        <f t="shared" si="42"/>
        <v>0</v>
      </c>
      <c r="P194" s="149">
        <f t="shared" si="43"/>
        <v>0</v>
      </c>
      <c r="Q194" s="47">
        <f t="shared" si="44"/>
        <v>40041041</v>
      </c>
      <c r="R194" s="47">
        <v>0</v>
      </c>
      <c r="S194" s="47">
        <v>7806827</v>
      </c>
      <c r="T194" s="47">
        <f t="shared" si="45"/>
        <v>47847868</v>
      </c>
      <c r="U194" s="113"/>
      <c r="V194" s="47">
        <v>47190444</v>
      </c>
      <c r="W194" s="143">
        <f t="shared" si="46"/>
        <v>2864.7146239300673</v>
      </c>
      <c r="X194" s="149">
        <f t="shared" si="47"/>
        <v>152.81442449494301</v>
      </c>
      <c r="Y194" s="47">
        <v>0</v>
      </c>
      <c r="Z194" s="47">
        <v>2588548</v>
      </c>
      <c r="AA194" s="47">
        <v>0</v>
      </c>
    </row>
    <row r="195" spans="1:28" x14ac:dyDescent="0.2">
      <c r="A195" s="110">
        <v>32</v>
      </c>
      <c r="B195" s="39">
        <v>0</v>
      </c>
      <c r="C195" s="371" t="s">
        <v>366</v>
      </c>
      <c r="D195" s="110" t="s">
        <v>278</v>
      </c>
      <c r="E195" s="39">
        <v>0</v>
      </c>
      <c r="F195" s="142">
        <f t="shared" si="36"/>
        <v>0</v>
      </c>
      <c r="G195" s="151">
        <f t="shared" si="37"/>
        <v>0</v>
      </c>
      <c r="H195" s="39">
        <v>0</v>
      </c>
      <c r="I195" s="142">
        <f t="shared" si="38"/>
        <v>0</v>
      </c>
      <c r="J195" s="151">
        <f t="shared" si="39"/>
        <v>0</v>
      </c>
      <c r="K195" s="39">
        <v>0</v>
      </c>
      <c r="L195" s="142">
        <f t="shared" si="40"/>
        <v>0</v>
      </c>
      <c r="M195" s="151">
        <f t="shared" si="41"/>
        <v>0</v>
      </c>
      <c r="N195" s="39">
        <v>0</v>
      </c>
      <c r="O195" s="142">
        <f t="shared" si="42"/>
        <v>0</v>
      </c>
      <c r="P195" s="151">
        <f t="shared" si="43"/>
        <v>0</v>
      </c>
      <c r="Q195" s="39">
        <f t="shared" si="44"/>
        <v>0</v>
      </c>
      <c r="R195" s="39">
        <v>0</v>
      </c>
      <c r="S195" s="39">
        <v>0</v>
      </c>
      <c r="T195" s="39">
        <f t="shared" si="45"/>
        <v>0</v>
      </c>
      <c r="U195" s="110"/>
      <c r="V195" s="39">
        <v>0</v>
      </c>
      <c r="W195" s="142">
        <f t="shared" si="46"/>
        <v>0</v>
      </c>
      <c r="X195" s="151">
        <f t="shared" si="47"/>
        <v>0</v>
      </c>
      <c r="Y195" s="39">
        <v>0</v>
      </c>
      <c r="Z195" s="39">
        <v>0</v>
      </c>
      <c r="AA195" s="39">
        <v>0</v>
      </c>
    </row>
    <row r="196" spans="1:28" x14ac:dyDescent="0.2">
      <c r="A196" s="113">
        <v>33</v>
      </c>
      <c r="B196" s="47">
        <v>10057</v>
      </c>
      <c r="C196" s="370"/>
      <c r="D196" s="113" t="s">
        <v>279</v>
      </c>
      <c r="E196" s="47">
        <v>16808252</v>
      </c>
      <c r="F196" s="143">
        <f t="shared" si="36"/>
        <v>1671.29879685791</v>
      </c>
      <c r="G196" s="149">
        <f t="shared" si="37"/>
        <v>68.604673374324634</v>
      </c>
      <c r="H196" s="47">
        <v>3576145</v>
      </c>
      <c r="I196" s="143">
        <f t="shared" si="38"/>
        <v>355.58765039276125</v>
      </c>
      <c r="J196" s="149">
        <f t="shared" si="39"/>
        <v>14.596417263628853</v>
      </c>
      <c r="K196" s="47">
        <v>115424</v>
      </c>
      <c r="L196" s="143">
        <f t="shared" si="40"/>
        <v>11.476981207119419</v>
      </c>
      <c r="M196" s="149">
        <f t="shared" si="41"/>
        <v>0.47111536759194517</v>
      </c>
      <c r="N196" s="47">
        <v>4000335</v>
      </c>
      <c r="O196" s="143">
        <f t="shared" si="42"/>
        <v>397.76623247489312</v>
      </c>
      <c r="P196" s="149">
        <f t="shared" si="43"/>
        <v>16.327793994454566</v>
      </c>
      <c r="Q196" s="47">
        <f t="shared" si="44"/>
        <v>24500156</v>
      </c>
      <c r="R196" s="47">
        <v>340877</v>
      </c>
      <c r="S196" s="47">
        <v>0</v>
      </c>
      <c r="T196" s="47">
        <f t="shared" si="45"/>
        <v>24841033</v>
      </c>
      <c r="U196" s="113"/>
      <c r="V196" s="47">
        <v>22207026</v>
      </c>
      <c r="W196" s="143">
        <f t="shared" si="46"/>
        <v>2208.1163368797852</v>
      </c>
      <c r="X196" s="149">
        <f t="shared" si="47"/>
        <v>117.78905459533946</v>
      </c>
      <c r="Y196" s="47">
        <v>0</v>
      </c>
      <c r="Z196" s="47">
        <v>0</v>
      </c>
      <c r="AA196" s="47">
        <v>0</v>
      </c>
    </row>
    <row r="197" spans="1:28" x14ac:dyDescent="0.2">
      <c r="A197" s="110">
        <v>34</v>
      </c>
      <c r="B197" s="39">
        <v>3414</v>
      </c>
      <c r="C197" s="371"/>
      <c r="D197" s="110" t="s">
        <v>280</v>
      </c>
      <c r="E197" s="39">
        <v>11795056</v>
      </c>
      <c r="F197" s="142">
        <f t="shared" si="36"/>
        <v>3454.9080257762157</v>
      </c>
      <c r="G197" s="151">
        <f t="shared" si="37"/>
        <v>54.831552645083391</v>
      </c>
      <c r="H197" s="39">
        <v>8616994</v>
      </c>
      <c r="I197" s="142">
        <f t="shared" si="38"/>
        <v>2524.0169888693613</v>
      </c>
      <c r="J197" s="151">
        <f t="shared" si="39"/>
        <v>40.057729285335121</v>
      </c>
      <c r="K197" s="39">
        <v>1099389</v>
      </c>
      <c r="L197" s="142">
        <f t="shared" si="40"/>
        <v>322.02372583479792</v>
      </c>
      <c r="M197" s="151">
        <f t="shared" si="41"/>
        <v>5.1107180695814911</v>
      </c>
      <c r="N197" s="39">
        <v>0</v>
      </c>
      <c r="O197" s="142">
        <f t="shared" si="42"/>
        <v>0</v>
      </c>
      <c r="P197" s="151">
        <f t="shared" si="43"/>
        <v>0</v>
      </c>
      <c r="Q197" s="39">
        <f t="shared" si="44"/>
        <v>21511439</v>
      </c>
      <c r="R197" s="39">
        <v>283603</v>
      </c>
      <c r="S197" s="39">
        <v>130929</v>
      </c>
      <c r="T197" s="39">
        <f t="shared" si="45"/>
        <v>21925971</v>
      </c>
      <c r="U197" s="110"/>
      <c r="V197" s="39">
        <v>21475771</v>
      </c>
      <c r="W197" s="142">
        <f t="shared" si="46"/>
        <v>6290.5011716461631</v>
      </c>
      <c r="X197" s="151">
        <f t="shared" si="47"/>
        <v>335.55849099241362</v>
      </c>
      <c r="Y197" s="39">
        <v>0</v>
      </c>
      <c r="Z197" s="39">
        <v>481048</v>
      </c>
      <c r="AA197" s="39">
        <v>975000</v>
      </c>
    </row>
    <row r="198" spans="1:28" x14ac:dyDescent="0.2">
      <c r="A198" s="113">
        <v>35</v>
      </c>
      <c r="B198" s="47">
        <v>2971</v>
      </c>
      <c r="C198" s="370"/>
      <c r="D198" s="113" t="s">
        <v>222</v>
      </c>
      <c r="E198" s="47">
        <v>4914747</v>
      </c>
      <c r="F198" s="143">
        <f t="shared" si="36"/>
        <v>1654.2399865365196</v>
      </c>
      <c r="G198" s="149">
        <f t="shared" si="37"/>
        <v>79.106897510813184</v>
      </c>
      <c r="H198" s="47">
        <v>1053044</v>
      </c>
      <c r="I198" s="143">
        <f t="shared" si="38"/>
        <v>354.44092898014139</v>
      </c>
      <c r="J198" s="149">
        <f t="shared" si="39"/>
        <v>16.949609772868623</v>
      </c>
      <c r="K198" s="47">
        <v>245001</v>
      </c>
      <c r="L198" s="143">
        <f t="shared" si="40"/>
        <v>82.464153483675531</v>
      </c>
      <c r="M198" s="149">
        <f t="shared" si="41"/>
        <v>3.9434927163182025</v>
      </c>
      <c r="N198" s="47">
        <v>0</v>
      </c>
      <c r="O198" s="143">
        <f t="shared" si="42"/>
        <v>0</v>
      </c>
      <c r="P198" s="149">
        <f t="shared" si="43"/>
        <v>0</v>
      </c>
      <c r="Q198" s="47">
        <f t="shared" si="44"/>
        <v>6212792</v>
      </c>
      <c r="R198" s="47">
        <v>0</v>
      </c>
      <c r="S198" s="47">
        <v>0</v>
      </c>
      <c r="T198" s="47">
        <f t="shared" si="45"/>
        <v>6212792</v>
      </c>
      <c r="U198" s="113"/>
      <c r="V198" s="47">
        <v>4947954</v>
      </c>
      <c r="W198" s="143">
        <f t="shared" si="46"/>
        <v>1665.4170313025918</v>
      </c>
      <c r="X198" s="149">
        <f t="shared" si="47"/>
        <v>88.839475686913943</v>
      </c>
      <c r="Y198" s="47">
        <v>1767119</v>
      </c>
      <c r="Z198" s="47">
        <v>0</v>
      </c>
      <c r="AA198" s="47">
        <v>0</v>
      </c>
    </row>
    <row r="199" spans="1:28" x14ac:dyDescent="0.2">
      <c r="A199" s="110">
        <v>36</v>
      </c>
      <c r="B199" s="39">
        <v>5807</v>
      </c>
      <c r="C199" s="371"/>
      <c r="D199" s="110" t="s">
        <v>281</v>
      </c>
      <c r="E199" s="39">
        <v>7298725</v>
      </c>
      <c r="F199" s="142">
        <f t="shared" si="36"/>
        <v>1256.8839331840882</v>
      </c>
      <c r="G199" s="151">
        <f t="shared" si="37"/>
        <v>77.697398375074229</v>
      </c>
      <c r="H199" s="39">
        <v>1483940</v>
      </c>
      <c r="I199" s="142">
        <f t="shared" si="38"/>
        <v>255.54330979851903</v>
      </c>
      <c r="J199" s="151">
        <f t="shared" si="39"/>
        <v>15.797043640458803</v>
      </c>
      <c r="K199" s="39">
        <v>103230</v>
      </c>
      <c r="L199" s="142">
        <f t="shared" si="40"/>
        <v>17.776821078009299</v>
      </c>
      <c r="M199" s="151">
        <f t="shared" si="41"/>
        <v>1.0989182952171666</v>
      </c>
      <c r="N199" s="39">
        <v>507888</v>
      </c>
      <c r="O199" s="142">
        <f t="shared" si="42"/>
        <v>87.461339762355777</v>
      </c>
      <c r="P199" s="151">
        <f t="shared" si="43"/>
        <v>5.4066396892497943</v>
      </c>
      <c r="Q199" s="39">
        <f t="shared" si="44"/>
        <v>9393783</v>
      </c>
      <c r="R199" s="39">
        <v>0</v>
      </c>
      <c r="S199" s="39">
        <v>0</v>
      </c>
      <c r="T199" s="39">
        <f t="shared" si="45"/>
        <v>9393783</v>
      </c>
      <c r="U199" s="110"/>
      <c r="V199" s="39">
        <v>7673766</v>
      </c>
      <c r="W199" s="142">
        <f t="shared" si="46"/>
        <v>1321.4682280006889</v>
      </c>
      <c r="X199" s="151">
        <f t="shared" si="47"/>
        <v>70.491980270355583</v>
      </c>
      <c r="Y199" s="39">
        <v>464137</v>
      </c>
      <c r="Z199" s="39">
        <v>246142</v>
      </c>
      <c r="AA199" s="39">
        <v>0</v>
      </c>
    </row>
    <row r="200" spans="1:28" x14ac:dyDescent="0.2">
      <c r="A200" s="113">
        <v>37</v>
      </c>
      <c r="B200" s="107">
        <v>8265</v>
      </c>
      <c r="C200" s="370"/>
      <c r="D200" s="113" t="s">
        <v>282</v>
      </c>
      <c r="E200" s="107">
        <v>19039336</v>
      </c>
      <c r="F200" s="143">
        <f t="shared" si="36"/>
        <v>2303.609921355112</v>
      </c>
      <c r="G200" s="149">
        <f t="shared" si="37"/>
        <v>79.721304029763544</v>
      </c>
      <c r="H200" s="107">
        <v>4812711</v>
      </c>
      <c r="I200" s="143">
        <f t="shared" si="38"/>
        <v>582.30018148820329</v>
      </c>
      <c r="J200" s="149">
        <f t="shared" si="39"/>
        <v>20.151732016199901</v>
      </c>
      <c r="K200" s="107">
        <v>21440</v>
      </c>
      <c r="L200" s="143">
        <f t="shared" si="40"/>
        <v>2.5940713853599515</v>
      </c>
      <c r="M200" s="149">
        <f t="shared" si="41"/>
        <v>8.977333864994716E-2</v>
      </c>
      <c r="N200" s="107">
        <v>8882</v>
      </c>
      <c r="O200" s="143">
        <f t="shared" si="42"/>
        <v>1.0746521476104054</v>
      </c>
      <c r="P200" s="149">
        <f t="shared" si="43"/>
        <v>3.719061538660591E-2</v>
      </c>
      <c r="Q200" s="107">
        <f t="shared" si="44"/>
        <v>23882369</v>
      </c>
      <c r="R200" s="107">
        <v>0</v>
      </c>
      <c r="S200" s="107">
        <v>0</v>
      </c>
      <c r="T200" s="107">
        <f t="shared" si="45"/>
        <v>23882369</v>
      </c>
      <c r="U200" s="113"/>
      <c r="V200" s="107">
        <v>20479915</v>
      </c>
      <c r="W200" s="143">
        <f t="shared" si="46"/>
        <v>2477.9086509376889</v>
      </c>
      <c r="X200" s="149">
        <f t="shared" si="47"/>
        <v>132.18076986831036</v>
      </c>
      <c r="Y200" s="107">
        <v>0</v>
      </c>
      <c r="Z200" s="107">
        <v>999579</v>
      </c>
      <c r="AA200" s="107">
        <v>0</v>
      </c>
    </row>
    <row r="201" spans="1:28" ht="13.5" thickBot="1" x14ac:dyDescent="0.25">
      <c r="A201" s="120">
        <f>A200</f>
        <v>37</v>
      </c>
      <c r="B201" s="155">
        <f>SUM(B164:B200)</f>
        <v>305274</v>
      </c>
      <c r="C201" s="288"/>
      <c r="D201" s="130" t="s">
        <v>245</v>
      </c>
      <c r="E201" s="152">
        <f>SUM(E164:E200)</f>
        <v>462891810</v>
      </c>
      <c r="F201" s="153">
        <f>(E201/$B201)</f>
        <v>1516.3158670571356</v>
      </c>
      <c r="G201" s="154">
        <f t="shared" si="37"/>
        <v>75.153864430157626</v>
      </c>
      <c r="H201" s="152">
        <f>SUM(H164:H200)</f>
        <v>109812011</v>
      </c>
      <c r="I201" s="153">
        <f>(H201/$B201)</f>
        <v>359.71622542371773</v>
      </c>
      <c r="J201" s="154">
        <f t="shared" si="39"/>
        <v>17.828781605569947</v>
      </c>
      <c r="K201" s="152">
        <f>SUM(K164:K200)</f>
        <v>20303314</v>
      </c>
      <c r="L201" s="153">
        <f>(K201/$B201)</f>
        <v>66.508494008661074</v>
      </c>
      <c r="M201" s="154">
        <f t="shared" si="41"/>
        <v>3.2963912406203977</v>
      </c>
      <c r="N201" s="152">
        <f>SUM(N164:N200)</f>
        <v>22918358</v>
      </c>
      <c r="O201" s="153">
        <f>(N201/$B201)</f>
        <v>75.074713208461901</v>
      </c>
      <c r="P201" s="154">
        <f t="shared" si="43"/>
        <v>3.7209627236520313</v>
      </c>
      <c r="Q201" s="152">
        <f>SUM(Q164:Q200)</f>
        <v>615925493</v>
      </c>
      <c r="R201" s="152">
        <f>SUM(R164:R200)</f>
        <v>4843316</v>
      </c>
      <c r="S201" s="152">
        <f>SUM(S164:S200)</f>
        <v>18951844</v>
      </c>
      <c r="T201" s="152">
        <f>SUM(T164:T200)</f>
        <v>639720653</v>
      </c>
      <c r="U201" s="120"/>
      <c r="V201" s="152">
        <f>SUM(V164:V200)</f>
        <v>572277712</v>
      </c>
      <c r="W201" s="153">
        <f>(V201/$B201)</f>
        <v>1874.6362677463524</v>
      </c>
      <c r="X201" s="154">
        <f t="shared" si="47"/>
        <v>100</v>
      </c>
      <c r="Y201" s="152">
        <f>SUM(Y164:Y200)</f>
        <v>5082893</v>
      </c>
      <c r="Z201" s="152">
        <f>SUM(Z164:Z200)</f>
        <v>10185651</v>
      </c>
      <c r="AA201" s="152">
        <f>SUM(AA164:AA200)</f>
        <v>1886318</v>
      </c>
    </row>
    <row r="202" spans="1:28" x14ac:dyDescent="0.2">
      <c r="F202" s="94"/>
      <c r="I202" s="94"/>
      <c r="L202" s="94"/>
      <c r="O202" s="94"/>
      <c r="W202" s="94"/>
    </row>
    <row r="203" spans="1:28" s="79" customFormat="1" ht="13.5" thickBot="1" x14ac:dyDescent="0.25">
      <c r="A203" s="190">
        <f>(A45+A151+A201)</f>
        <v>170</v>
      </c>
      <c r="B203" s="289">
        <f>B45+B151+B201</f>
        <v>8451611</v>
      </c>
      <c r="C203" s="290"/>
      <c r="D203" s="191" t="s">
        <v>283</v>
      </c>
      <c r="E203" s="291">
        <f>(E45+E151+E201)</f>
        <v>30322974479.630001</v>
      </c>
      <c r="F203" s="292">
        <f>(E203/$B203)</f>
        <v>3587.8336662241081</v>
      </c>
      <c r="G203" s="293">
        <f>IF($Q203&lt;&gt;0,(E203/$Q203)*100,0)</f>
        <v>63.256915926440463</v>
      </c>
      <c r="H203" s="291">
        <f>(H45+H151+H201)</f>
        <v>14287092415</v>
      </c>
      <c r="I203" s="292">
        <f>(H203/$B203)</f>
        <v>1690.4578801603623</v>
      </c>
      <c r="J203" s="293">
        <f>IF($Q203&lt;&gt;0,(H203/$Q203)*100,0)</f>
        <v>29.804378338149355</v>
      </c>
      <c r="K203" s="291">
        <f>(K45+K151+K201)</f>
        <v>2346234580</v>
      </c>
      <c r="L203" s="292">
        <f>(K203/$B203)</f>
        <v>277.60797083538273</v>
      </c>
      <c r="M203" s="293">
        <f>IF($Q203&lt;&gt;0,(K203/$Q203)*100,0)</f>
        <v>4.8944922494482901</v>
      </c>
      <c r="N203" s="291">
        <f>(N45+N151+N201)</f>
        <v>979918677</v>
      </c>
      <c r="O203" s="292">
        <f>(N203/$B203)</f>
        <v>115.94460239592192</v>
      </c>
      <c r="P203" s="293">
        <f>IF($Q203&lt;&gt;0,(N203/$Q203)*100,0)</f>
        <v>2.0442134859618863</v>
      </c>
      <c r="Q203" s="291">
        <f>(Q45+Q151+Q201)</f>
        <v>47936220151.630005</v>
      </c>
      <c r="R203" s="291">
        <f>(R45+R151+R201)</f>
        <v>399181935</v>
      </c>
      <c r="S203" s="291">
        <f>(S45+S151+S201)</f>
        <v>247691882</v>
      </c>
      <c r="T203" s="291">
        <f>(T45+T151+T201)</f>
        <v>48583093968.630005</v>
      </c>
      <c r="U203" s="190"/>
      <c r="V203" s="291">
        <f>(V45+V151+V201)</f>
        <v>42566819455</v>
      </c>
      <c r="W203" s="292">
        <f>(V203/$B203)</f>
        <v>5036.5332071009898</v>
      </c>
      <c r="X203" s="293"/>
      <c r="Y203" s="291">
        <f>(Y45+Y151+Y201)</f>
        <v>1952888422</v>
      </c>
      <c r="Z203" s="291">
        <f>(Z45+Z151+Z201)</f>
        <v>2206902482</v>
      </c>
      <c r="AA203" s="291">
        <f>(AA45+AA151+AA201)</f>
        <v>345541270</v>
      </c>
      <c r="AB203" s="294"/>
    </row>
    <row r="204" spans="1:28" ht="13.5" thickTop="1" x14ac:dyDescent="0.2"/>
    <row r="205" spans="1:28" x14ac:dyDescent="0.2">
      <c r="B205" s="450"/>
      <c r="C205" s="450"/>
      <c r="D205" s="450"/>
      <c r="F205" s="450"/>
      <c r="G205" s="450"/>
      <c r="H205" s="450"/>
      <c r="I205" s="450"/>
      <c r="J205" s="450"/>
      <c r="K205" s="450"/>
      <c r="L205" s="450"/>
      <c r="M205" s="450"/>
      <c r="N205" s="450"/>
    </row>
    <row r="206" spans="1:28" x14ac:dyDescent="0.2">
      <c r="B206" s="451"/>
      <c r="C206" s="451"/>
      <c r="D206" s="451"/>
      <c r="E206" s="449" t="s">
        <v>481</v>
      </c>
      <c r="F206" s="456"/>
      <c r="G206" s="456"/>
      <c r="H206" s="456"/>
      <c r="I206" s="456"/>
      <c r="J206" s="456"/>
      <c r="K206" s="456"/>
      <c r="L206" s="456"/>
      <c r="M206" s="456"/>
      <c r="N206" s="455"/>
      <c r="O206" s="455"/>
      <c r="P206" s="455"/>
      <c r="Q206" s="455"/>
      <c r="R206" s="455"/>
      <c r="S206" s="455"/>
      <c r="T206" s="455"/>
      <c r="U206" s="455"/>
      <c r="V206" s="455"/>
      <c r="W206" s="455"/>
      <c r="X206" s="455"/>
      <c r="Y206" s="454"/>
      <c r="Z206" s="454"/>
      <c r="AA206" s="454"/>
    </row>
    <row r="207" spans="1:28" ht="15" x14ac:dyDescent="0.25">
      <c r="B207" s="453"/>
      <c r="C207" s="453"/>
      <c r="D207" s="453"/>
      <c r="E207" s="457" t="s">
        <v>552</v>
      </c>
      <c r="F207" s="458"/>
      <c r="G207" s="458"/>
      <c r="H207" s="458"/>
      <c r="I207" s="458"/>
      <c r="J207" s="458"/>
      <c r="K207" s="458"/>
      <c r="L207" s="458"/>
      <c r="M207" s="458"/>
      <c r="N207" s="458"/>
      <c r="O207" s="459"/>
      <c r="P207" s="459"/>
      <c r="Q207" s="459"/>
      <c r="R207" s="459"/>
      <c r="S207" s="459"/>
      <c r="T207" s="460"/>
    </row>
    <row r="208" spans="1:28" x14ac:dyDescent="0.2">
      <c r="C208" s="285"/>
      <c r="D208" s="281"/>
      <c r="E208" s="461" t="s">
        <v>553</v>
      </c>
      <c r="F208" s="462"/>
      <c r="G208" s="462"/>
      <c r="H208" s="462"/>
      <c r="I208" s="462"/>
      <c r="J208" s="462"/>
      <c r="K208" s="462"/>
      <c r="L208" s="462"/>
      <c r="M208" s="463"/>
      <c r="N208" s="463"/>
      <c r="O208" s="463"/>
      <c r="P208" s="463"/>
      <c r="Q208" s="463"/>
      <c r="R208" s="463"/>
      <c r="S208" s="463"/>
      <c r="T208" s="464"/>
    </row>
    <row r="209" spans="1:20" x14ac:dyDescent="0.2">
      <c r="E209" s="465" t="s">
        <v>554</v>
      </c>
      <c r="F209" s="466"/>
      <c r="G209" s="466"/>
      <c r="H209" s="466"/>
      <c r="I209" s="466"/>
      <c r="J209" s="466"/>
      <c r="K209" s="466"/>
      <c r="L209" s="466"/>
      <c r="M209" s="466"/>
      <c r="N209" s="466"/>
      <c r="O209" s="466"/>
      <c r="P209" s="466"/>
      <c r="Q209" s="466"/>
      <c r="R209" s="466"/>
      <c r="S209" s="466"/>
      <c r="T209" s="467"/>
    </row>
    <row r="210" spans="1:20" x14ac:dyDescent="0.2">
      <c r="B210" s="279"/>
      <c r="E210" s="468" t="s">
        <v>538</v>
      </c>
      <c r="F210" s="469"/>
      <c r="G210" s="469"/>
      <c r="H210" s="469"/>
      <c r="I210" s="469"/>
      <c r="J210" s="469"/>
      <c r="K210" s="469"/>
      <c r="L210" s="469"/>
      <c r="M210" s="469"/>
      <c r="N210" s="469"/>
      <c r="O210" s="469"/>
      <c r="P210" s="469"/>
      <c r="Q210" s="469"/>
      <c r="R210" s="469"/>
      <c r="S210" s="469"/>
      <c r="T210" s="470"/>
    </row>
    <row r="218" spans="1:20" x14ac:dyDescent="0.2">
      <c r="A218" s="171"/>
    </row>
    <row r="309" spans="28:28" x14ac:dyDescent="0.2">
      <c r="AB309" s="172">
        <v>9</v>
      </c>
    </row>
  </sheetData>
  <mergeCells count="15">
    <mergeCell ref="V161:AA161"/>
    <mergeCell ref="H162:J162"/>
    <mergeCell ref="K162:P162"/>
    <mergeCell ref="V162:X162"/>
    <mergeCell ref="Y162:AA162"/>
    <mergeCell ref="V53:AA53"/>
    <mergeCell ref="H54:J54"/>
    <mergeCell ref="K54:P54"/>
    <mergeCell ref="V54:X54"/>
    <mergeCell ref="Y54:AA54"/>
    <mergeCell ref="V4:AA4"/>
    <mergeCell ref="H5:J5"/>
    <mergeCell ref="K5:P5"/>
    <mergeCell ref="V5:X5"/>
    <mergeCell ref="Y5:AA5"/>
  </mergeCells>
  <pageMargins left="3.75" right="0.25" top="0.5" bottom="0.3" header="0.5" footer="0.5"/>
  <pageSetup paperSize="17" pageOrder="overThenDown"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84ED3-9AD3-4737-8BE9-057051FE03D1}">
  <sheetPr transitionEvaluation="1" transitionEntry="1">
    <tabColor theme="4" tint="-0.249977111117893"/>
  </sheetPr>
  <dimension ref="A1:AI212"/>
  <sheetViews>
    <sheetView showGridLines="0" zoomScaleNormal="100" workbookViewId="0">
      <pane xSplit="2" ySplit="6" topLeftCell="C7" activePane="bottomRight" state="frozen"/>
      <selection activeCell="A2" sqref="A2"/>
      <selection pane="topRight" activeCell="A2" sqref="A2"/>
      <selection pane="bottomLeft" activeCell="A2" sqref="A2"/>
      <selection pane="bottomRight"/>
    </sheetView>
  </sheetViews>
  <sheetFormatPr defaultColWidth="12.7109375" defaultRowHeight="12.75" x14ac:dyDescent="0.2"/>
  <cols>
    <col min="1" max="1" width="9.42578125" style="245" customWidth="1"/>
    <col min="2" max="2" width="15.5703125" style="245" customWidth="1"/>
    <col min="3" max="3" width="16" style="245" bestFit="1" customWidth="1"/>
    <col min="4" max="4" width="13.28515625" style="245" customWidth="1"/>
    <col min="5" max="5" width="15.28515625" style="245" customWidth="1"/>
    <col min="6" max="6" width="11.42578125" style="245" bestFit="1" customWidth="1"/>
    <col min="7" max="7" width="13.42578125" style="245" bestFit="1" customWidth="1"/>
    <col min="8" max="8" width="12.42578125" style="245" bestFit="1" customWidth="1"/>
    <col min="9" max="9" width="13.42578125" style="245" bestFit="1" customWidth="1"/>
    <col min="10" max="10" width="12.42578125" style="245" bestFit="1" customWidth="1"/>
    <col min="11" max="11" width="16" style="245" bestFit="1" customWidth="1"/>
    <col min="12" max="12" width="11.5703125" style="245" customWidth="1"/>
    <col min="13" max="13" width="10.28515625" style="245" customWidth="1"/>
    <col min="14" max="14" width="17.28515625" style="245" customWidth="1"/>
    <col min="15" max="15" width="11.5703125" style="245" customWidth="1"/>
    <col min="16" max="16" width="9.140625" style="245" customWidth="1"/>
    <col min="17" max="17" width="14.7109375" style="245" customWidth="1"/>
    <col min="18" max="19" width="11.5703125" style="245" customWidth="1"/>
    <col min="20" max="20" width="12.85546875" style="245" customWidth="1"/>
    <col min="21" max="21" width="11.5703125" style="245" customWidth="1"/>
    <col min="22" max="22" width="11.85546875" style="245" customWidth="1"/>
    <col min="23" max="23" width="15" style="245" bestFit="1" customWidth="1"/>
    <col min="24" max="25" width="11.5703125" style="245" customWidth="1"/>
    <col min="26" max="26" width="14.42578125" style="245" customWidth="1"/>
    <col min="27" max="27" width="13.42578125" style="245" bestFit="1" customWidth="1"/>
    <col min="28" max="28" width="14.5703125" style="245" customWidth="1"/>
    <col min="29" max="30" width="11.5703125" style="245" customWidth="1"/>
    <col min="31" max="31" width="16" style="245" customWidth="1"/>
    <col min="32" max="33" width="11.5703125" style="245" customWidth="1"/>
    <col min="34" max="34" width="18.5703125" style="245" customWidth="1"/>
    <col min="35" max="35" width="14.7109375" style="245" hidden="1" customWidth="1"/>
    <col min="36" max="16384" width="12.7109375" style="245"/>
  </cols>
  <sheetData>
    <row r="1" spans="1:35" s="90" customFormat="1" ht="15.75" x14ac:dyDescent="0.2">
      <c r="A1" s="325" t="s">
        <v>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row>
    <row r="2" spans="1:35" s="90" customFormat="1" ht="15.75" x14ac:dyDescent="0.25">
      <c r="A2" s="360" t="s">
        <v>466</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row>
    <row r="3" spans="1:35" s="90" customFormat="1" ht="15.75" x14ac:dyDescent="0.2">
      <c r="A3" s="323" t="s">
        <v>525</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row>
    <row r="4" spans="1:35" s="90" customFormat="1" ht="13.5" thickBot="1" x14ac:dyDescent="0.25"/>
    <row r="5" spans="1:35" x14ac:dyDescent="0.2">
      <c r="C5" s="424" t="s">
        <v>459</v>
      </c>
      <c r="D5" s="425"/>
      <c r="E5" s="425"/>
      <c r="F5" s="425"/>
      <c r="G5" s="425"/>
      <c r="H5" s="425"/>
      <c r="I5" s="425"/>
      <c r="J5" s="425"/>
      <c r="K5" s="425"/>
      <c r="L5" s="425"/>
      <c r="M5" s="426"/>
      <c r="O5" s="246"/>
      <c r="P5" s="246"/>
      <c r="R5" s="246"/>
      <c r="S5" s="246"/>
      <c r="U5" s="246"/>
      <c r="V5" s="246"/>
      <c r="X5" s="246"/>
      <c r="Y5" s="246"/>
      <c r="Z5" s="427" t="s">
        <v>390</v>
      </c>
      <c r="AA5" s="422"/>
      <c r="AB5" s="422"/>
      <c r="AC5" s="422"/>
      <c r="AD5" s="423"/>
      <c r="AF5" s="246"/>
      <c r="AG5" s="246"/>
      <c r="AH5" s="246"/>
    </row>
    <row r="6" spans="1:35" ht="60.75" thickBot="1" x14ac:dyDescent="0.3">
      <c r="A6" s="361" t="s">
        <v>1</v>
      </c>
      <c r="B6" s="362" t="s">
        <v>328</v>
      </c>
      <c r="C6" s="355" t="s">
        <v>452</v>
      </c>
      <c r="D6" s="356" t="s">
        <v>453</v>
      </c>
      <c r="E6" s="356" t="s">
        <v>454</v>
      </c>
      <c r="F6" s="356" t="s">
        <v>455</v>
      </c>
      <c r="G6" s="356" t="s">
        <v>456</v>
      </c>
      <c r="H6" s="356" t="s">
        <v>457</v>
      </c>
      <c r="I6" s="356" t="s">
        <v>392</v>
      </c>
      <c r="J6" s="356" t="s">
        <v>393</v>
      </c>
      <c r="K6" s="356" t="s">
        <v>458</v>
      </c>
      <c r="L6" s="356" t="s">
        <v>346</v>
      </c>
      <c r="M6" s="357" t="s">
        <v>460</v>
      </c>
      <c r="N6" s="356" t="s">
        <v>461</v>
      </c>
      <c r="O6" s="356" t="s">
        <v>346</v>
      </c>
      <c r="P6" s="356" t="s">
        <v>460</v>
      </c>
      <c r="Q6" s="356" t="s">
        <v>462</v>
      </c>
      <c r="R6" s="356" t="s">
        <v>346</v>
      </c>
      <c r="S6" s="356" t="s">
        <v>460</v>
      </c>
      <c r="T6" s="356" t="s">
        <v>388</v>
      </c>
      <c r="U6" s="356" t="s">
        <v>346</v>
      </c>
      <c r="V6" s="356" t="s">
        <v>460</v>
      </c>
      <c r="W6" s="356" t="s">
        <v>389</v>
      </c>
      <c r="X6" s="356" t="s">
        <v>346</v>
      </c>
      <c r="Y6" s="356" t="s">
        <v>460</v>
      </c>
      <c r="Z6" s="368" t="s">
        <v>393</v>
      </c>
      <c r="AA6" s="369" t="s">
        <v>463</v>
      </c>
      <c r="AB6" s="369" t="s">
        <v>245</v>
      </c>
      <c r="AC6" s="356" t="s">
        <v>346</v>
      </c>
      <c r="AD6" s="357" t="s">
        <v>460</v>
      </c>
      <c r="AE6" s="356" t="s">
        <v>391</v>
      </c>
      <c r="AF6" s="356" t="s">
        <v>346</v>
      </c>
      <c r="AG6" s="356" t="s">
        <v>460</v>
      </c>
      <c r="AH6" s="356" t="s">
        <v>464</v>
      </c>
      <c r="AI6" s="133" t="s">
        <v>343</v>
      </c>
    </row>
    <row r="7" spans="1:35" x14ac:dyDescent="0.2">
      <c r="A7" s="434">
        <v>1</v>
      </c>
      <c r="B7" s="434" t="s">
        <v>5</v>
      </c>
      <c r="C7" s="216">
        <v>538085070</v>
      </c>
      <c r="D7" s="216">
        <v>8363865</v>
      </c>
      <c r="E7" s="216">
        <v>74776076</v>
      </c>
      <c r="F7" s="216">
        <v>0</v>
      </c>
      <c r="G7" s="216">
        <v>842751</v>
      </c>
      <c r="H7" s="216">
        <v>0</v>
      </c>
      <c r="I7" s="216">
        <v>7274169</v>
      </c>
      <c r="J7" s="216">
        <v>2008967</v>
      </c>
      <c r="K7" s="216">
        <f>SUM(C7:J7)</f>
        <v>631350898</v>
      </c>
      <c r="L7" s="218">
        <f t="shared" ref="L7:L44" si="0">IFERROR(K7/$AI7,0)</f>
        <v>3961.7156931031668</v>
      </c>
      <c r="M7" s="218">
        <f>IF($AH7,K7/$AH7*100,0)</f>
        <v>69.510466243781082</v>
      </c>
      <c r="N7" s="216">
        <v>163441611</v>
      </c>
      <c r="O7" s="218">
        <f t="shared" ref="O7:O44" si="1">IFERROR(N7/$AI7,0)</f>
        <v>1025.5932117241769</v>
      </c>
      <c r="P7" s="218">
        <f t="shared" ref="P7:P45" si="2">IF($AH7,N7/$AH7*100,0)</f>
        <v>17.994593213114747</v>
      </c>
      <c r="Q7" s="216">
        <v>22379178</v>
      </c>
      <c r="R7" s="218">
        <f>IFERROR(Q7/$AI7,0)</f>
        <v>140.42894523822972</v>
      </c>
      <c r="S7" s="218">
        <f t="shared" ref="S7:S45" si="3">IF($AH7,Q7/$AH7*100,0)</f>
        <v>2.4639025648975452</v>
      </c>
      <c r="T7" s="216">
        <v>6294194</v>
      </c>
      <c r="U7" s="218">
        <f t="shared" ref="U7:U44" si="4">IFERROR(T7/$AI7,0)</f>
        <v>39.495955773924941</v>
      </c>
      <c r="V7" s="218">
        <f t="shared" ref="V7:V45" si="5">IF($AH7,T7/$AH7*100,0)</f>
        <v>0.69297812192041808</v>
      </c>
      <c r="W7" s="216">
        <v>34663973</v>
      </c>
      <c r="X7" s="218">
        <f t="shared" ref="X7:X44" si="6">IFERROR(W7/$AI7,0)</f>
        <v>217.51581609281953</v>
      </c>
      <c r="Y7" s="218">
        <f t="shared" ref="Y7:Y45" si="7">IF($AH7,W7/$AH7*100,0)</f>
        <v>3.8164338289922557</v>
      </c>
      <c r="Z7" s="132">
        <v>8396366</v>
      </c>
      <c r="AA7" s="132">
        <v>25195883</v>
      </c>
      <c r="AB7" s="132">
        <f t="shared" ref="AB7:AB45" si="8">(Z7+AA7)</f>
        <v>33592249</v>
      </c>
      <c r="AC7" s="118">
        <f t="shared" ref="AC7:AC44" si="9">IFERROR(AB7/$AI7,0)</f>
        <v>210.79076699108325</v>
      </c>
      <c r="AD7" s="118">
        <f t="shared" ref="AD7:AD45" si="10">IF($AH7,AB7/$AH7*100,0)</f>
        <v>3.6984391683991693</v>
      </c>
      <c r="AE7" s="216">
        <v>16559674</v>
      </c>
      <c r="AF7" s="218">
        <f t="shared" ref="AF7:AF44" si="11">IFERROR(AE7/$AI7,0)</f>
        <v>103.91166079955823</v>
      </c>
      <c r="AG7" s="218">
        <f t="shared" ref="AG7:AG45" si="12">IF($AH7,AE7/$AH7*100,0)</f>
        <v>1.8231868588947808</v>
      </c>
      <c r="AH7" s="216">
        <f t="shared" ref="AH7:AH45" si="13">(K7+N7+Q7+T7+W7+AB7+AE7)</f>
        <v>908281777</v>
      </c>
      <c r="AI7" s="265">
        <v>159363</v>
      </c>
    </row>
    <row r="8" spans="1:35" x14ac:dyDescent="0.2">
      <c r="A8" s="431">
        <v>2</v>
      </c>
      <c r="B8" s="431" t="s">
        <v>7</v>
      </c>
      <c r="C8" s="111">
        <v>17653772</v>
      </c>
      <c r="D8" s="111">
        <v>203588</v>
      </c>
      <c r="E8" s="111">
        <v>4201962</v>
      </c>
      <c r="F8" s="111">
        <v>10223</v>
      </c>
      <c r="G8" s="111">
        <v>805491</v>
      </c>
      <c r="H8" s="111">
        <v>0</v>
      </c>
      <c r="I8" s="111">
        <v>311478</v>
      </c>
      <c r="J8" s="111">
        <v>127080</v>
      </c>
      <c r="K8" s="111">
        <f t="shared" ref="K8:K44" si="14">SUM(C8:J8)</f>
        <v>23313594</v>
      </c>
      <c r="L8" s="112">
        <f t="shared" si="0"/>
        <v>1411.9182412790697</v>
      </c>
      <c r="M8" s="112">
        <f t="shared" ref="M8:M45" si="15">IF($AH8,K8/$AH8*100,0)</f>
        <v>31.805402769835801</v>
      </c>
      <c r="N8" s="111">
        <v>27331182</v>
      </c>
      <c r="O8" s="112">
        <f t="shared" si="1"/>
        <v>1655.2314680232557</v>
      </c>
      <c r="P8" s="112">
        <f t="shared" si="2"/>
        <v>37.286368274479102</v>
      </c>
      <c r="Q8" s="111">
        <v>218908</v>
      </c>
      <c r="R8" s="112">
        <f t="shared" ref="R8:R44" si="16">IFERROR(Q8/$AI8,0)</f>
        <v>13.257509689922481</v>
      </c>
      <c r="S8" s="112">
        <f t="shared" si="3"/>
        <v>0.29864366298646255</v>
      </c>
      <c r="T8" s="111">
        <v>234390</v>
      </c>
      <c r="U8" s="112">
        <f t="shared" si="4"/>
        <v>14.195130813953488</v>
      </c>
      <c r="V8" s="112">
        <f t="shared" si="5"/>
        <v>0.31976487002483672</v>
      </c>
      <c r="W8" s="111">
        <v>14400675</v>
      </c>
      <c r="X8" s="112">
        <f t="shared" si="6"/>
        <v>872.1339026162791</v>
      </c>
      <c r="Y8" s="112">
        <f t="shared" si="7"/>
        <v>19.64601719205135</v>
      </c>
      <c r="Z8" s="111">
        <v>2838903</v>
      </c>
      <c r="AA8" s="111">
        <v>44740</v>
      </c>
      <c r="AB8" s="111">
        <f t="shared" si="8"/>
        <v>2883643</v>
      </c>
      <c r="AC8" s="112">
        <f t="shared" si="9"/>
        <v>174.6392320736434</v>
      </c>
      <c r="AD8" s="112">
        <f t="shared" si="10"/>
        <v>3.9339892021546579</v>
      </c>
      <c r="AE8" s="111">
        <v>4918343</v>
      </c>
      <c r="AF8" s="112">
        <f t="shared" si="11"/>
        <v>297.86476501937983</v>
      </c>
      <c r="AG8" s="112">
        <f t="shared" si="12"/>
        <v>6.7098140284677905</v>
      </c>
      <c r="AH8" s="111">
        <f t="shared" si="13"/>
        <v>73300735</v>
      </c>
      <c r="AI8" s="266">
        <v>16512</v>
      </c>
    </row>
    <row r="9" spans="1:35" x14ac:dyDescent="0.2">
      <c r="A9" s="435">
        <v>3</v>
      </c>
      <c r="B9" s="435" t="s">
        <v>9</v>
      </c>
      <c r="C9" s="114">
        <v>4229491</v>
      </c>
      <c r="D9" s="114">
        <v>263190</v>
      </c>
      <c r="E9" s="114">
        <v>1913319</v>
      </c>
      <c r="F9" s="114">
        <v>0</v>
      </c>
      <c r="G9" s="114">
        <v>423425</v>
      </c>
      <c r="H9" s="114">
        <v>0</v>
      </c>
      <c r="I9" s="114">
        <v>75459</v>
      </c>
      <c r="J9" s="114">
        <v>51853</v>
      </c>
      <c r="K9" s="114">
        <f t="shared" si="14"/>
        <v>6956737</v>
      </c>
      <c r="L9" s="115">
        <f t="shared" si="0"/>
        <v>1048.9651688781664</v>
      </c>
      <c r="M9" s="115">
        <f t="shared" si="15"/>
        <v>57.729651043139626</v>
      </c>
      <c r="N9" s="114">
        <v>1940427</v>
      </c>
      <c r="O9" s="115">
        <f t="shared" si="1"/>
        <v>292.58549457177321</v>
      </c>
      <c r="P9" s="115">
        <f t="shared" si="2"/>
        <v>16.102401684106542</v>
      </c>
      <c r="Q9" s="114">
        <v>85907</v>
      </c>
      <c r="R9" s="115">
        <f t="shared" si="16"/>
        <v>12.953407720144753</v>
      </c>
      <c r="S9" s="115">
        <f t="shared" si="3"/>
        <v>0.71288897829010867</v>
      </c>
      <c r="T9" s="114">
        <v>31467</v>
      </c>
      <c r="U9" s="115">
        <f t="shared" si="4"/>
        <v>4.7447225572979495</v>
      </c>
      <c r="V9" s="115">
        <f t="shared" si="5"/>
        <v>0.2611251409065018</v>
      </c>
      <c r="W9" s="114">
        <v>1726713</v>
      </c>
      <c r="X9" s="115">
        <f t="shared" si="6"/>
        <v>260.36082629674308</v>
      </c>
      <c r="Y9" s="115">
        <f t="shared" si="7"/>
        <v>14.328921582295372</v>
      </c>
      <c r="Z9" s="114">
        <v>104568</v>
      </c>
      <c r="AA9" s="114">
        <v>461542</v>
      </c>
      <c r="AB9" s="114">
        <f t="shared" si="8"/>
        <v>566110</v>
      </c>
      <c r="AC9" s="115">
        <f t="shared" si="9"/>
        <v>85.360373944511466</v>
      </c>
      <c r="AD9" s="115">
        <f t="shared" si="10"/>
        <v>4.6977962156729189</v>
      </c>
      <c r="AE9" s="114">
        <v>743183</v>
      </c>
      <c r="AF9" s="115">
        <f t="shared" si="11"/>
        <v>112.06016284680338</v>
      </c>
      <c r="AG9" s="115">
        <f t="shared" si="12"/>
        <v>6.167215355588926</v>
      </c>
      <c r="AH9" s="114">
        <f t="shared" si="13"/>
        <v>12050544</v>
      </c>
      <c r="AI9" s="256">
        <v>6632</v>
      </c>
    </row>
    <row r="10" spans="1:35" x14ac:dyDescent="0.2">
      <c r="A10" s="431">
        <v>4</v>
      </c>
      <c r="B10" s="431" t="s">
        <v>11</v>
      </c>
      <c r="C10" s="111">
        <v>110202436</v>
      </c>
      <c r="D10" s="111">
        <v>2041089</v>
      </c>
      <c r="E10" s="111">
        <v>11699106</v>
      </c>
      <c r="F10" s="111">
        <v>9447</v>
      </c>
      <c r="G10" s="111">
        <v>2392374</v>
      </c>
      <c r="H10" s="111">
        <v>0</v>
      </c>
      <c r="I10" s="111">
        <v>739794</v>
      </c>
      <c r="J10" s="111">
        <v>294191</v>
      </c>
      <c r="K10" s="111">
        <f t="shared" si="14"/>
        <v>127378437</v>
      </c>
      <c r="L10" s="112">
        <f t="shared" si="0"/>
        <v>2461.7520630809963</v>
      </c>
      <c r="M10" s="112">
        <f t="shared" si="15"/>
        <v>49.89896686717303</v>
      </c>
      <c r="N10" s="111">
        <v>61867676</v>
      </c>
      <c r="O10" s="112">
        <f t="shared" si="1"/>
        <v>1195.6723808051331</v>
      </c>
      <c r="P10" s="112">
        <f t="shared" si="2"/>
        <v>24.235916121917843</v>
      </c>
      <c r="Q10" s="111">
        <v>3532317</v>
      </c>
      <c r="R10" s="112">
        <f t="shared" si="16"/>
        <v>68.266567458400175</v>
      </c>
      <c r="S10" s="112">
        <f t="shared" si="3"/>
        <v>1.3837425948895263</v>
      </c>
      <c r="T10" s="111">
        <v>242967</v>
      </c>
      <c r="U10" s="112">
        <f t="shared" si="4"/>
        <v>4.6956496530931719</v>
      </c>
      <c r="V10" s="112">
        <f t="shared" si="5"/>
        <v>9.5179392747741356E-2</v>
      </c>
      <c r="W10" s="111">
        <v>29945653</v>
      </c>
      <c r="X10" s="112">
        <f t="shared" si="6"/>
        <v>578.73824478673441</v>
      </c>
      <c r="Y10" s="112">
        <f t="shared" si="7"/>
        <v>11.730848501955325</v>
      </c>
      <c r="Z10" s="111">
        <v>4583998</v>
      </c>
      <c r="AA10" s="111">
        <v>2773968</v>
      </c>
      <c r="AB10" s="111">
        <f t="shared" si="8"/>
        <v>7357966</v>
      </c>
      <c r="AC10" s="112">
        <f t="shared" si="9"/>
        <v>142.20215294822489</v>
      </c>
      <c r="AD10" s="112">
        <f t="shared" si="10"/>
        <v>2.8823944640158028</v>
      </c>
      <c r="AE10" s="111">
        <v>24947678</v>
      </c>
      <c r="AF10" s="112">
        <f t="shared" si="11"/>
        <v>482.14595210946408</v>
      </c>
      <c r="AG10" s="112">
        <f t="shared" si="12"/>
        <v>9.7729520573007314</v>
      </c>
      <c r="AH10" s="111">
        <f t="shared" si="13"/>
        <v>255272694</v>
      </c>
      <c r="AI10" s="266">
        <v>51743</v>
      </c>
    </row>
    <row r="11" spans="1:35" x14ac:dyDescent="0.2">
      <c r="A11" s="435">
        <v>5</v>
      </c>
      <c r="B11" s="435" t="s">
        <v>13</v>
      </c>
      <c r="C11" s="114">
        <v>390279613</v>
      </c>
      <c r="D11" s="114">
        <v>13886587</v>
      </c>
      <c r="E11" s="114">
        <v>96423432</v>
      </c>
      <c r="F11" s="114">
        <v>149451</v>
      </c>
      <c r="G11" s="114">
        <v>4120548</v>
      </c>
      <c r="H11" s="114">
        <v>0</v>
      </c>
      <c r="I11" s="114">
        <v>3394743</v>
      </c>
      <c r="J11" s="114">
        <v>2781528</v>
      </c>
      <c r="K11" s="114">
        <f t="shared" si="14"/>
        <v>511035902</v>
      </c>
      <c r="L11" s="115">
        <f t="shared" si="0"/>
        <v>2017.8231231812242</v>
      </c>
      <c r="M11" s="118">
        <f t="shared" si="15"/>
        <v>60.949622192918149</v>
      </c>
      <c r="N11" s="114">
        <v>182147581</v>
      </c>
      <c r="O11" s="115">
        <f t="shared" si="1"/>
        <v>719.20896229581342</v>
      </c>
      <c r="P11" s="118">
        <f t="shared" si="2"/>
        <v>21.724161065505644</v>
      </c>
      <c r="Q11" s="114">
        <v>4404749</v>
      </c>
      <c r="R11" s="115">
        <f t="shared" si="16"/>
        <v>17.3921330169272</v>
      </c>
      <c r="S11" s="118">
        <f t="shared" si="3"/>
        <v>0.52534036523452332</v>
      </c>
      <c r="T11" s="114">
        <v>4082544</v>
      </c>
      <c r="U11" s="115">
        <f t="shared" si="4"/>
        <v>16.119907921077466</v>
      </c>
      <c r="V11" s="118">
        <f t="shared" si="5"/>
        <v>0.48691200248777206</v>
      </c>
      <c r="W11" s="114">
        <v>81812581</v>
      </c>
      <c r="X11" s="115">
        <f t="shared" si="6"/>
        <v>323.03663414422277</v>
      </c>
      <c r="Y11" s="118">
        <f t="shared" si="7"/>
        <v>9.75752561231503</v>
      </c>
      <c r="Z11" s="114">
        <v>30539713</v>
      </c>
      <c r="AA11" s="114">
        <v>1566077</v>
      </c>
      <c r="AB11" s="114">
        <f t="shared" si="8"/>
        <v>32105790</v>
      </c>
      <c r="AC11" s="115">
        <f t="shared" si="9"/>
        <v>126.76957762940208</v>
      </c>
      <c r="AD11" s="118">
        <f t="shared" si="10"/>
        <v>3.8291551788178864</v>
      </c>
      <c r="AE11" s="114">
        <v>22867079</v>
      </c>
      <c r="AF11" s="115">
        <f t="shared" si="11"/>
        <v>90.290565858936034</v>
      </c>
      <c r="AG11" s="118">
        <f t="shared" si="12"/>
        <v>2.72728358272099</v>
      </c>
      <c r="AH11" s="114">
        <f t="shared" si="13"/>
        <v>838456226</v>
      </c>
      <c r="AI11" s="256">
        <v>253261</v>
      </c>
    </row>
    <row r="12" spans="1:35" x14ac:dyDescent="0.2">
      <c r="A12" s="431">
        <v>6</v>
      </c>
      <c r="B12" s="431" t="s">
        <v>15</v>
      </c>
      <c r="C12" s="111">
        <v>0</v>
      </c>
      <c r="D12" s="111">
        <v>0</v>
      </c>
      <c r="E12" s="111">
        <v>0</v>
      </c>
      <c r="F12" s="111">
        <v>0</v>
      </c>
      <c r="G12" s="111">
        <v>0</v>
      </c>
      <c r="H12" s="111">
        <v>0</v>
      </c>
      <c r="I12" s="111">
        <v>0</v>
      </c>
      <c r="J12" s="111">
        <v>0</v>
      </c>
      <c r="K12" s="111">
        <f t="shared" si="14"/>
        <v>0</v>
      </c>
      <c r="L12" s="112">
        <f t="shared" si="0"/>
        <v>0</v>
      </c>
      <c r="M12" s="220">
        <f t="shared" si="15"/>
        <v>0</v>
      </c>
      <c r="N12" s="111">
        <v>0</v>
      </c>
      <c r="O12" s="112">
        <f t="shared" si="1"/>
        <v>0</v>
      </c>
      <c r="P12" s="220">
        <f t="shared" si="2"/>
        <v>0</v>
      </c>
      <c r="Q12" s="111">
        <v>0</v>
      </c>
      <c r="R12" s="112">
        <f t="shared" si="16"/>
        <v>0</v>
      </c>
      <c r="S12" s="220">
        <f t="shared" si="3"/>
        <v>0</v>
      </c>
      <c r="T12" s="111">
        <v>0</v>
      </c>
      <c r="U12" s="112">
        <f t="shared" si="4"/>
        <v>0</v>
      </c>
      <c r="V12" s="220">
        <f t="shared" si="5"/>
        <v>0</v>
      </c>
      <c r="W12" s="111">
        <v>0</v>
      </c>
      <c r="X12" s="112">
        <f t="shared" si="6"/>
        <v>0</v>
      </c>
      <c r="Y12" s="220">
        <f t="shared" si="7"/>
        <v>0</v>
      </c>
      <c r="Z12" s="111">
        <v>0</v>
      </c>
      <c r="AA12" s="111">
        <v>0</v>
      </c>
      <c r="AB12" s="111">
        <f t="shared" si="8"/>
        <v>0</v>
      </c>
      <c r="AC12" s="112">
        <f t="shared" si="9"/>
        <v>0</v>
      </c>
      <c r="AD12" s="220">
        <f t="shared" si="10"/>
        <v>0</v>
      </c>
      <c r="AE12" s="111">
        <v>0</v>
      </c>
      <c r="AF12" s="112">
        <f t="shared" si="11"/>
        <v>0</v>
      </c>
      <c r="AG12" s="220">
        <f t="shared" si="12"/>
        <v>0</v>
      </c>
      <c r="AH12" s="111">
        <f t="shared" si="13"/>
        <v>0</v>
      </c>
      <c r="AI12" s="266">
        <v>0</v>
      </c>
    </row>
    <row r="13" spans="1:35" x14ac:dyDescent="0.2">
      <c r="A13" s="435">
        <v>7</v>
      </c>
      <c r="B13" s="435" t="s">
        <v>244</v>
      </c>
      <c r="C13" s="114">
        <v>3044152</v>
      </c>
      <c r="D13" s="114">
        <v>2236097</v>
      </c>
      <c r="E13" s="114">
        <v>1558259</v>
      </c>
      <c r="F13" s="114">
        <v>9509</v>
      </c>
      <c r="G13" s="114">
        <v>4373200</v>
      </c>
      <c r="H13" s="114">
        <v>0</v>
      </c>
      <c r="I13" s="114">
        <v>84082</v>
      </c>
      <c r="J13" s="114">
        <v>72507</v>
      </c>
      <c r="K13" s="114">
        <f t="shared" si="14"/>
        <v>11377806</v>
      </c>
      <c r="L13" s="115">
        <f t="shared" si="0"/>
        <v>2059.3314027149322</v>
      </c>
      <c r="M13" s="118">
        <f t="shared" si="15"/>
        <v>51.707668271610132</v>
      </c>
      <c r="N13" s="114">
        <v>4838612</v>
      </c>
      <c r="O13" s="115">
        <f t="shared" si="1"/>
        <v>875.76687782805425</v>
      </c>
      <c r="P13" s="118">
        <f t="shared" si="2"/>
        <v>21.989594847287083</v>
      </c>
      <c r="Q13" s="114">
        <v>34757</v>
      </c>
      <c r="R13" s="115">
        <f t="shared" si="16"/>
        <v>6.2908597285067875</v>
      </c>
      <c r="S13" s="118">
        <f t="shared" si="3"/>
        <v>0.1579569405662527</v>
      </c>
      <c r="T13" s="114">
        <v>7303</v>
      </c>
      <c r="U13" s="115">
        <f t="shared" si="4"/>
        <v>1.3218099547511313</v>
      </c>
      <c r="V13" s="118">
        <f t="shared" si="5"/>
        <v>3.318927228918904E-2</v>
      </c>
      <c r="W13" s="114">
        <v>4293521</v>
      </c>
      <c r="X13" s="115">
        <f t="shared" si="6"/>
        <v>777.10787330316737</v>
      </c>
      <c r="Y13" s="118">
        <f t="shared" si="7"/>
        <v>19.512369923093416</v>
      </c>
      <c r="Z13" s="114">
        <v>778666</v>
      </c>
      <c r="AA13" s="114">
        <v>47126</v>
      </c>
      <c r="AB13" s="114">
        <f t="shared" si="8"/>
        <v>825792</v>
      </c>
      <c r="AC13" s="115">
        <f t="shared" si="9"/>
        <v>149.46461538461537</v>
      </c>
      <c r="AD13" s="118">
        <f t="shared" si="10"/>
        <v>3.7529009369072974</v>
      </c>
      <c r="AE13" s="114">
        <v>626307</v>
      </c>
      <c r="AF13" s="115">
        <f t="shared" si="11"/>
        <v>113.35873303167421</v>
      </c>
      <c r="AG13" s="118">
        <f t="shared" si="12"/>
        <v>2.8463198082466277</v>
      </c>
      <c r="AH13" s="114">
        <f t="shared" si="13"/>
        <v>22004098</v>
      </c>
      <c r="AI13" s="256">
        <v>5525</v>
      </c>
    </row>
    <row r="14" spans="1:35" x14ac:dyDescent="0.2">
      <c r="A14" s="431">
        <v>8</v>
      </c>
      <c r="B14" s="431" t="s">
        <v>18</v>
      </c>
      <c r="C14" s="111">
        <v>22553592</v>
      </c>
      <c r="D14" s="111">
        <v>521484</v>
      </c>
      <c r="E14" s="111">
        <v>14815170</v>
      </c>
      <c r="F14" s="111">
        <v>35357</v>
      </c>
      <c r="G14" s="111">
        <v>1777566</v>
      </c>
      <c r="H14" s="111">
        <v>0</v>
      </c>
      <c r="I14" s="111">
        <v>671506</v>
      </c>
      <c r="J14" s="111">
        <v>476984</v>
      </c>
      <c r="K14" s="111">
        <f t="shared" si="14"/>
        <v>40851659</v>
      </c>
      <c r="L14" s="112">
        <f t="shared" si="0"/>
        <v>956.71332552693207</v>
      </c>
      <c r="M14" s="220">
        <f t="shared" si="15"/>
        <v>30.388189223564275</v>
      </c>
      <c r="N14" s="111">
        <v>65967237</v>
      </c>
      <c r="O14" s="112">
        <f t="shared" si="1"/>
        <v>1544.9001639344262</v>
      </c>
      <c r="P14" s="220">
        <f t="shared" si="2"/>
        <v>49.070831627956906</v>
      </c>
      <c r="Q14" s="111">
        <v>476432</v>
      </c>
      <c r="R14" s="112">
        <f t="shared" si="16"/>
        <v>11.157658079625293</v>
      </c>
      <c r="S14" s="220">
        <f t="shared" si="3"/>
        <v>0.35440190490577567</v>
      </c>
      <c r="T14" s="111">
        <v>259230</v>
      </c>
      <c r="U14" s="112">
        <f t="shared" si="4"/>
        <v>6.0709601873536299</v>
      </c>
      <c r="V14" s="220">
        <f t="shared" si="5"/>
        <v>0.19283256752007469</v>
      </c>
      <c r="W14" s="111">
        <v>14498785</v>
      </c>
      <c r="X14" s="112">
        <f t="shared" si="6"/>
        <v>339.55</v>
      </c>
      <c r="Y14" s="220">
        <f t="shared" si="7"/>
        <v>10.785163512986715</v>
      </c>
      <c r="Z14" s="111">
        <v>9366206</v>
      </c>
      <c r="AA14" s="111">
        <v>26820</v>
      </c>
      <c r="AB14" s="111">
        <f t="shared" si="8"/>
        <v>9393026</v>
      </c>
      <c r="AC14" s="112">
        <f t="shared" si="9"/>
        <v>219.97718969555035</v>
      </c>
      <c r="AD14" s="220">
        <f t="shared" si="10"/>
        <v>6.9871593579555498</v>
      </c>
      <c r="AE14" s="111">
        <v>2986317</v>
      </c>
      <c r="AF14" s="112">
        <f t="shared" si="11"/>
        <v>69.937166276346602</v>
      </c>
      <c r="AG14" s="220">
        <f t="shared" si="12"/>
        <v>2.2214218051107006</v>
      </c>
      <c r="AH14" s="111">
        <f t="shared" si="13"/>
        <v>134432686</v>
      </c>
      <c r="AI14" s="266">
        <v>42700</v>
      </c>
    </row>
    <row r="15" spans="1:35" x14ac:dyDescent="0.2">
      <c r="A15" s="435">
        <v>9</v>
      </c>
      <c r="B15" s="435" t="s">
        <v>20</v>
      </c>
      <c r="C15" s="114">
        <v>0</v>
      </c>
      <c r="D15" s="114">
        <v>0</v>
      </c>
      <c r="E15" s="114">
        <v>0</v>
      </c>
      <c r="F15" s="114">
        <v>0</v>
      </c>
      <c r="G15" s="114">
        <v>0</v>
      </c>
      <c r="H15" s="114">
        <v>0</v>
      </c>
      <c r="I15" s="114">
        <v>0</v>
      </c>
      <c r="J15" s="114">
        <v>0</v>
      </c>
      <c r="K15" s="114">
        <f t="shared" si="14"/>
        <v>0</v>
      </c>
      <c r="L15" s="115">
        <f t="shared" si="0"/>
        <v>0</v>
      </c>
      <c r="M15" s="118">
        <f t="shared" si="15"/>
        <v>0</v>
      </c>
      <c r="N15" s="114">
        <v>0</v>
      </c>
      <c r="O15" s="115">
        <f t="shared" si="1"/>
        <v>0</v>
      </c>
      <c r="P15" s="118">
        <f t="shared" si="2"/>
        <v>0</v>
      </c>
      <c r="Q15" s="114">
        <v>0</v>
      </c>
      <c r="R15" s="115">
        <f t="shared" si="16"/>
        <v>0</v>
      </c>
      <c r="S15" s="118">
        <f t="shared" si="3"/>
        <v>0</v>
      </c>
      <c r="T15" s="114">
        <v>0</v>
      </c>
      <c r="U15" s="115">
        <f t="shared" si="4"/>
        <v>0</v>
      </c>
      <c r="V15" s="118">
        <f t="shared" si="5"/>
        <v>0</v>
      </c>
      <c r="W15" s="114">
        <v>0</v>
      </c>
      <c r="X15" s="115">
        <f t="shared" si="6"/>
        <v>0</v>
      </c>
      <c r="Y15" s="118">
        <f t="shared" si="7"/>
        <v>0</v>
      </c>
      <c r="Z15" s="114">
        <v>0</v>
      </c>
      <c r="AA15" s="114">
        <v>0</v>
      </c>
      <c r="AB15" s="114">
        <f t="shared" si="8"/>
        <v>0</v>
      </c>
      <c r="AC15" s="115">
        <f t="shared" si="9"/>
        <v>0</v>
      </c>
      <c r="AD15" s="118">
        <f t="shared" si="10"/>
        <v>0</v>
      </c>
      <c r="AE15" s="114">
        <v>0</v>
      </c>
      <c r="AF15" s="115">
        <f t="shared" si="11"/>
        <v>0</v>
      </c>
      <c r="AG15" s="118">
        <f t="shared" si="12"/>
        <v>0</v>
      </c>
      <c r="AH15" s="114">
        <f t="shared" si="13"/>
        <v>0</v>
      </c>
      <c r="AI15" s="256">
        <v>0</v>
      </c>
    </row>
    <row r="16" spans="1:35" x14ac:dyDescent="0.2">
      <c r="A16" s="431">
        <v>10</v>
      </c>
      <c r="B16" s="431" t="s">
        <v>22</v>
      </c>
      <c r="C16" s="111">
        <v>88827296</v>
      </c>
      <c r="D16" s="111">
        <v>1314777</v>
      </c>
      <c r="E16" s="111">
        <v>14037054</v>
      </c>
      <c r="F16" s="111">
        <v>0</v>
      </c>
      <c r="G16" s="111">
        <v>0</v>
      </c>
      <c r="H16" s="111">
        <v>0</v>
      </c>
      <c r="I16" s="111">
        <v>693601</v>
      </c>
      <c r="J16" s="111">
        <v>195995</v>
      </c>
      <c r="K16" s="111">
        <f t="shared" si="14"/>
        <v>105068723</v>
      </c>
      <c r="L16" s="112">
        <f t="shared" si="0"/>
        <v>4370.0338144158386</v>
      </c>
      <c r="M16" s="220">
        <f t="shared" si="15"/>
        <v>60.125109014207588</v>
      </c>
      <c r="N16" s="111">
        <v>46564655</v>
      </c>
      <c r="O16" s="112">
        <f t="shared" si="1"/>
        <v>1936.7239945098365</v>
      </c>
      <c r="P16" s="220">
        <f t="shared" si="2"/>
        <v>26.646416537145562</v>
      </c>
      <c r="Q16" s="111">
        <v>2087859</v>
      </c>
      <c r="R16" s="112">
        <f t="shared" si="16"/>
        <v>86.83853928378322</v>
      </c>
      <c r="S16" s="220">
        <f t="shared" si="3"/>
        <v>1.1947680184643954</v>
      </c>
      <c r="T16" s="111">
        <v>1397766</v>
      </c>
      <c r="U16" s="112">
        <f t="shared" si="4"/>
        <v>58.136089506301211</v>
      </c>
      <c r="V16" s="220">
        <f t="shared" si="5"/>
        <v>0.79986537122329804</v>
      </c>
      <c r="W16" s="111">
        <v>6876570</v>
      </c>
      <c r="X16" s="112">
        <f t="shared" si="6"/>
        <v>286.01131306409349</v>
      </c>
      <c r="Y16" s="220">
        <f t="shared" si="7"/>
        <v>3.9350865708516274</v>
      </c>
      <c r="Z16" s="111">
        <v>4941111</v>
      </c>
      <c r="AA16" s="111">
        <v>3272384</v>
      </c>
      <c r="AB16" s="111">
        <f t="shared" si="8"/>
        <v>8213495</v>
      </c>
      <c r="AC16" s="112">
        <f t="shared" si="9"/>
        <v>341.61689473027491</v>
      </c>
      <c r="AD16" s="220">
        <f t="shared" si="10"/>
        <v>4.7001359506639186</v>
      </c>
      <c r="AE16" s="111">
        <v>4541090</v>
      </c>
      <c r="AF16" s="112">
        <f t="shared" si="11"/>
        <v>188.87368464833838</v>
      </c>
      <c r="AG16" s="220">
        <f t="shared" si="12"/>
        <v>2.598618537443611</v>
      </c>
      <c r="AH16" s="111">
        <f t="shared" si="13"/>
        <v>174750158</v>
      </c>
      <c r="AI16" s="266">
        <v>24043</v>
      </c>
    </row>
    <row r="17" spans="1:35" x14ac:dyDescent="0.2">
      <c r="A17" s="435">
        <v>11</v>
      </c>
      <c r="B17" s="435" t="s">
        <v>24</v>
      </c>
      <c r="C17" s="114">
        <v>68949016</v>
      </c>
      <c r="D17" s="114">
        <v>432931</v>
      </c>
      <c r="E17" s="114">
        <v>7467156</v>
      </c>
      <c r="F17" s="114">
        <v>0</v>
      </c>
      <c r="G17" s="114">
        <v>0</v>
      </c>
      <c r="H17" s="114">
        <v>0</v>
      </c>
      <c r="I17" s="114">
        <v>240005</v>
      </c>
      <c r="J17" s="114">
        <v>58502</v>
      </c>
      <c r="K17" s="114">
        <f t="shared" si="14"/>
        <v>77147610</v>
      </c>
      <c r="L17" s="115">
        <f t="shared" si="0"/>
        <v>4861.8357701033528</v>
      </c>
      <c r="M17" s="118">
        <f t="shared" si="15"/>
        <v>64.488598142043912</v>
      </c>
      <c r="N17" s="114">
        <v>22104594</v>
      </c>
      <c r="O17" s="115">
        <f t="shared" si="1"/>
        <v>1393.0296193597176</v>
      </c>
      <c r="P17" s="118">
        <f t="shared" si="2"/>
        <v>18.47749113108021</v>
      </c>
      <c r="Q17" s="114">
        <v>1715355</v>
      </c>
      <c r="R17" s="115">
        <f t="shared" si="16"/>
        <v>108.10152508192589</v>
      </c>
      <c r="S17" s="118">
        <f t="shared" si="3"/>
        <v>1.4338854990575305</v>
      </c>
      <c r="T17" s="114">
        <v>1339681</v>
      </c>
      <c r="U17" s="115">
        <f t="shared" si="4"/>
        <v>84.426581799848748</v>
      </c>
      <c r="V17" s="118">
        <f t="shared" si="5"/>
        <v>1.1198551665765344</v>
      </c>
      <c r="W17" s="114">
        <v>11700391</v>
      </c>
      <c r="X17" s="115">
        <f t="shared" si="6"/>
        <v>737.35763801361225</v>
      </c>
      <c r="Y17" s="118">
        <f t="shared" si="7"/>
        <v>9.7804949927001914</v>
      </c>
      <c r="Z17" s="114">
        <v>4221481</v>
      </c>
      <c r="AA17" s="114">
        <v>847831</v>
      </c>
      <c r="AB17" s="114">
        <f t="shared" si="8"/>
        <v>5069312</v>
      </c>
      <c r="AC17" s="115">
        <f t="shared" si="9"/>
        <v>319.46760776405347</v>
      </c>
      <c r="AD17" s="118">
        <f t="shared" si="10"/>
        <v>4.2374977581890203</v>
      </c>
      <c r="AE17" s="114">
        <v>552902</v>
      </c>
      <c r="AF17" s="115">
        <f t="shared" si="11"/>
        <v>34.843836652382151</v>
      </c>
      <c r="AG17" s="118">
        <f t="shared" si="12"/>
        <v>0.46217731035261311</v>
      </c>
      <c r="AH17" s="114">
        <f t="shared" si="13"/>
        <v>119629845</v>
      </c>
      <c r="AI17" s="256">
        <v>15868</v>
      </c>
    </row>
    <row r="18" spans="1:35" x14ac:dyDescent="0.2">
      <c r="A18" s="431">
        <v>12</v>
      </c>
      <c r="B18" s="431" t="s">
        <v>26</v>
      </c>
      <c r="C18" s="111">
        <v>0</v>
      </c>
      <c r="D18" s="111">
        <v>0</v>
      </c>
      <c r="E18" s="111">
        <v>0</v>
      </c>
      <c r="F18" s="111">
        <v>0</v>
      </c>
      <c r="G18" s="111">
        <v>0</v>
      </c>
      <c r="H18" s="111">
        <v>0</v>
      </c>
      <c r="I18" s="111">
        <v>0</v>
      </c>
      <c r="J18" s="111">
        <v>0</v>
      </c>
      <c r="K18" s="111">
        <f t="shared" si="14"/>
        <v>0</v>
      </c>
      <c r="L18" s="112">
        <f t="shared" si="0"/>
        <v>0</v>
      </c>
      <c r="M18" s="112">
        <f t="shared" si="15"/>
        <v>0</v>
      </c>
      <c r="N18" s="111">
        <v>0</v>
      </c>
      <c r="O18" s="112">
        <f t="shared" si="1"/>
        <v>0</v>
      </c>
      <c r="P18" s="112">
        <f t="shared" si="2"/>
        <v>0</v>
      </c>
      <c r="Q18" s="111">
        <v>0</v>
      </c>
      <c r="R18" s="112">
        <f t="shared" si="16"/>
        <v>0</v>
      </c>
      <c r="S18" s="112">
        <f t="shared" si="3"/>
        <v>0</v>
      </c>
      <c r="T18" s="111">
        <v>0</v>
      </c>
      <c r="U18" s="112">
        <f t="shared" si="4"/>
        <v>0</v>
      </c>
      <c r="V18" s="112">
        <f t="shared" si="5"/>
        <v>0</v>
      </c>
      <c r="W18" s="111">
        <v>0</v>
      </c>
      <c r="X18" s="112">
        <f t="shared" si="6"/>
        <v>0</v>
      </c>
      <c r="Y18" s="112">
        <f t="shared" si="7"/>
        <v>0</v>
      </c>
      <c r="Z18" s="111">
        <v>0</v>
      </c>
      <c r="AA18" s="111">
        <v>0</v>
      </c>
      <c r="AB18" s="111">
        <f t="shared" si="8"/>
        <v>0</v>
      </c>
      <c r="AC18" s="112">
        <f t="shared" si="9"/>
        <v>0</v>
      </c>
      <c r="AD18" s="112">
        <f t="shared" si="10"/>
        <v>0</v>
      </c>
      <c r="AE18" s="111">
        <v>0</v>
      </c>
      <c r="AF18" s="112">
        <f t="shared" si="11"/>
        <v>0</v>
      </c>
      <c r="AG18" s="112">
        <f t="shared" si="12"/>
        <v>0</v>
      </c>
      <c r="AH18" s="111">
        <f t="shared" si="13"/>
        <v>0</v>
      </c>
      <c r="AI18" s="266">
        <v>0</v>
      </c>
    </row>
    <row r="19" spans="1:35" x14ac:dyDescent="0.2">
      <c r="A19" s="435">
        <v>13</v>
      </c>
      <c r="B19" s="435" t="s">
        <v>28</v>
      </c>
      <c r="C19" s="114">
        <v>45742977</v>
      </c>
      <c r="D19" s="114">
        <v>817889</v>
      </c>
      <c r="E19" s="114">
        <v>13559297</v>
      </c>
      <c r="F19" s="114">
        <v>0</v>
      </c>
      <c r="G19" s="114">
        <v>141539</v>
      </c>
      <c r="H19" s="114">
        <v>0</v>
      </c>
      <c r="I19" s="114">
        <v>449613</v>
      </c>
      <c r="J19" s="114">
        <v>279510</v>
      </c>
      <c r="K19" s="114">
        <f t="shared" si="14"/>
        <v>60990825</v>
      </c>
      <c r="L19" s="115">
        <f t="shared" si="0"/>
        <v>2175.9900460237609</v>
      </c>
      <c r="M19" s="115">
        <f t="shared" si="15"/>
        <v>43.267190548002517</v>
      </c>
      <c r="N19" s="114">
        <v>49568439</v>
      </c>
      <c r="O19" s="115">
        <f t="shared" si="1"/>
        <v>1768.4697634592744</v>
      </c>
      <c r="P19" s="115">
        <f t="shared" si="2"/>
        <v>35.164093867889797</v>
      </c>
      <c r="Q19" s="114">
        <v>760662</v>
      </c>
      <c r="R19" s="115">
        <f t="shared" si="16"/>
        <v>27.138392379321417</v>
      </c>
      <c r="S19" s="115">
        <f t="shared" si="3"/>
        <v>0.5396173555059256</v>
      </c>
      <c r="T19" s="114">
        <v>647688</v>
      </c>
      <c r="U19" s="115">
        <f t="shared" si="4"/>
        <v>23.107781226586749</v>
      </c>
      <c r="V19" s="115">
        <f t="shared" si="5"/>
        <v>0.45947304552208723</v>
      </c>
      <c r="W19" s="114">
        <v>21177510</v>
      </c>
      <c r="X19" s="115">
        <f t="shared" si="6"/>
        <v>755.55710157337046</v>
      </c>
      <c r="Y19" s="115">
        <f t="shared" si="7"/>
        <v>15.023429515869458</v>
      </c>
      <c r="Z19" s="114">
        <v>3516119</v>
      </c>
      <c r="AA19" s="114">
        <v>170222</v>
      </c>
      <c r="AB19" s="114">
        <f t="shared" si="8"/>
        <v>3686341</v>
      </c>
      <c r="AC19" s="115">
        <f t="shared" si="9"/>
        <v>131.51881979378501</v>
      </c>
      <c r="AD19" s="115">
        <f t="shared" si="10"/>
        <v>2.6151083949416023</v>
      </c>
      <c r="AE19" s="114">
        <v>4131755</v>
      </c>
      <c r="AF19" s="115">
        <f t="shared" si="11"/>
        <v>147.41000392450675</v>
      </c>
      <c r="AG19" s="115">
        <f t="shared" si="12"/>
        <v>2.9310872722686105</v>
      </c>
      <c r="AH19" s="114">
        <f t="shared" si="13"/>
        <v>140963220</v>
      </c>
      <c r="AI19" s="256">
        <v>28029</v>
      </c>
    </row>
    <row r="20" spans="1:35" x14ac:dyDescent="0.2">
      <c r="A20" s="431">
        <v>14</v>
      </c>
      <c r="B20" s="431" t="s">
        <v>30</v>
      </c>
      <c r="C20" s="111">
        <v>5588988</v>
      </c>
      <c r="D20" s="111">
        <v>282923</v>
      </c>
      <c r="E20" s="111">
        <v>1584293</v>
      </c>
      <c r="F20" s="111">
        <v>0</v>
      </c>
      <c r="G20" s="111">
        <v>763450</v>
      </c>
      <c r="H20" s="111">
        <v>0</v>
      </c>
      <c r="I20" s="111">
        <v>175161</v>
      </c>
      <c r="J20" s="111">
        <v>82147</v>
      </c>
      <c r="K20" s="111">
        <f t="shared" si="14"/>
        <v>8476962</v>
      </c>
      <c r="L20" s="112">
        <f t="shared" si="0"/>
        <v>1247.1622774753569</v>
      </c>
      <c r="M20" s="112">
        <f t="shared" si="15"/>
        <v>27.024178890218444</v>
      </c>
      <c r="N20" s="111">
        <v>8619769</v>
      </c>
      <c r="O20" s="112">
        <f t="shared" si="1"/>
        <v>1268.1725761365308</v>
      </c>
      <c r="P20" s="112">
        <f t="shared" si="2"/>
        <v>27.479441272517128</v>
      </c>
      <c r="Q20" s="111">
        <v>72524</v>
      </c>
      <c r="R20" s="112">
        <f t="shared" si="16"/>
        <v>10.670001471237311</v>
      </c>
      <c r="S20" s="112">
        <f t="shared" si="3"/>
        <v>0.23120329545351301</v>
      </c>
      <c r="T20" s="111">
        <v>96262</v>
      </c>
      <c r="U20" s="112">
        <f t="shared" si="4"/>
        <v>14.162424599087833</v>
      </c>
      <c r="V20" s="112">
        <f t="shared" si="5"/>
        <v>0.3068789866381621</v>
      </c>
      <c r="W20" s="111">
        <v>12554957</v>
      </c>
      <c r="X20" s="112">
        <f t="shared" si="6"/>
        <v>1847.1321171104898</v>
      </c>
      <c r="Y20" s="112">
        <f t="shared" si="7"/>
        <v>40.024646085118739</v>
      </c>
      <c r="Z20" s="111">
        <v>1146650</v>
      </c>
      <c r="AA20" s="111">
        <v>36488</v>
      </c>
      <c r="AB20" s="111">
        <f t="shared" si="8"/>
        <v>1183138</v>
      </c>
      <c r="AC20" s="112">
        <f t="shared" si="9"/>
        <v>174.06767691628659</v>
      </c>
      <c r="AD20" s="112">
        <f t="shared" si="10"/>
        <v>3.7717914700827095</v>
      </c>
      <c r="AE20" s="111">
        <v>364453</v>
      </c>
      <c r="AF20" s="112">
        <f t="shared" si="11"/>
        <v>53.619685155215535</v>
      </c>
      <c r="AG20" s="112">
        <f t="shared" si="12"/>
        <v>1.1618599999713084</v>
      </c>
      <c r="AH20" s="111">
        <f t="shared" si="13"/>
        <v>31368065</v>
      </c>
      <c r="AI20" s="266">
        <v>6797</v>
      </c>
    </row>
    <row r="21" spans="1:35" x14ac:dyDescent="0.2">
      <c r="A21" s="435">
        <v>15</v>
      </c>
      <c r="B21" s="435" t="s">
        <v>32</v>
      </c>
      <c r="C21" s="114">
        <v>190486826</v>
      </c>
      <c r="D21" s="114">
        <v>5201023</v>
      </c>
      <c r="E21" s="114">
        <v>40833515</v>
      </c>
      <c r="F21" s="114">
        <v>46822</v>
      </c>
      <c r="G21" s="114">
        <v>3278493</v>
      </c>
      <c r="H21" s="114">
        <v>0</v>
      </c>
      <c r="I21" s="114">
        <v>1909513</v>
      </c>
      <c r="J21" s="114">
        <v>693477</v>
      </c>
      <c r="K21" s="114">
        <f t="shared" si="14"/>
        <v>242449669</v>
      </c>
      <c r="L21" s="115">
        <f t="shared" si="0"/>
        <v>1772.3835941897612</v>
      </c>
      <c r="M21" s="118">
        <f t="shared" si="15"/>
        <v>53.570994327445952</v>
      </c>
      <c r="N21" s="114">
        <v>98011553</v>
      </c>
      <c r="O21" s="115">
        <f t="shared" si="1"/>
        <v>716.49538353570722</v>
      </c>
      <c r="P21" s="118">
        <f t="shared" si="2"/>
        <v>21.656356024091615</v>
      </c>
      <c r="Q21" s="114">
        <v>1989653</v>
      </c>
      <c r="R21" s="115">
        <f t="shared" si="16"/>
        <v>14.544991337276031</v>
      </c>
      <c r="S21" s="118">
        <f t="shared" si="3"/>
        <v>0.43962810927403578</v>
      </c>
      <c r="T21" s="114">
        <v>4151764</v>
      </c>
      <c r="U21" s="115">
        <f t="shared" si="4"/>
        <v>30.350705079938301</v>
      </c>
      <c r="V21" s="118">
        <f t="shared" si="5"/>
        <v>0.91736205130844828</v>
      </c>
      <c r="W21" s="114">
        <v>65826181</v>
      </c>
      <c r="X21" s="115">
        <f t="shared" si="6"/>
        <v>481.21015695247564</v>
      </c>
      <c r="Y21" s="118">
        <f t="shared" si="7"/>
        <v>14.544767099469336</v>
      </c>
      <c r="Z21" s="114">
        <v>12741902</v>
      </c>
      <c r="AA21" s="114">
        <v>1523672</v>
      </c>
      <c r="AB21" s="114">
        <f t="shared" si="8"/>
        <v>14265574</v>
      </c>
      <c r="AC21" s="115">
        <f t="shared" si="9"/>
        <v>104.28584796005643</v>
      </c>
      <c r="AD21" s="118">
        <f t="shared" si="10"/>
        <v>3.1520809534772369</v>
      </c>
      <c r="AE21" s="114">
        <v>25881990</v>
      </c>
      <c r="AF21" s="115">
        <f t="shared" si="11"/>
        <v>189.20551490207833</v>
      </c>
      <c r="AG21" s="118">
        <f t="shared" si="12"/>
        <v>5.7188114349333787</v>
      </c>
      <c r="AH21" s="114">
        <f t="shared" si="13"/>
        <v>452576384</v>
      </c>
      <c r="AI21" s="256">
        <v>136793</v>
      </c>
    </row>
    <row r="22" spans="1:35" x14ac:dyDescent="0.2">
      <c r="A22" s="431">
        <v>16</v>
      </c>
      <c r="B22" s="431" t="s">
        <v>34</v>
      </c>
      <c r="C22" s="111">
        <v>59344570</v>
      </c>
      <c r="D22" s="111">
        <v>787166</v>
      </c>
      <c r="E22" s="111">
        <v>15612848</v>
      </c>
      <c r="F22" s="111">
        <v>12834</v>
      </c>
      <c r="G22" s="111">
        <v>2971345</v>
      </c>
      <c r="H22" s="111">
        <v>0</v>
      </c>
      <c r="I22" s="111">
        <v>544307</v>
      </c>
      <c r="J22" s="111">
        <v>166449</v>
      </c>
      <c r="K22" s="111">
        <f t="shared" si="14"/>
        <v>79439519</v>
      </c>
      <c r="L22" s="112">
        <f t="shared" si="0"/>
        <v>1396.6405703335149</v>
      </c>
      <c r="M22" s="220">
        <f t="shared" si="15"/>
        <v>50.161570614254636</v>
      </c>
      <c r="N22" s="111">
        <v>55407560</v>
      </c>
      <c r="O22" s="112">
        <f t="shared" si="1"/>
        <v>974.13034687670313</v>
      </c>
      <c r="P22" s="220">
        <f t="shared" si="2"/>
        <v>34.98674549506714</v>
      </c>
      <c r="Q22" s="111">
        <v>829155</v>
      </c>
      <c r="R22" s="112">
        <f t="shared" si="16"/>
        <v>14.57752421807697</v>
      </c>
      <c r="S22" s="220">
        <f t="shared" si="3"/>
        <v>0.52356456340907975</v>
      </c>
      <c r="T22" s="111">
        <v>2887559</v>
      </c>
      <c r="U22" s="112">
        <f t="shared" si="4"/>
        <v>50.766697726753286</v>
      </c>
      <c r="V22" s="220">
        <f t="shared" si="5"/>
        <v>1.8233304595075213</v>
      </c>
      <c r="W22" s="111">
        <v>8534298</v>
      </c>
      <c r="X22" s="112">
        <f t="shared" si="6"/>
        <v>150.04303873134197</v>
      </c>
      <c r="Y22" s="220">
        <f t="shared" si="7"/>
        <v>5.388927289075002</v>
      </c>
      <c r="Z22" s="111">
        <v>6724972</v>
      </c>
      <c r="AA22" s="111">
        <v>119147</v>
      </c>
      <c r="AB22" s="111">
        <f t="shared" si="8"/>
        <v>6844119</v>
      </c>
      <c r="AC22" s="112">
        <f t="shared" si="9"/>
        <v>120.32769563459273</v>
      </c>
      <c r="AD22" s="220">
        <f t="shared" si="10"/>
        <v>4.3216746882727444</v>
      </c>
      <c r="AE22" s="111">
        <v>4425078</v>
      </c>
      <c r="AF22" s="112">
        <f t="shared" si="11"/>
        <v>77.79809771620458</v>
      </c>
      <c r="AG22" s="220">
        <f t="shared" si="12"/>
        <v>2.7941868904138838</v>
      </c>
      <c r="AH22" s="111">
        <f t="shared" si="13"/>
        <v>158367288</v>
      </c>
      <c r="AI22" s="266">
        <v>56879</v>
      </c>
    </row>
    <row r="23" spans="1:35" x14ac:dyDescent="0.2">
      <c r="A23" s="435">
        <v>17</v>
      </c>
      <c r="B23" s="435" t="s">
        <v>36</v>
      </c>
      <c r="C23" s="114">
        <v>0</v>
      </c>
      <c r="D23" s="114">
        <v>0</v>
      </c>
      <c r="E23" s="114">
        <v>0</v>
      </c>
      <c r="F23" s="114">
        <v>0</v>
      </c>
      <c r="G23" s="114">
        <v>0</v>
      </c>
      <c r="H23" s="114">
        <v>0</v>
      </c>
      <c r="I23" s="114">
        <v>0</v>
      </c>
      <c r="J23" s="114">
        <v>0</v>
      </c>
      <c r="K23" s="114">
        <f t="shared" si="14"/>
        <v>0</v>
      </c>
      <c r="L23" s="115">
        <f t="shared" si="0"/>
        <v>0</v>
      </c>
      <c r="M23" s="118">
        <f t="shared" si="15"/>
        <v>0</v>
      </c>
      <c r="N23" s="114">
        <v>0</v>
      </c>
      <c r="O23" s="115">
        <f t="shared" si="1"/>
        <v>0</v>
      </c>
      <c r="P23" s="118">
        <f t="shared" si="2"/>
        <v>0</v>
      </c>
      <c r="Q23" s="114">
        <v>0</v>
      </c>
      <c r="R23" s="115">
        <f t="shared" si="16"/>
        <v>0</v>
      </c>
      <c r="S23" s="118">
        <f t="shared" si="3"/>
        <v>0</v>
      </c>
      <c r="T23" s="114">
        <v>0</v>
      </c>
      <c r="U23" s="115">
        <f t="shared" si="4"/>
        <v>0</v>
      </c>
      <c r="V23" s="118">
        <f t="shared" si="5"/>
        <v>0</v>
      </c>
      <c r="W23" s="114">
        <v>0</v>
      </c>
      <c r="X23" s="115">
        <f t="shared" si="6"/>
        <v>0</v>
      </c>
      <c r="Y23" s="118">
        <f t="shared" si="7"/>
        <v>0</v>
      </c>
      <c r="Z23" s="114">
        <v>0</v>
      </c>
      <c r="AA23" s="114">
        <v>0</v>
      </c>
      <c r="AB23" s="114">
        <f t="shared" si="8"/>
        <v>0</v>
      </c>
      <c r="AC23" s="115">
        <f t="shared" si="9"/>
        <v>0</v>
      </c>
      <c r="AD23" s="118">
        <f t="shared" si="10"/>
        <v>0</v>
      </c>
      <c r="AE23" s="114">
        <v>0</v>
      </c>
      <c r="AF23" s="115">
        <f t="shared" si="11"/>
        <v>0</v>
      </c>
      <c r="AG23" s="118">
        <f t="shared" si="12"/>
        <v>0</v>
      </c>
      <c r="AH23" s="114">
        <f t="shared" si="13"/>
        <v>0</v>
      </c>
      <c r="AI23" s="256">
        <v>0</v>
      </c>
    </row>
    <row r="24" spans="1:35" x14ac:dyDescent="0.2">
      <c r="A24" s="431">
        <v>18</v>
      </c>
      <c r="B24" s="431" t="s">
        <v>38</v>
      </c>
      <c r="C24" s="111">
        <v>6357227</v>
      </c>
      <c r="D24" s="111">
        <v>217778</v>
      </c>
      <c r="E24" s="111">
        <v>1325314</v>
      </c>
      <c r="F24" s="111">
        <v>0</v>
      </c>
      <c r="G24" s="111">
        <v>0</v>
      </c>
      <c r="H24" s="111">
        <v>0</v>
      </c>
      <c r="I24" s="111">
        <v>46273</v>
      </c>
      <c r="J24" s="111">
        <v>54401</v>
      </c>
      <c r="K24" s="111">
        <f t="shared" si="14"/>
        <v>8000993</v>
      </c>
      <c r="L24" s="112">
        <f t="shared" si="0"/>
        <v>1090.0535422343323</v>
      </c>
      <c r="M24" s="220">
        <f t="shared" si="15"/>
        <v>36.780634788065946</v>
      </c>
      <c r="N24" s="111">
        <v>5665801</v>
      </c>
      <c r="O24" s="112">
        <f t="shared" si="1"/>
        <v>771.9074931880109</v>
      </c>
      <c r="P24" s="220">
        <f t="shared" si="2"/>
        <v>26.045736743284092</v>
      </c>
      <c r="Q24" s="111">
        <v>227995</v>
      </c>
      <c r="R24" s="112">
        <f t="shared" si="16"/>
        <v>31.061989100817438</v>
      </c>
      <c r="S24" s="220">
        <f t="shared" si="3"/>
        <v>1.0480950087701733</v>
      </c>
      <c r="T24" s="111">
        <v>57921</v>
      </c>
      <c r="U24" s="112">
        <f t="shared" si="4"/>
        <v>7.8911444141689371</v>
      </c>
      <c r="V24" s="220">
        <f t="shared" si="5"/>
        <v>0.26626334350743308</v>
      </c>
      <c r="W24" s="111">
        <v>2178716</v>
      </c>
      <c r="X24" s="112">
        <f t="shared" si="6"/>
        <v>296.82779291553135</v>
      </c>
      <c r="Y24" s="220">
        <f t="shared" si="7"/>
        <v>10.015576504430873</v>
      </c>
      <c r="Z24" s="111">
        <v>1965390</v>
      </c>
      <c r="AA24" s="111">
        <v>39636</v>
      </c>
      <c r="AB24" s="111">
        <f t="shared" si="8"/>
        <v>2005026</v>
      </c>
      <c r="AC24" s="112">
        <f t="shared" si="9"/>
        <v>273.16430517711171</v>
      </c>
      <c r="AD24" s="220">
        <f t="shared" si="10"/>
        <v>9.2171220555469429</v>
      </c>
      <c r="AE24" s="111">
        <v>3616824</v>
      </c>
      <c r="AF24" s="112">
        <f t="shared" si="11"/>
        <v>492.75531335149861</v>
      </c>
      <c r="AG24" s="220">
        <f t="shared" si="12"/>
        <v>16.626571556394541</v>
      </c>
      <c r="AH24" s="111">
        <f t="shared" si="13"/>
        <v>21753276</v>
      </c>
      <c r="AI24" s="266">
        <v>7340</v>
      </c>
    </row>
    <row r="25" spans="1:35" x14ac:dyDescent="0.2">
      <c r="A25" s="435">
        <v>19</v>
      </c>
      <c r="B25" s="435" t="s">
        <v>40</v>
      </c>
      <c r="C25" s="114">
        <v>67753129</v>
      </c>
      <c r="D25" s="114">
        <v>2889722</v>
      </c>
      <c r="E25" s="114">
        <v>22884616</v>
      </c>
      <c r="F25" s="114">
        <v>0</v>
      </c>
      <c r="G25" s="114">
        <v>5008364</v>
      </c>
      <c r="H25" s="114">
        <v>0</v>
      </c>
      <c r="I25" s="114">
        <v>964385</v>
      </c>
      <c r="J25" s="114">
        <v>412427</v>
      </c>
      <c r="K25" s="114">
        <f t="shared" si="14"/>
        <v>99912643</v>
      </c>
      <c r="L25" s="115">
        <f t="shared" si="0"/>
        <v>1221.6947861387591</v>
      </c>
      <c r="M25" s="118">
        <f t="shared" si="15"/>
        <v>44.751692702219501</v>
      </c>
      <c r="N25" s="114">
        <v>66083747</v>
      </c>
      <c r="O25" s="115">
        <f t="shared" si="1"/>
        <v>808.0475777065858</v>
      </c>
      <c r="P25" s="118">
        <f t="shared" si="2"/>
        <v>29.599452577340184</v>
      </c>
      <c r="Q25" s="114">
        <v>1372142</v>
      </c>
      <c r="R25" s="115">
        <f t="shared" si="16"/>
        <v>16.778044068376904</v>
      </c>
      <c r="S25" s="118">
        <f t="shared" si="3"/>
        <v>0.61459366186328268</v>
      </c>
      <c r="T25" s="114">
        <v>337646</v>
      </c>
      <c r="U25" s="115">
        <f t="shared" si="4"/>
        <v>4.1286102076251501</v>
      </c>
      <c r="V25" s="118">
        <f t="shared" si="5"/>
        <v>0.15123441418853875</v>
      </c>
      <c r="W25" s="114">
        <v>45386221</v>
      </c>
      <c r="X25" s="115">
        <f t="shared" si="6"/>
        <v>554.96589714118022</v>
      </c>
      <c r="Y25" s="118">
        <f t="shared" si="7"/>
        <v>20.328860834028998</v>
      </c>
      <c r="Z25" s="114">
        <v>6676941</v>
      </c>
      <c r="AA25" s="114">
        <v>680763</v>
      </c>
      <c r="AB25" s="114">
        <f t="shared" si="8"/>
        <v>7357704</v>
      </c>
      <c r="AC25" s="115">
        <f t="shared" si="9"/>
        <v>89.967278863319564</v>
      </c>
      <c r="AD25" s="118">
        <f t="shared" si="10"/>
        <v>3.2955760003455339</v>
      </c>
      <c r="AE25" s="114">
        <v>2809928</v>
      </c>
      <c r="AF25" s="115">
        <f t="shared" si="11"/>
        <v>34.358758651047907</v>
      </c>
      <c r="AG25" s="118">
        <f t="shared" si="12"/>
        <v>1.2585898100139563</v>
      </c>
      <c r="AH25" s="114">
        <f t="shared" si="13"/>
        <v>223260031</v>
      </c>
      <c r="AI25" s="256">
        <v>81782</v>
      </c>
    </row>
    <row r="26" spans="1:35" x14ac:dyDescent="0.2">
      <c r="A26" s="431">
        <v>20</v>
      </c>
      <c r="B26" s="431" t="s">
        <v>42</v>
      </c>
      <c r="C26" s="111">
        <v>92012696</v>
      </c>
      <c r="D26" s="111">
        <v>1674838</v>
      </c>
      <c r="E26" s="111">
        <v>15598419</v>
      </c>
      <c r="F26" s="111">
        <v>12252</v>
      </c>
      <c r="G26" s="111">
        <v>6087930</v>
      </c>
      <c r="H26" s="111">
        <v>0</v>
      </c>
      <c r="I26" s="111">
        <v>553674</v>
      </c>
      <c r="J26" s="111">
        <v>346171</v>
      </c>
      <c r="K26" s="111">
        <f t="shared" si="14"/>
        <v>116285980</v>
      </c>
      <c r="L26" s="112">
        <f t="shared" si="0"/>
        <v>2709.8077505650967</v>
      </c>
      <c r="M26" s="220">
        <f t="shared" si="15"/>
        <v>64.17514246295228</v>
      </c>
      <c r="N26" s="111">
        <v>33095516</v>
      </c>
      <c r="O26" s="112">
        <f t="shared" si="1"/>
        <v>771.22354531260919</v>
      </c>
      <c r="P26" s="220">
        <f t="shared" si="2"/>
        <v>18.264535881151939</v>
      </c>
      <c r="Q26" s="111">
        <v>1826888</v>
      </c>
      <c r="R26" s="112">
        <f t="shared" si="16"/>
        <v>42.571901288653791</v>
      </c>
      <c r="S26" s="220">
        <f t="shared" si="3"/>
        <v>1.0082109439492015</v>
      </c>
      <c r="T26" s="111">
        <v>1935821</v>
      </c>
      <c r="U26" s="112">
        <f t="shared" si="4"/>
        <v>45.110362827115324</v>
      </c>
      <c r="V26" s="220">
        <f t="shared" si="5"/>
        <v>1.0683281721302496</v>
      </c>
      <c r="W26" s="111">
        <v>11386758</v>
      </c>
      <c r="X26" s="112">
        <f t="shared" si="6"/>
        <v>265.34518677323888</v>
      </c>
      <c r="Y26" s="220">
        <f t="shared" si="7"/>
        <v>6.2840491763595363</v>
      </c>
      <c r="Z26" s="111">
        <v>11049616</v>
      </c>
      <c r="AA26" s="111">
        <v>443891</v>
      </c>
      <c r="AB26" s="111">
        <f t="shared" si="8"/>
        <v>11493507</v>
      </c>
      <c r="AC26" s="112">
        <f t="shared" si="9"/>
        <v>267.83275464311515</v>
      </c>
      <c r="AD26" s="220">
        <f t="shared" si="10"/>
        <v>6.3429611129728558</v>
      </c>
      <c r="AE26" s="111">
        <v>5176499</v>
      </c>
      <c r="AF26" s="112">
        <f t="shared" si="11"/>
        <v>120.62775848810384</v>
      </c>
      <c r="AG26" s="220">
        <f t="shared" si="12"/>
        <v>2.8567722504839366</v>
      </c>
      <c r="AH26" s="111">
        <f t="shared" si="13"/>
        <v>181200969</v>
      </c>
      <c r="AI26" s="266">
        <v>42913</v>
      </c>
    </row>
    <row r="27" spans="1:35" x14ac:dyDescent="0.2">
      <c r="A27" s="435">
        <v>21</v>
      </c>
      <c r="B27" s="435" t="s">
        <v>44</v>
      </c>
      <c r="C27" s="114">
        <v>0</v>
      </c>
      <c r="D27" s="114">
        <v>0</v>
      </c>
      <c r="E27" s="114">
        <v>0</v>
      </c>
      <c r="F27" s="114">
        <v>0</v>
      </c>
      <c r="G27" s="114">
        <v>0</v>
      </c>
      <c r="H27" s="114">
        <v>0</v>
      </c>
      <c r="I27" s="114">
        <v>0</v>
      </c>
      <c r="J27" s="114">
        <v>0</v>
      </c>
      <c r="K27" s="114">
        <f t="shared" si="14"/>
        <v>0</v>
      </c>
      <c r="L27" s="115">
        <f t="shared" si="0"/>
        <v>0</v>
      </c>
      <c r="M27" s="118">
        <f t="shared" si="15"/>
        <v>0</v>
      </c>
      <c r="N27" s="114">
        <v>0</v>
      </c>
      <c r="O27" s="115">
        <f t="shared" si="1"/>
        <v>0</v>
      </c>
      <c r="P27" s="118">
        <f t="shared" si="2"/>
        <v>0</v>
      </c>
      <c r="Q27" s="114">
        <v>0</v>
      </c>
      <c r="R27" s="115">
        <f t="shared" si="16"/>
        <v>0</v>
      </c>
      <c r="S27" s="118">
        <f t="shared" si="3"/>
        <v>0</v>
      </c>
      <c r="T27" s="114">
        <v>0</v>
      </c>
      <c r="U27" s="115">
        <f t="shared" si="4"/>
        <v>0</v>
      </c>
      <c r="V27" s="118">
        <f t="shared" si="5"/>
        <v>0</v>
      </c>
      <c r="W27" s="114">
        <v>0</v>
      </c>
      <c r="X27" s="115">
        <f t="shared" si="6"/>
        <v>0</v>
      </c>
      <c r="Y27" s="118">
        <f t="shared" si="7"/>
        <v>0</v>
      </c>
      <c r="Z27" s="114">
        <v>0</v>
      </c>
      <c r="AA27" s="114">
        <v>0</v>
      </c>
      <c r="AB27" s="114">
        <f t="shared" si="8"/>
        <v>0</v>
      </c>
      <c r="AC27" s="115">
        <f t="shared" si="9"/>
        <v>0</v>
      </c>
      <c r="AD27" s="118">
        <f t="shared" si="10"/>
        <v>0</v>
      </c>
      <c r="AE27" s="114">
        <v>0</v>
      </c>
      <c r="AF27" s="115">
        <f t="shared" si="11"/>
        <v>0</v>
      </c>
      <c r="AG27" s="118">
        <f t="shared" si="12"/>
        <v>0</v>
      </c>
      <c r="AH27" s="114">
        <f t="shared" si="13"/>
        <v>0</v>
      </c>
      <c r="AI27" s="256">
        <v>0</v>
      </c>
    </row>
    <row r="28" spans="1:35" x14ac:dyDescent="0.2">
      <c r="A28" s="431">
        <v>22</v>
      </c>
      <c r="B28" s="431" t="s">
        <v>46</v>
      </c>
      <c r="C28" s="111">
        <v>0</v>
      </c>
      <c r="D28" s="111">
        <v>0</v>
      </c>
      <c r="E28" s="111">
        <v>0</v>
      </c>
      <c r="F28" s="111">
        <v>0</v>
      </c>
      <c r="G28" s="111">
        <v>0</v>
      </c>
      <c r="H28" s="111">
        <v>0</v>
      </c>
      <c r="I28" s="111">
        <v>0</v>
      </c>
      <c r="J28" s="111">
        <v>0</v>
      </c>
      <c r="K28" s="111">
        <f t="shared" si="14"/>
        <v>0</v>
      </c>
      <c r="L28" s="112">
        <f t="shared" si="0"/>
        <v>0</v>
      </c>
      <c r="M28" s="112">
        <f t="shared" si="15"/>
        <v>0</v>
      </c>
      <c r="N28" s="111">
        <v>0</v>
      </c>
      <c r="O28" s="112">
        <f t="shared" si="1"/>
        <v>0</v>
      </c>
      <c r="P28" s="112">
        <f t="shared" si="2"/>
        <v>0</v>
      </c>
      <c r="Q28" s="111">
        <v>0</v>
      </c>
      <c r="R28" s="112">
        <f t="shared" si="16"/>
        <v>0</v>
      </c>
      <c r="S28" s="112">
        <f t="shared" si="3"/>
        <v>0</v>
      </c>
      <c r="T28" s="111">
        <v>0</v>
      </c>
      <c r="U28" s="112">
        <f t="shared" si="4"/>
        <v>0</v>
      </c>
      <c r="V28" s="112">
        <f t="shared" si="5"/>
        <v>0</v>
      </c>
      <c r="W28" s="111">
        <v>0</v>
      </c>
      <c r="X28" s="112">
        <f t="shared" si="6"/>
        <v>0</v>
      </c>
      <c r="Y28" s="112">
        <f t="shared" si="7"/>
        <v>0</v>
      </c>
      <c r="Z28" s="111">
        <v>0</v>
      </c>
      <c r="AA28" s="111">
        <v>0</v>
      </c>
      <c r="AB28" s="111">
        <f t="shared" si="8"/>
        <v>0</v>
      </c>
      <c r="AC28" s="112">
        <f t="shared" si="9"/>
        <v>0</v>
      </c>
      <c r="AD28" s="112">
        <f t="shared" si="10"/>
        <v>0</v>
      </c>
      <c r="AE28" s="111">
        <v>0</v>
      </c>
      <c r="AF28" s="112">
        <f t="shared" si="11"/>
        <v>0</v>
      </c>
      <c r="AG28" s="112">
        <f t="shared" si="12"/>
        <v>0</v>
      </c>
      <c r="AH28" s="111">
        <f t="shared" si="13"/>
        <v>0</v>
      </c>
      <c r="AI28" s="266">
        <v>0</v>
      </c>
    </row>
    <row r="29" spans="1:35" x14ac:dyDescent="0.2">
      <c r="A29" s="435">
        <v>23</v>
      </c>
      <c r="B29" s="435" t="s">
        <v>48</v>
      </c>
      <c r="C29" s="114">
        <v>267866234</v>
      </c>
      <c r="D29" s="114">
        <v>8734965</v>
      </c>
      <c r="E29" s="114">
        <v>64472525</v>
      </c>
      <c r="F29" s="114">
        <v>154466</v>
      </c>
      <c r="G29" s="114">
        <v>23977938</v>
      </c>
      <c r="H29" s="114">
        <v>0</v>
      </c>
      <c r="I29" s="114">
        <v>2615200</v>
      </c>
      <c r="J29" s="114">
        <v>1560975</v>
      </c>
      <c r="K29" s="114">
        <f t="shared" si="14"/>
        <v>369382303</v>
      </c>
      <c r="L29" s="115">
        <f t="shared" si="0"/>
        <v>2022.671560225823</v>
      </c>
      <c r="M29" s="115">
        <f t="shared" si="15"/>
        <v>58.632890194856145</v>
      </c>
      <c r="N29" s="114">
        <v>121729250</v>
      </c>
      <c r="O29" s="115">
        <f t="shared" si="1"/>
        <v>666.5676455610253</v>
      </c>
      <c r="P29" s="115">
        <f t="shared" si="2"/>
        <v>19.322359763272665</v>
      </c>
      <c r="Q29" s="114">
        <v>3374694</v>
      </c>
      <c r="R29" s="115">
        <f t="shared" si="16"/>
        <v>18.479221995279843</v>
      </c>
      <c r="S29" s="115">
        <f t="shared" si="3"/>
        <v>0.53567282768075619</v>
      </c>
      <c r="T29" s="114">
        <v>832571</v>
      </c>
      <c r="U29" s="115">
        <f t="shared" si="4"/>
        <v>4.5590101905038303</v>
      </c>
      <c r="V29" s="115">
        <f t="shared" si="5"/>
        <v>0.13215588193033051</v>
      </c>
      <c r="W29" s="114">
        <v>74255064</v>
      </c>
      <c r="X29" s="115">
        <f t="shared" si="6"/>
        <v>406.60747668668989</v>
      </c>
      <c r="Y29" s="115">
        <f t="shared" si="7"/>
        <v>11.786674614793377</v>
      </c>
      <c r="Z29" s="114">
        <v>21872196</v>
      </c>
      <c r="AA29" s="114">
        <v>8339576</v>
      </c>
      <c r="AB29" s="114">
        <f t="shared" si="8"/>
        <v>30211772</v>
      </c>
      <c r="AC29" s="115">
        <f t="shared" si="9"/>
        <v>165.43427097650326</v>
      </c>
      <c r="AD29" s="115">
        <f t="shared" si="10"/>
        <v>4.7955830473774199</v>
      </c>
      <c r="AE29" s="114">
        <v>30205980</v>
      </c>
      <c r="AF29" s="115">
        <f t="shared" si="11"/>
        <v>165.40255501831663</v>
      </c>
      <c r="AG29" s="115">
        <f t="shared" si="12"/>
        <v>4.7946636700893084</v>
      </c>
      <c r="AH29" s="114">
        <f t="shared" si="13"/>
        <v>629991634</v>
      </c>
      <c r="AI29" s="256">
        <v>182621</v>
      </c>
    </row>
    <row r="30" spans="1:35" x14ac:dyDescent="0.2">
      <c r="A30" s="431">
        <v>24</v>
      </c>
      <c r="B30" s="431" t="s">
        <v>50</v>
      </c>
      <c r="C30" s="111">
        <v>336774396</v>
      </c>
      <c r="D30" s="111">
        <v>11935176</v>
      </c>
      <c r="E30" s="111">
        <v>70315640</v>
      </c>
      <c r="F30" s="111">
        <v>11099</v>
      </c>
      <c r="G30" s="111">
        <v>6572748</v>
      </c>
      <c r="H30" s="111">
        <v>0</v>
      </c>
      <c r="I30" s="111">
        <v>669789</v>
      </c>
      <c r="J30" s="111">
        <v>593963</v>
      </c>
      <c r="K30" s="111">
        <f t="shared" si="14"/>
        <v>426872811</v>
      </c>
      <c r="L30" s="112">
        <f t="shared" si="0"/>
        <v>1739.4554778611771</v>
      </c>
      <c r="M30" s="112">
        <f t="shared" si="15"/>
        <v>56.289379040011646</v>
      </c>
      <c r="N30" s="111">
        <v>200727396</v>
      </c>
      <c r="O30" s="112">
        <f t="shared" si="1"/>
        <v>817.94005036551675</v>
      </c>
      <c r="P30" s="112">
        <f t="shared" si="2"/>
        <v>26.468822061282598</v>
      </c>
      <c r="Q30" s="111">
        <v>3366267</v>
      </c>
      <c r="R30" s="112">
        <f t="shared" si="16"/>
        <v>13.717134055402068</v>
      </c>
      <c r="S30" s="112">
        <f t="shared" si="3"/>
        <v>0.44389118779664533</v>
      </c>
      <c r="T30" s="111">
        <v>1409839</v>
      </c>
      <c r="U30" s="112">
        <f t="shared" si="4"/>
        <v>5.744924736966496</v>
      </c>
      <c r="V30" s="112">
        <f t="shared" si="5"/>
        <v>0.1859077453784963</v>
      </c>
      <c r="W30" s="111">
        <v>80779405</v>
      </c>
      <c r="X30" s="112">
        <f t="shared" si="6"/>
        <v>329.16638142506702</v>
      </c>
      <c r="Y30" s="112">
        <f t="shared" si="7"/>
        <v>10.651937601787461</v>
      </c>
      <c r="Z30" s="111">
        <v>20400244</v>
      </c>
      <c r="AA30" s="111">
        <v>8419001</v>
      </c>
      <c r="AB30" s="111">
        <f t="shared" si="8"/>
        <v>28819245</v>
      </c>
      <c r="AC30" s="112">
        <f t="shared" si="9"/>
        <v>117.43496491528325</v>
      </c>
      <c r="AD30" s="112">
        <f t="shared" si="10"/>
        <v>3.8002359570564463</v>
      </c>
      <c r="AE30" s="111">
        <v>16379132</v>
      </c>
      <c r="AF30" s="112">
        <f t="shared" si="11"/>
        <v>66.742997318728968</v>
      </c>
      <c r="AG30" s="112">
        <f t="shared" si="12"/>
        <v>2.1598264066867072</v>
      </c>
      <c r="AH30" s="111">
        <f t="shared" si="13"/>
        <v>758354095</v>
      </c>
      <c r="AI30" s="266">
        <v>245406</v>
      </c>
    </row>
    <row r="31" spans="1:35" x14ac:dyDescent="0.2">
      <c r="A31" s="435">
        <v>25</v>
      </c>
      <c r="B31" s="435" t="s">
        <v>52</v>
      </c>
      <c r="C31" s="114">
        <v>0</v>
      </c>
      <c r="D31" s="114">
        <v>0</v>
      </c>
      <c r="E31" s="114">
        <v>0</v>
      </c>
      <c r="F31" s="114">
        <v>0</v>
      </c>
      <c r="G31" s="114">
        <v>0</v>
      </c>
      <c r="H31" s="114">
        <v>0</v>
      </c>
      <c r="I31" s="114">
        <v>0</v>
      </c>
      <c r="J31" s="114">
        <v>0</v>
      </c>
      <c r="K31" s="114">
        <f t="shared" si="14"/>
        <v>0</v>
      </c>
      <c r="L31" s="115">
        <f t="shared" si="0"/>
        <v>0</v>
      </c>
      <c r="M31" s="118">
        <f t="shared" si="15"/>
        <v>0</v>
      </c>
      <c r="N31" s="114">
        <v>0</v>
      </c>
      <c r="O31" s="115">
        <f t="shared" si="1"/>
        <v>0</v>
      </c>
      <c r="P31" s="118">
        <f t="shared" si="2"/>
        <v>0</v>
      </c>
      <c r="Q31" s="114">
        <v>0</v>
      </c>
      <c r="R31" s="115">
        <f t="shared" si="16"/>
        <v>0</v>
      </c>
      <c r="S31" s="118">
        <f t="shared" si="3"/>
        <v>0</v>
      </c>
      <c r="T31" s="114">
        <v>0</v>
      </c>
      <c r="U31" s="115">
        <f t="shared" si="4"/>
        <v>0</v>
      </c>
      <c r="V31" s="118">
        <f t="shared" si="5"/>
        <v>0</v>
      </c>
      <c r="W31" s="114">
        <v>0</v>
      </c>
      <c r="X31" s="115">
        <f t="shared" si="6"/>
        <v>0</v>
      </c>
      <c r="Y31" s="118">
        <f t="shared" si="7"/>
        <v>0</v>
      </c>
      <c r="Z31" s="114">
        <v>0</v>
      </c>
      <c r="AA31" s="114">
        <v>0</v>
      </c>
      <c r="AB31" s="114">
        <f t="shared" si="8"/>
        <v>0</v>
      </c>
      <c r="AC31" s="115">
        <f t="shared" si="9"/>
        <v>0</v>
      </c>
      <c r="AD31" s="118">
        <f t="shared" si="10"/>
        <v>0</v>
      </c>
      <c r="AE31" s="114">
        <v>0</v>
      </c>
      <c r="AF31" s="115">
        <f t="shared" si="11"/>
        <v>0</v>
      </c>
      <c r="AG31" s="118">
        <f t="shared" si="12"/>
        <v>0</v>
      </c>
      <c r="AH31" s="114">
        <f t="shared" si="13"/>
        <v>0</v>
      </c>
      <c r="AI31" s="256">
        <v>0</v>
      </c>
    </row>
    <row r="32" spans="1:35" x14ac:dyDescent="0.2">
      <c r="A32" s="431">
        <v>26</v>
      </c>
      <c r="B32" s="431" t="s">
        <v>54</v>
      </c>
      <c r="C32" s="111">
        <v>32217137</v>
      </c>
      <c r="D32" s="111">
        <v>4262564</v>
      </c>
      <c r="E32" s="111">
        <v>8746358</v>
      </c>
      <c r="F32" s="111">
        <v>12480</v>
      </c>
      <c r="G32" s="111">
        <v>1892069</v>
      </c>
      <c r="H32" s="111">
        <v>0</v>
      </c>
      <c r="I32" s="111">
        <v>894374</v>
      </c>
      <c r="J32" s="111">
        <v>1011659</v>
      </c>
      <c r="K32" s="111">
        <f t="shared" si="14"/>
        <v>49036641</v>
      </c>
      <c r="L32" s="112">
        <f t="shared" si="0"/>
        <v>1422.3826250906454</v>
      </c>
      <c r="M32" s="220">
        <f t="shared" si="15"/>
        <v>52.15404970700105</v>
      </c>
      <c r="N32" s="111">
        <v>18482222</v>
      </c>
      <c r="O32" s="112">
        <f t="shared" si="1"/>
        <v>536.10506163886873</v>
      </c>
      <c r="P32" s="220">
        <f t="shared" si="2"/>
        <v>19.65719317691088</v>
      </c>
      <c r="Q32" s="111">
        <v>1022122</v>
      </c>
      <c r="R32" s="112">
        <f t="shared" si="16"/>
        <v>29.648208846990574</v>
      </c>
      <c r="S32" s="220">
        <f t="shared" si="3"/>
        <v>1.0871014104456975</v>
      </c>
      <c r="T32" s="111">
        <v>1382527</v>
      </c>
      <c r="U32" s="112">
        <f t="shared" si="4"/>
        <v>40.102306018854243</v>
      </c>
      <c r="V32" s="220">
        <f t="shared" si="5"/>
        <v>1.4704184546260222</v>
      </c>
      <c r="W32" s="111">
        <v>9568799</v>
      </c>
      <c r="X32" s="112">
        <f t="shared" si="6"/>
        <v>277.55762146482959</v>
      </c>
      <c r="Y32" s="220">
        <f t="shared" si="7"/>
        <v>10.177116713241062</v>
      </c>
      <c r="Z32" s="111">
        <v>3333560</v>
      </c>
      <c r="AA32" s="111">
        <v>364865</v>
      </c>
      <c r="AB32" s="111">
        <f t="shared" si="8"/>
        <v>3698425</v>
      </c>
      <c r="AC32" s="112">
        <f t="shared" si="9"/>
        <v>107.27846265409717</v>
      </c>
      <c r="AD32" s="220">
        <f t="shared" si="10"/>
        <v>3.9335451481600328</v>
      </c>
      <c r="AE32" s="111">
        <v>10831955</v>
      </c>
      <c r="AF32" s="112">
        <f t="shared" si="11"/>
        <v>314.19738941261784</v>
      </c>
      <c r="AG32" s="220">
        <f t="shared" si="12"/>
        <v>11.520575389615258</v>
      </c>
      <c r="AH32" s="111">
        <f t="shared" si="13"/>
        <v>94022691</v>
      </c>
      <c r="AI32" s="266">
        <v>34475</v>
      </c>
    </row>
    <row r="33" spans="1:35" x14ac:dyDescent="0.2">
      <c r="A33" s="435">
        <v>27</v>
      </c>
      <c r="B33" s="435" t="s">
        <v>56</v>
      </c>
      <c r="C33" s="114">
        <v>23193633</v>
      </c>
      <c r="D33" s="114">
        <v>370178</v>
      </c>
      <c r="E33" s="114">
        <v>4640611</v>
      </c>
      <c r="F33" s="114">
        <v>0</v>
      </c>
      <c r="G33" s="114">
        <v>0</v>
      </c>
      <c r="H33" s="114">
        <v>0</v>
      </c>
      <c r="I33" s="114">
        <v>151706</v>
      </c>
      <c r="J33" s="114">
        <v>60346</v>
      </c>
      <c r="K33" s="114">
        <f t="shared" si="14"/>
        <v>28416474</v>
      </c>
      <c r="L33" s="115">
        <f t="shared" si="0"/>
        <v>2191.6145303100416</v>
      </c>
      <c r="M33" s="118">
        <f t="shared" si="15"/>
        <v>71.03740581001091</v>
      </c>
      <c r="N33" s="114">
        <v>3857411</v>
      </c>
      <c r="O33" s="115">
        <f t="shared" si="1"/>
        <v>297.50200524448559</v>
      </c>
      <c r="P33" s="118">
        <f t="shared" si="2"/>
        <v>9.6430144916290459</v>
      </c>
      <c r="Q33" s="114">
        <v>283781</v>
      </c>
      <c r="R33" s="115">
        <f t="shared" si="16"/>
        <v>21.88654943698905</v>
      </c>
      <c r="S33" s="118">
        <f t="shared" si="3"/>
        <v>0.709414759134814</v>
      </c>
      <c r="T33" s="114">
        <v>32931</v>
      </c>
      <c r="U33" s="115">
        <f t="shared" si="4"/>
        <v>2.5397963905599261</v>
      </c>
      <c r="V33" s="118">
        <f t="shared" si="5"/>
        <v>8.2323120409994191E-2</v>
      </c>
      <c r="W33" s="114">
        <v>5344852</v>
      </c>
      <c r="X33" s="115">
        <f t="shared" si="6"/>
        <v>412.22057689341352</v>
      </c>
      <c r="Y33" s="118">
        <f t="shared" si="7"/>
        <v>13.361419172500021</v>
      </c>
      <c r="Z33" s="114">
        <v>1405522</v>
      </c>
      <c r="AA33" s="114">
        <v>229585</v>
      </c>
      <c r="AB33" s="114">
        <f t="shared" si="8"/>
        <v>1635107</v>
      </c>
      <c r="AC33" s="115">
        <f t="shared" si="9"/>
        <v>126.10728057997841</v>
      </c>
      <c r="AD33" s="118">
        <f t="shared" si="10"/>
        <v>4.0875500423377478</v>
      </c>
      <c r="AE33" s="114">
        <v>431572</v>
      </c>
      <c r="AF33" s="115">
        <f t="shared" si="11"/>
        <v>33.284898966527841</v>
      </c>
      <c r="AG33" s="118">
        <f t="shared" si="12"/>
        <v>1.0788726039774683</v>
      </c>
      <c r="AH33" s="114">
        <f t="shared" si="13"/>
        <v>40002128</v>
      </c>
      <c r="AI33" s="256">
        <v>12966</v>
      </c>
    </row>
    <row r="34" spans="1:35" x14ac:dyDescent="0.2">
      <c r="A34" s="431">
        <v>28</v>
      </c>
      <c r="B34" s="431" t="s">
        <v>58</v>
      </c>
      <c r="C34" s="111">
        <v>0</v>
      </c>
      <c r="D34" s="111">
        <v>0</v>
      </c>
      <c r="E34" s="111">
        <v>0</v>
      </c>
      <c r="F34" s="111">
        <v>0</v>
      </c>
      <c r="G34" s="111">
        <v>0</v>
      </c>
      <c r="H34" s="111">
        <v>0</v>
      </c>
      <c r="I34" s="111">
        <v>0</v>
      </c>
      <c r="J34" s="111">
        <v>0</v>
      </c>
      <c r="K34" s="111">
        <f t="shared" si="14"/>
        <v>0</v>
      </c>
      <c r="L34" s="112">
        <f t="shared" si="0"/>
        <v>0</v>
      </c>
      <c r="M34" s="220">
        <f t="shared" si="15"/>
        <v>0</v>
      </c>
      <c r="N34" s="111">
        <v>0</v>
      </c>
      <c r="O34" s="112">
        <f t="shared" si="1"/>
        <v>0</v>
      </c>
      <c r="P34" s="220">
        <f t="shared" si="2"/>
        <v>0</v>
      </c>
      <c r="Q34" s="111">
        <v>0</v>
      </c>
      <c r="R34" s="112">
        <f t="shared" si="16"/>
        <v>0</v>
      </c>
      <c r="S34" s="220">
        <f t="shared" si="3"/>
        <v>0</v>
      </c>
      <c r="T34" s="111">
        <v>0</v>
      </c>
      <c r="U34" s="112">
        <f t="shared" si="4"/>
        <v>0</v>
      </c>
      <c r="V34" s="220">
        <f t="shared" si="5"/>
        <v>0</v>
      </c>
      <c r="W34" s="111">
        <v>0</v>
      </c>
      <c r="X34" s="112">
        <f t="shared" si="6"/>
        <v>0</v>
      </c>
      <c r="Y34" s="220">
        <f t="shared" si="7"/>
        <v>0</v>
      </c>
      <c r="Z34" s="111">
        <v>0</v>
      </c>
      <c r="AA34" s="111">
        <v>0</v>
      </c>
      <c r="AB34" s="111">
        <f t="shared" si="8"/>
        <v>0</v>
      </c>
      <c r="AC34" s="112">
        <f t="shared" si="9"/>
        <v>0</v>
      </c>
      <c r="AD34" s="220">
        <f t="shared" si="10"/>
        <v>0</v>
      </c>
      <c r="AE34" s="111">
        <v>0</v>
      </c>
      <c r="AF34" s="112">
        <f t="shared" si="11"/>
        <v>0</v>
      </c>
      <c r="AG34" s="220">
        <f t="shared" si="12"/>
        <v>0</v>
      </c>
      <c r="AH34" s="111">
        <f t="shared" si="13"/>
        <v>0</v>
      </c>
      <c r="AI34" s="266">
        <v>0</v>
      </c>
    </row>
    <row r="35" spans="1:35" x14ac:dyDescent="0.2">
      <c r="A35" s="435">
        <v>29</v>
      </c>
      <c r="B35" s="435" t="s">
        <v>60</v>
      </c>
      <c r="C35" s="114">
        <v>0</v>
      </c>
      <c r="D35" s="114">
        <v>0</v>
      </c>
      <c r="E35" s="114">
        <v>0</v>
      </c>
      <c r="F35" s="114">
        <v>0</v>
      </c>
      <c r="G35" s="114">
        <v>0</v>
      </c>
      <c r="H35" s="114">
        <v>0</v>
      </c>
      <c r="I35" s="114">
        <v>0</v>
      </c>
      <c r="J35" s="114">
        <v>0</v>
      </c>
      <c r="K35" s="114">
        <f t="shared" si="14"/>
        <v>0</v>
      </c>
      <c r="L35" s="115">
        <f t="shared" si="0"/>
        <v>0</v>
      </c>
      <c r="M35" s="118">
        <f t="shared" si="15"/>
        <v>0</v>
      </c>
      <c r="N35" s="114">
        <v>0</v>
      </c>
      <c r="O35" s="115">
        <f t="shared" si="1"/>
        <v>0</v>
      </c>
      <c r="P35" s="118">
        <f t="shared" si="2"/>
        <v>0</v>
      </c>
      <c r="Q35" s="114">
        <v>0</v>
      </c>
      <c r="R35" s="115">
        <f t="shared" si="16"/>
        <v>0</v>
      </c>
      <c r="S35" s="118">
        <f t="shared" si="3"/>
        <v>0</v>
      </c>
      <c r="T35" s="114">
        <v>0</v>
      </c>
      <c r="U35" s="115">
        <f t="shared" si="4"/>
        <v>0</v>
      </c>
      <c r="V35" s="118">
        <f t="shared" si="5"/>
        <v>0</v>
      </c>
      <c r="W35" s="114">
        <v>0</v>
      </c>
      <c r="X35" s="115">
        <f t="shared" si="6"/>
        <v>0</v>
      </c>
      <c r="Y35" s="118">
        <f t="shared" si="7"/>
        <v>0</v>
      </c>
      <c r="Z35" s="114">
        <v>0</v>
      </c>
      <c r="AA35" s="114">
        <v>0</v>
      </c>
      <c r="AB35" s="114">
        <f t="shared" si="8"/>
        <v>0</v>
      </c>
      <c r="AC35" s="115">
        <f t="shared" si="9"/>
        <v>0</v>
      </c>
      <c r="AD35" s="118">
        <f t="shared" si="10"/>
        <v>0</v>
      </c>
      <c r="AE35" s="114">
        <v>0</v>
      </c>
      <c r="AF35" s="115">
        <f t="shared" si="11"/>
        <v>0</v>
      </c>
      <c r="AG35" s="118">
        <f t="shared" si="12"/>
        <v>0</v>
      </c>
      <c r="AH35" s="114">
        <f t="shared" si="13"/>
        <v>0</v>
      </c>
      <c r="AI35" s="256">
        <v>0</v>
      </c>
    </row>
    <row r="36" spans="1:35" x14ac:dyDescent="0.2">
      <c r="A36" s="431">
        <v>30</v>
      </c>
      <c r="B36" s="431" t="s">
        <v>62</v>
      </c>
      <c r="C36" s="111">
        <v>477985907</v>
      </c>
      <c r="D36" s="111">
        <v>23740752</v>
      </c>
      <c r="E36" s="111">
        <v>61871190</v>
      </c>
      <c r="F36" s="111">
        <v>0</v>
      </c>
      <c r="G36" s="111">
        <v>15448994</v>
      </c>
      <c r="H36" s="111">
        <v>0</v>
      </c>
      <c r="I36" s="111">
        <v>2242831</v>
      </c>
      <c r="J36" s="111">
        <v>2921136</v>
      </c>
      <c r="K36" s="111">
        <f t="shared" si="14"/>
        <v>584210810</v>
      </c>
      <c r="L36" s="112">
        <f t="shared" si="0"/>
        <v>2506.9229184814558</v>
      </c>
      <c r="M36" s="220">
        <f t="shared" si="15"/>
        <v>56.979436082634471</v>
      </c>
      <c r="N36" s="111">
        <v>211487626</v>
      </c>
      <c r="O36" s="112">
        <f t="shared" si="1"/>
        <v>907.52031205077265</v>
      </c>
      <c r="P36" s="220">
        <f t="shared" si="2"/>
        <v>20.626878965035075</v>
      </c>
      <c r="Q36" s="111">
        <v>4953173</v>
      </c>
      <c r="R36" s="112">
        <f t="shared" si="16"/>
        <v>21.254695565978228</v>
      </c>
      <c r="S36" s="220">
        <f t="shared" si="3"/>
        <v>0.48309445756358194</v>
      </c>
      <c r="T36" s="111">
        <v>7652781</v>
      </c>
      <c r="U36" s="112">
        <f t="shared" si="4"/>
        <v>32.839056981878571</v>
      </c>
      <c r="V36" s="220">
        <f t="shared" si="5"/>
        <v>0.74639349080839412</v>
      </c>
      <c r="W36" s="111">
        <v>113262418</v>
      </c>
      <c r="X36" s="112">
        <f t="shared" si="6"/>
        <v>486.02344671921867</v>
      </c>
      <c r="Y36" s="220">
        <f t="shared" si="7"/>
        <v>11.04674647666247</v>
      </c>
      <c r="Z36" s="111">
        <v>19189435</v>
      </c>
      <c r="AA36" s="111">
        <v>11754134</v>
      </c>
      <c r="AB36" s="111">
        <f t="shared" si="8"/>
        <v>30943569</v>
      </c>
      <c r="AC36" s="112">
        <f t="shared" si="9"/>
        <v>132.78279172155734</v>
      </c>
      <c r="AD36" s="220">
        <f t="shared" si="10"/>
        <v>3.0179980955917083</v>
      </c>
      <c r="AE36" s="111">
        <v>72790767</v>
      </c>
      <c r="AF36" s="112">
        <f t="shared" si="11"/>
        <v>312.354442818584</v>
      </c>
      <c r="AG36" s="220">
        <f t="shared" si="12"/>
        <v>7.0994524317042993</v>
      </c>
      <c r="AH36" s="111">
        <f t="shared" si="13"/>
        <v>1025301144</v>
      </c>
      <c r="AI36" s="266">
        <v>233039</v>
      </c>
    </row>
    <row r="37" spans="1:35" x14ac:dyDescent="0.2">
      <c r="A37" s="435">
        <v>31</v>
      </c>
      <c r="B37" s="435" t="s">
        <v>64</v>
      </c>
      <c r="C37" s="114">
        <v>0</v>
      </c>
      <c r="D37" s="114">
        <v>0</v>
      </c>
      <c r="E37" s="114">
        <v>0</v>
      </c>
      <c r="F37" s="114">
        <v>0</v>
      </c>
      <c r="G37" s="114">
        <v>0</v>
      </c>
      <c r="H37" s="114">
        <v>0</v>
      </c>
      <c r="I37" s="114">
        <v>0</v>
      </c>
      <c r="J37" s="114">
        <v>0</v>
      </c>
      <c r="K37" s="114">
        <f t="shared" si="14"/>
        <v>0</v>
      </c>
      <c r="L37" s="115">
        <f t="shared" si="0"/>
        <v>0</v>
      </c>
      <c r="M37" s="118">
        <f t="shared" si="15"/>
        <v>0</v>
      </c>
      <c r="N37" s="114">
        <v>0</v>
      </c>
      <c r="O37" s="115">
        <f t="shared" si="1"/>
        <v>0</v>
      </c>
      <c r="P37" s="118">
        <f t="shared" si="2"/>
        <v>0</v>
      </c>
      <c r="Q37" s="114">
        <v>0</v>
      </c>
      <c r="R37" s="115">
        <f t="shared" si="16"/>
        <v>0</v>
      </c>
      <c r="S37" s="118">
        <f t="shared" si="3"/>
        <v>0</v>
      </c>
      <c r="T37" s="114">
        <v>0</v>
      </c>
      <c r="U37" s="115">
        <f t="shared" si="4"/>
        <v>0</v>
      </c>
      <c r="V37" s="118">
        <f t="shared" si="5"/>
        <v>0</v>
      </c>
      <c r="W37" s="114">
        <v>0</v>
      </c>
      <c r="X37" s="115">
        <f t="shared" si="6"/>
        <v>0</v>
      </c>
      <c r="Y37" s="118">
        <f t="shared" si="7"/>
        <v>0</v>
      </c>
      <c r="Z37" s="114">
        <v>0</v>
      </c>
      <c r="AA37" s="114">
        <v>0</v>
      </c>
      <c r="AB37" s="114">
        <f t="shared" si="8"/>
        <v>0</v>
      </c>
      <c r="AC37" s="115">
        <f t="shared" si="9"/>
        <v>0</v>
      </c>
      <c r="AD37" s="118">
        <f t="shared" si="10"/>
        <v>0</v>
      </c>
      <c r="AE37" s="114">
        <v>0</v>
      </c>
      <c r="AF37" s="115">
        <f t="shared" si="11"/>
        <v>0</v>
      </c>
      <c r="AG37" s="118">
        <f t="shared" si="12"/>
        <v>0</v>
      </c>
      <c r="AH37" s="114">
        <f t="shared" si="13"/>
        <v>0</v>
      </c>
      <c r="AI37" s="256">
        <v>0</v>
      </c>
    </row>
    <row r="38" spans="1:35" x14ac:dyDescent="0.2">
      <c r="A38" s="431">
        <v>32</v>
      </c>
      <c r="B38" s="431" t="s">
        <v>66</v>
      </c>
      <c r="C38" s="111">
        <v>36267843</v>
      </c>
      <c r="D38" s="111">
        <v>1157065</v>
      </c>
      <c r="E38" s="111">
        <v>12227309</v>
      </c>
      <c r="F38" s="111">
        <v>7688</v>
      </c>
      <c r="G38" s="111">
        <v>3633957</v>
      </c>
      <c r="H38" s="111">
        <v>0</v>
      </c>
      <c r="I38" s="111">
        <v>469910</v>
      </c>
      <c r="J38" s="111">
        <v>117685</v>
      </c>
      <c r="K38" s="111">
        <f t="shared" si="14"/>
        <v>53881457</v>
      </c>
      <c r="L38" s="112">
        <f t="shared" si="0"/>
        <v>2146.7571217976811</v>
      </c>
      <c r="M38" s="112">
        <f t="shared" si="15"/>
        <v>50.945252825999908</v>
      </c>
      <c r="N38" s="111">
        <v>30545317</v>
      </c>
      <c r="O38" s="112">
        <f t="shared" si="1"/>
        <v>1216.993386190685</v>
      </c>
      <c r="P38" s="112">
        <f t="shared" si="2"/>
        <v>28.880787266300413</v>
      </c>
      <c r="Q38" s="111">
        <v>545820</v>
      </c>
      <c r="R38" s="112">
        <f t="shared" si="16"/>
        <v>21.746683134786245</v>
      </c>
      <c r="S38" s="112">
        <f t="shared" si="3"/>
        <v>0.51607620591045389</v>
      </c>
      <c r="T38" s="111">
        <v>109894</v>
      </c>
      <c r="U38" s="112">
        <f t="shared" si="4"/>
        <v>4.3784214510538266</v>
      </c>
      <c r="V38" s="112">
        <f t="shared" si="5"/>
        <v>0.10390546072390792</v>
      </c>
      <c r="W38" s="111">
        <v>10866776</v>
      </c>
      <c r="X38" s="112">
        <f t="shared" si="6"/>
        <v>432.95653213275432</v>
      </c>
      <c r="Y38" s="112">
        <f t="shared" si="7"/>
        <v>10.274604317465059</v>
      </c>
      <c r="Z38" s="111">
        <v>7989705</v>
      </c>
      <c r="AA38" s="111">
        <v>377999</v>
      </c>
      <c r="AB38" s="111">
        <f t="shared" si="8"/>
        <v>8367704</v>
      </c>
      <c r="AC38" s="112">
        <f t="shared" si="9"/>
        <v>333.38794374277859</v>
      </c>
      <c r="AD38" s="112">
        <f t="shared" si="10"/>
        <v>7.9117161930704798</v>
      </c>
      <c r="AE38" s="111">
        <v>1446482</v>
      </c>
      <c r="AF38" s="112">
        <f t="shared" si="11"/>
        <v>57.631060998446152</v>
      </c>
      <c r="AG38" s="112">
        <f t="shared" si="12"/>
        <v>1.3676577305297815</v>
      </c>
      <c r="AH38" s="111">
        <f t="shared" si="13"/>
        <v>105763450</v>
      </c>
      <c r="AI38" s="266">
        <v>25099</v>
      </c>
    </row>
    <row r="39" spans="1:35" x14ac:dyDescent="0.2">
      <c r="A39" s="435">
        <v>33</v>
      </c>
      <c r="B39" s="435" t="s">
        <v>68</v>
      </c>
      <c r="C39" s="114">
        <v>29107786</v>
      </c>
      <c r="D39" s="114">
        <v>1122859</v>
      </c>
      <c r="E39" s="114">
        <v>7528619</v>
      </c>
      <c r="F39" s="114">
        <v>310</v>
      </c>
      <c r="G39" s="114">
        <v>421590</v>
      </c>
      <c r="H39" s="114">
        <v>0</v>
      </c>
      <c r="I39" s="114">
        <v>312136</v>
      </c>
      <c r="J39" s="114">
        <v>280532</v>
      </c>
      <c r="K39" s="114">
        <f t="shared" si="14"/>
        <v>38773832</v>
      </c>
      <c r="L39" s="115">
        <f t="shared" si="0"/>
        <v>1492.9664625928922</v>
      </c>
      <c r="M39" s="115">
        <f t="shared" si="15"/>
        <v>50.224201631341572</v>
      </c>
      <c r="N39" s="114">
        <v>20186104</v>
      </c>
      <c r="O39" s="115">
        <f t="shared" si="1"/>
        <v>777.25555427207269</v>
      </c>
      <c r="P39" s="115">
        <f t="shared" si="2"/>
        <v>26.147298452400335</v>
      </c>
      <c r="Q39" s="114">
        <v>229680</v>
      </c>
      <c r="R39" s="115">
        <f t="shared" si="16"/>
        <v>8.8437102922490478</v>
      </c>
      <c r="S39" s="115">
        <f t="shared" si="3"/>
        <v>0.29750721132454827</v>
      </c>
      <c r="T39" s="114">
        <v>180221</v>
      </c>
      <c r="U39" s="115">
        <f t="shared" si="4"/>
        <v>6.9393169304223941</v>
      </c>
      <c r="V39" s="115">
        <f t="shared" si="5"/>
        <v>0.23344238563271255</v>
      </c>
      <c r="W39" s="114">
        <v>13173963</v>
      </c>
      <c r="X39" s="115">
        <f t="shared" si="6"/>
        <v>507.25667090216012</v>
      </c>
      <c r="Y39" s="115">
        <f t="shared" si="7"/>
        <v>17.064389560356929</v>
      </c>
      <c r="Z39" s="114">
        <v>1941228</v>
      </c>
      <c r="AA39" s="114">
        <v>97837</v>
      </c>
      <c r="AB39" s="114">
        <f t="shared" si="8"/>
        <v>2039065</v>
      </c>
      <c r="AC39" s="115">
        <f t="shared" si="9"/>
        <v>78.513149281891344</v>
      </c>
      <c r="AD39" s="115">
        <f t="shared" si="10"/>
        <v>2.6412249297260972</v>
      </c>
      <c r="AE39" s="114">
        <v>2618625</v>
      </c>
      <c r="AF39" s="115">
        <f t="shared" si="11"/>
        <v>100.82880905625505</v>
      </c>
      <c r="AG39" s="115">
        <f t="shared" si="12"/>
        <v>3.3919358292178043</v>
      </c>
      <c r="AH39" s="114">
        <f t="shared" si="13"/>
        <v>77201490</v>
      </c>
      <c r="AI39" s="256">
        <v>25971</v>
      </c>
    </row>
    <row r="40" spans="1:35" x14ac:dyDescent="0.2">
      <c r="A40" s="431">
        <v>34</v>
      </c>
      <c r="B40" s="431" t="s">
        <v>70</v>
      </c>
      <c r="C40" s="111">
        <v>168265068</v>
      </c>
      <c r="D40" s="111">
        <v>5643028</v>
      </c>
      <c r="E40" s="111">
        <v>42072180</v>
      </c>
      <c r="F40" s="111">
        <v>62571</v>
      </c>
      <c r="G40" s="111">
        <v>1592974</v>
      </c>
      <c r="H40" s="111">
        <v>0</v>
      </c>
      <c r="I40" s="111">
        <v>1666129</v>
      </c>
      <c r="J40" s="111">
        <v>910276</v>
      </c>
      <c r="K40" s="111">
        <f t="shared" si="14"/>
        <v>220212226</v>
      </c>
      <c r="L40" s="112">
        <f t="shared" si="0"/>
        <v>2146.9038919003237</v>
      </c>
      <c r="M40" s="112">
        <f t="shared" si="15"/>
        <v>59.438771197058891</v>
      </c>
      <c r="N40" s="111">
        <v>67145007</v>
      </c>
      <c r="O40" s="112">
        <f t="shared" si="1"/>
        <v>654.61341301719767</v>
      </c>
      <c r="P40" s="112">
        <f t="shared" si="2"/>
        <v>18.123501953510601</v>
      </c>
      <c r="Q40" s="111">
        <v>4743925</v>
      </c>
      <c r="R40" s="112">
        <f t="shared" si="16"/>
        <v>46.249707522520765</v>
      </c>
      <c r="S40" s="112">
        <f t="shared" si="3"/>
        <v>1.2804605710266406</v>
      </c>
      <c r="T40" s="111">
        <v>6471107</v>
      </c>
      <c r="U40" s="112">
        <f t="shared" si="4"/>
        <v>63.088435440471081</v>
      </c>
      <c r="V40" s="112">
        <f t="shared" si="5"/>
        <v>1.7466543767859926</v>
      </c>
      <c r="W40" s="111">
        <v>41342395</v>
      </c>
      <c r="X40" s="112">
        <f t="shared" si="6"/>
        <v>403.05731583668057</v>
      </c>
      <c r="Y40" s="112">
        <f t="shared" si="7"/>
        <v>11.158967881935091</v>
      </c>
      <c r="Z40" s="111">
        <v>20272221</v>
      </c>
      <c r="AA40" s="111">
        <v>494201</v>
      </c>
      <c r="AB40" s="111">
        <f t="shared" si="8"/>
        <v>20766422</v>
      </c>
      <c r="AC40" s="112">
        <f t="shared" si="9"/>
        <v>202.4570253090512</v>
      </c>
      <c r="AD40" s="112">
        <f t="shared" si="10"/>
        <v>5.6051865432738062</v>
      </c>
      <c r="AE40" s="111">
        <v>9804750</v>
      </c>
      <c r="AF40" s="112">
        <f t="shared" si="11"/>
        <v>95.588952150684392</v>
      </c>
      <c r="AG40" s="112">
        <f t="shared" si="12"/>
        <v>2.6464574764089766</v>
      </c>
      <c r="AH40" s="111">
        <f t="shared" si="13"/>
        <v>370485832</v>
      </c>
      <c r="AI40" s="266">
        <v>102572</v>
      </c>
    </row>
    <row r="41" spans="1:35" x14ac:dyDescent="0.2">
      <c r="A41" s="435">
        <v>35</v>
      </c>
      <c r="B41" s="435" t="s">
        <v>72</v>
      </c>
      <c r="C41" s="114">
        <v>764746822</v>
      </c>
      <c r="D41" s="114">
        <v>13195093</v>
      </c>
      <c r="E41" s="114">
        <v>156303806</v>
      </c>
      <c r="F41" s="114">
        <v>0</v>
      </c>
      <c r="G41" s="114">
        <v>0</v>
      </c>
      <c r="H41" s="114">
        <v>0</v>
      </c>
      <c r="I41" s="114">
        <v>5642158</v>
      </c>
      <c r="J41" s="114">
        <v>3652192</v>
      </c>
      <c r="K41" s="114">
        <f t="shared" si="14"/>
        <v>943540071</v>
      </c>
      <c r="L41" s="115">
        <f t="shared" si="0"/>
        <v>2083.0308544810305</v>
      </c>
      <c r="M41" s="118">
        <f t="shared" si="15"/>
        <v>58.220335787664958</v>
      </c>
      <c r="N41" s="114">
        <v>395894568</v>
      </c>
      <c r="O41" s="115">
        <f t="shared" si="1"/>
        <v>874.00697184109151</v>
      </c>
      <c r="P41" s="118">
        <f t="shared" si="2"/>
        <v>24.428336849588405</v>
      </c>
      <c r="Q41" s="114">
        <v>9805101</v>
      </c>
      <c r="R41" s="115">
        <f t="shared" si="16"/>
        <v>21.646487035422162</v>
      </c>
      <c r="S41" s="118">
        <f t="shared" si="3"/>
        <v>0.60501539913080127</v>
      </c>
      <c r="T41" s="114">
        <v>1757797</v>
      </c>
      <c r="U41" s="115">
        <f t="shared" si="4"/>
        <v>3.880646407559083</v>
      </c>
      <c r="V41" s="118">
        <f t="shared" si="5"/>
        <v>0.10846336550188775</v>
      </c>
      <c r="W41" s="114">
        <v>180437930</v>
      </c>
      <c r="X41" s="115">
        <f t="shared" si="6"/>
        <v>398.34850374753017</v>
      </c>
      <c r="Y41" s="118">
        <f t="shared" si="7"/>
        <v>11.133768661565604</v>
      </c>
      <c r="Z41" s="114">
        <v>52543944</v>
      </c>
      <c r="AA41" s="114">
        <v>8713358</v>
      </c>
      <c r="AB41" s="114">
        <f t="shared" si="8"/>
        <v>61257302</v>
      </c>
      <c r="AC41" s="115">
        <f t="shared" si="9"/>
        <v>135.23628094885919</v>
      </c>
      <c r="AD41" s="118">
        <f t="shared" si="10"/>
        <v>3.7798296028981273</v>
      </c>
      <c r="AE41" s="114">
        <v>27943832</v>
      </c>
      <c r="AF41" s="115">
        <f t="shared" si="11"/>
        <v>61.690929762785203</v>
      </c>
      <c r="AG41" s="118">
        <f t="shared" si="12"/>
        <v>1.7242503336502149</v>
      </c>
      <c r="AH41" s="114">
        <f t="shared" si="13"/>
        <v>1620636601</v>
      </c>
      <c r="AI41" s="256">
        <v>452965</v>
      </c>
    </row>
    <row r="42" spans="1:35" x14ac:dyDescent="0.2">
      <c r="A42" s="431">
        <v>36</v>
      </c>
      <c r="B42" s="431" t="s">
        <v>74</v>
      </c>
      <c r="C42" s="111">
        <v>21167225</v>
      </c>
      <c r="D42" s="111">
        <v>960412</v>
      </c>
      <c r="E42" s="111">
        <v>7271416</v>
      </c>
      <c r="F42" s="111">
        <v>7003</v>
      </c>
      <c r="G42" s="111">
        <v>1238612</v>
      </c>
      <c r="H42" s="111">
        <v>0</v>
      </c>
      <c r="I42" s="111">
        <v>578621</v>
      </c>
      <c r="J42" s="111">
        <v>228167</v>
      </c>
      <c r="K42" s="111">
        <f t="shared" si="14"/>
        <v>31451456</v>
      </c>
      <c r="L42" s="112">
        <f t="shared" si="0"/>
        <v>1371.1507542069928</v>
      </c>
      <c r="M42" s="220">
        <f t="shared" si="15"/>
        <v>44.852775476772919</v>
      </c>
      <c r="N42" s="111">
        <v>22718539</v>
      </c>
      <c r="O42" s="112">
        <f t="shared" si="1"/>
        <v>990.43242654111077</v>
      </c>
      <c r="P42" s="220">
        <f t="shared" si="2"/>
        <v>32.398803061050941</v>
      </c>
      <c r="Q42" s="111">
        <v>483418</v>
      </c>
      <c r="R42" s="112">
        <f t="shared" si="16"/>
        <v>21.074984741477024</v>
      </c>
      <c r="S42" s="220">
        <f t="shared" si="3"/>
        <v>0.68940016689308781</v>
      </c>
      <c r="T42" s="111">
        <v>178851</v>
      </c>
      <c r="U42" s="112">
        <f t="shared" si="4"/>
        <v>7.7971488359926759</v>
      </c>
      <c r="V42" s="220">
        <f t="shared" si="5"/>
        <v>0.25505858128782061</v>
      </c>
      <c r="W42" s="111">
        <v>10680767</v>
      </c>
      <c r="X42" s="112">
        <f t="shared" si="6"/>
        <v>465.63636759961634</v>
      </c>
      <c r="Y42" s="220">
        <f t="shared" si="7"/>
        <v>15.231792263312879</v>
      </c>
      <c r="Z42" s="111">
        <v>3050653</v>
      </c>
      <c r="AA42" s="111">
        <v>229906</v>
      </c>
      <c r="AB42" s="111">
        <f t="shared" si="8"/>
        <v>3280559</v>
      </c>
      <c r="AC42" s="112">
        <f t="shared" si="9"/>
        <v>143.01852820646963</v>
      </c>
      <c r="AD42" s="220">
        <f t="shared" si="10"/>
        <v>4.6783899691418638</v>
      </c>
      <c r="AE42" s="111">
        <v>1327948</v>
      </c>
      <c r="AF42" s="112">
        <f t="shared" si="11"/>
        <v>57.892928764495593</v>
      </c>
      <c r="AG42" s="220">
        <f t="shared" si="12"/>
        <v>1.8937804815404933</v>
      </c>
      <c r="AH42" s="111">
        <f t="shared" si="13"/>
        <v>70121538</v>
      </c>
      <c r="AI42" s="266">
        <v>22938</v>
      </c>
    </row>
    <row r="43" spans="1:35" x14ac:dyDescent="0.2">
      <c r="A43" s="435">
        <v>37</v>
      </c>
      <c r="B43" s="435" t="s">
        <v>76</v>
      </c>
      <c r="C43" s="114">
        <v>19574180</v>
      </c>
      <c r="D43" s="114">
        <v>506557</v>
      </c>
      <c r="E43" s="114">
        <v>1901227</v>
      </c>
      <c r="F43" s="114">
        <v>0</v>
      </c>
      <c r="G43" s="114">
        <v>1719170</v>
      </c>
      <c r="H43" s="114">
        <v>0</v>
      </c>
      <c r="I43" s="114">
        <v>131262</v>
      </c>
      <c r="J43" s="114">
        <v>93622</v>
      </c>
      <c r="K43" s="114">
        <f t="shared" si="14"/>
        <v>23926018</v>
      </c>
      <c r="L43" s="115">
        <f t="shared" si="0"/>
        <v>1524.921478648821</v>
      </c>
      <c r="M43" s="118">
        <f t="shared" si="15"/>
        <v>41.230445429954244</v>
      </c>
      <c r="N43" s="114">
        <v>27203017</v>
      </c>
      <c r="O43" s="115">
        <f t="shared" si="1"/>
        <v>1733.7805608667941</v>
      </c>
      <c r="P43" s="118">
        <f t="shared" si="2"/>
        <v>46.877525041927896</v>
      </c>
      <c r="Q43" s="114">
        <v>273215</v>
      </c>
      <c r="R43" s="115">
        <f t="shared" si="16"/>
        <v>17.41332058636074</v>
      </c>
      <c r="S43" s="118">
        <f t="shared" si="3"/>
        <v>0.47081700549355721</v>
      </c>
      <c r="T43" s="114">
        <v>343190</v>
      </c>
      <c r="U43" s="115">
        <f t="shared" si="4"/>
        <v>21.873167622689611</v>
      </c>
      <c r="V43" s="118">
        <f t="shared" si="5"/>
        <v>0.59140123388296362</v>
      </c>
      <c r="W43" s="114">
        <v>3153280</v>
      </c>
      <c r="X43" s="115">
        <f t="shared" si="6"/>
        <v>200.97386870618229</v>
      </c>
      <c r="Y43" s="118">
        <f t="shared" si="7"/>
        <v>5.4338811817898875</v>
      </c>
      <c r="Z43" s="114">
        <v>333767</v>
      </c>
      <c r="AA43" s="114">
        <v>798731</v>
      </c>
      <c r="AB43" s="114">
        <f t="shared" si="8"/>
        <v>1132498</v>
      </c>
      <c r="AC43" s="115">
        <f t="shared" si="9"/>
        <v>72.179604843849589</v>
      </c>
      <c r="AD43" s="118">
        <f t="shared" si="10"/>
        <v>1.9515740976426716</v>
      </c>
      <c r="AE43" s="114">
        <v>1998759</v>
      </c>
      <c r="AF43" s="115">
        <f t="shared" si="11"/>
        <v>127.39063097514341</v>
      </c>
      <c r="AG43" s="118">
        <f t="shared" si="12"/>
        <v>3.4443560093087751</v>
      </c>
      <c r="AH43" s="114">
        <f t="shared" si="13"/>
        <v>58029977</v>
      </c>
      <c r="AI43" s="256">
        <v>15690</v>
      </c>
    </row>
    <row r="44" spans="1:35" x14ac:dyDescent="0.2">
      <c r="A44" s="431">
        <v>38</v>
      </c>
      <c r="B44" s="431" t="s">
        <v>78</v>
      </c>
      <c r="C44" s="116">
        <v>37768368</v>
      </c>
      <c r="D44" s="116">
        <v>855043</v>
      </c>
      <c r="E44" s="116">
        <v>14862381</v>
      </c>
      <c r="F44" s="116">
        <v>800</v>
      </c>
      <c r="G44" s="116">
        <v>1789332</v>
      </c>
      <c r="H44" s="116">
        <v>0</v>
      </c>
      <c r="I44" s="116">
        <v>452670</v>
      </c>
      <c r="J44" s="116">
        <v>255961</v>
      </c>
      <c r="K44" s="116">
        <f t="shared" si="14"/>
        <v>55984555</v>
      </c>
      <c r="L44" s="112">
        <f t="shared" si="0"/>
        <v>1911.1270225984842</v>
      </c>
      <c r="M44" s="220">
        <f t="shared" si="15"/>
        <v>47.201607064563063</v>
      </c>
      <c r="N44" s="116">
        <v>42396318</v>
      </c>
      <c r="O44" s="112">
        <f t="shared" si="1"/>
        <v>1447.2696797979108</v>
      </c>
      <c r="P44" s="220">
        <f t="shared" si="2"/>
        <v>35.745114759244977</v>
      </c>
      <c r="Q44" s="116">
        <v>1339867</v>
      </c>
      <c r="R44" s="112">
        <f t="shared" si="16"/>
        <v>45.738615416126166</v>
      </c>
      <c r="S44" s="220">
        <f t="shared" si="3"/>
        <v>1.129666488423011</v>
      </c>
      <c r="T44" s="116">
        <v>473633</v>
      </c>
      <c r="U44" s="112">
        <f t="shared" si="4"/>
        <v>16.168259711886392</v>
      </c>
      <c r="V44" s="220">
        <f t="shared" si="5"/>
        <v>0.3993286855421142</v>
      </c>
      <c r="W44" s="116">
        <v>11697478</v>
      </c>
      <c r="X44" s="112">
        <f t="shared" si="6"/>
        <v>399.31310165904279</v>
      </c>
      <c r="Y44" s="220">
        <f t="shared" si="7"/>
        <v>9.8623586487803827</v>
      </c>
      <c r="Z44" s="116">
        <v>1359050</v>
      </c>
      <c r="AA44" s="116">
        <v>588327</v>
      </c>
      <c r="AB44" s="116">
        <f t="shared" si="8"/>
        <v>1947377</v>
      </c>
      <c r="AC44" s="112">
        <f t="shared" si="9"/>
        <v>66.47699187546938</v>
      </c>
      <c r="AD44" s="220">
        <f t="shared" si="10"/>
        <v>1.6418693327216343</v>
      </c>
      <c r="AE44" s="116">
        <v>4768079</v>
      </c>
      <c r="AF44" s="112">
        <f t="shared" si="11"/>
        <v>162.76640267631598</v>
      </c>
      <c r="AG44" s="220">
        <f t="shared" si="12"/>
        <v>4.0200550207248194</v>
      </c>
      <c r="AH44" s="116">
        <f t="shared" si="13"/>
        <v>118607307</v>
      </c>
      <c r="AI44" s="266">
        <v>29294</v>
      </c>
    </row>
    <row r="45" spans="1:35" ht="13.5" thickBot="1" x14ac:dyDescent="0.25">
      <c r="A45" s="436">
        <f>A44</f>
        <v>38</v>
      </c>
      <c r="B45" s="437" t="s">
        <v>245</v>
      </c>
      <c r="C45" s="126">
        <f t="shared" ref="C45:K45" si="17">SUM(C7:C44)</f>
        <v>3926045450</v>
      </c>
      <c r="D45" s="126">
        <f t="shared" si="17"/>
        <v>113618639</v>
      </c>
      <c r="E45" s="126">
        <f t="shared" si="17"/>
        <v>790503098</v>
      </c>
      <c r="F45" s="126">
        <f t="shared" si="17"/>
        <v>542312</v>
      </c>
      <c r="G45" s="126">
        <f t="shared" si="17"/>
        <v>91273860</v>
      </c>
      <c r="H45" s="126">
        <f t="shared" si="17"/>
        <v>0</v>
      </c>
      <c r="I45" s="126">
        <f t="shared" si="17"/>
        <v>33954549</v>
      </c>
      <c r="J45" s="126">
        <f t="shared" si="17"/>
        <v>19788703</v>
      </c>
      <c r="K45" s="126">
        <f t="shared" si="17"/>
        <v>4975726611</v>
      </c>
      <c r="L45" s="224">
        <f>(K45/$AI45)</f>
        <v>2145.4347551068981</v>
      </c>
      <c r="M45" s="225">
        <f t="shared" si="15"/>
        <v>57.086054356695506</v>
      </c>
      <c r="N45" s="126">
        <f>SUM(N7:N44)</f>
        <v>2055028735</v>
      </c>
      <c r="O45" s="224">
        <f>(N45/$AI45)</f>
        <v>886.08768437265007</v>
      </c>
      <c r="P45" s="225">
        <f t="shared" si="2"/>
        <v>23.57715590953741</v>
      </c>
      <c r="Q45" s="126">
        <f>SUM(Q7:Q44)</f>
        <v>72435544</v>
      </c>
      <c r="R45" s="224">
        <f>(Q45/$AI45)</f>
        <v>31.232771764251368</v>
      </c>
      <c r="S45" s="225">
        <f t="shared" si="3"/>
        <v>0.83104634265863775</v>
      </c>
      <c r="T45" s="126">
        <f>SUM(T7:T44)</f>
        <v>44829545</v>
      </c>
      <c r="U45" s="224">
        <f>(T45/$AI45)</f>
        <v>19.329611817096811</v>
      </c>
      <c r="V45" s="225">
        <f t="shared" si="5"/>
        <v>0.51432525191362988</v>
      </c>
      <c r="W45" s="126">
        <f>SUM(W7:W44)</f>
        <v>921526630</v>
      </c>
      <c r="X45" s="224">
        <f>(W45/$AI45)</f>
        <v>397.34402918917425</v>
      </c>
      <c r="Y45" s="225">
        <f t="shared" si="7"/>
        <v>10.572590378061353</v>
      </c>
      <c r="Z45" s="126">
        <f>SUM(Z7:Z44)</f>
        <v>263284127</v>
      </c>
      <c r="AA45" s="126">
        <f>SUM(AA7:AA44)</f>
        <v>77657710</v>
      </c>
      <c r="AB45" s="126">
        <f t="shared" si="8"/>
        <v>340941837</v>
      </c>
      <c r="AC45" s="224">
        <f>(AB45/$AI45)</f>
        <v>147.00736671357907</v>
      </c>
      <c r="AD45" s="225">
        <f t="shared" si="10"/>
        <v>3.9115943782815723</v>
      </c>
      <c r="AE45" s="126">
        <f>SUM(AE7:AE44)</f>
        <v>305696981</v>
      </c>
      <c r="AF45" s="224">
        <f>(AE45/$AI45)</f>
        <v>131.81048293906215</v>
      </c>
      <c r="AG45" s="225">
        <f t="shared" si="12"/>
        <v>3.5072333828518922</v>
      </c>
      <c r="AH45" s="126">
        <f t="shared" si="13"/>
        <v>8716185883</v>
      </c>
      <c r="AI45" s="255">
        <f>SUM(AI7:AI44)</f>
        <v>2319216</v>
      </c>
    </row>
    <row r="46" spans="1:35" customFormat="1" x14ac:dyDescent="0.2"/>
    <row r="47" spans="1:35" customFormat="1" x14ac:dyDescent="0.2"/>
    <row r="48" spans="1:35" s="90" customFormat="1" ht="15.75" x14ac:dyDescent="0.2">
      <c r="A48" s="325" t="s">
        <v>0</v>
      </c>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row>
    <row r="49" spans="1:35" s="90" customFormat="1" ht="15.75" x14ac:dyDescent="0.25">
      <c r="A49" s="360" t="s">
        <v>466</v>
      </c>
      <c r="B49" s="244"/>
      <c r="C49" s="244"/>
      <c r="D49" s="244"/>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row>
    <row r="50" spans="1:35" s="90" customFormat="1" ht="15.75" x14ac:dyDescent="0.2">
      <c r="A50" s="323" t="str">
        <f>A3</f>
        <v>FOR THE YEAR ENDED JUNE 30, 2025</v>
      </c>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row>
    <row r="51" spans="1:35" s="90" customFormat="1" ht="13.5" thickBot="1" x14ac:dyDescent="0.25"/>
    <row r="52" spans="1:35" x14ac:dyDescent="0.2">
      <c r="C52" s="424" t="s">
        <v>459</v>
      </c>
      <c r="D52" s="388"/>
      <c r="E52" s="388"/>
      <c r="F52" s="388"/>
      <c r="G52" s="388"/>
      <c r="H52" s="388"/>
      <c r="I52" s="388"/>
      <c r="J52" s="388"/>
      <c r="K52" s="388"/>
      <c r="L52" s="388"/>
      <c r="M52" s="389"/>
      <c r="O52" s="246"/>
      <c r="P52" s="246"/>
      <c r="R52" s="246"/>
      <c r="S52" s="246"/>
      <c r="U52" s="246"/>
      <c r="V52" s="246"/>
      <c r="X52" s="246"/>
      <c r="Y52" s="246"/>
      <c r="Z52" s="428" t="s">
        <v>390</v>
      </c>
      <c r="AA52" s="390"/>
      <c r="AB52" s="390"/>
      <c r="AC52" s="390"/>
      <c r="AD52" s="391"/>
      <c r="AF52" s="246"/>
      <c r="AG52" s="246"/>
      <c r="AH52" s="246"/>
    </row>
    <row r="53" spans="1:35" ht="60.75" thickBot="1" x14ac:dyDescent="0.3">
      <c r="A53" s="361" t="s">
        <v>1</v>
      </c>
      <c r="B53" s="362" t="s">
        <v>330</v>
      </c>
      <c r="C53" s="355" t="s">
        <v>452</v>
      </c>
      <c r="D53" s="356" t="s">
        <v>453</v>
      </c>
      <c r="E53" s="356" t="s">
        <v>454</v>
      </c>
      <c r="F53" s="356" t="s">
        <v>455</v>
      </c>
      <c r="G53" s="356" t="s">
        <v>456</v>
      </c>
      <c r="H53" s="356" t="s">
        <v>457</v>
      </c>
      <c r="I53" s="356" t="s">
        <v>392</v>
      </c>
      <c r="J53" s="356" t="s">
        <v>393</v>
      </c>
      <c r="K53" s="356" t="s">
        <v>458</v>
      </c>
      <c r="L53" s="356" t="s">
        <v>346</v>
      </c>
      <c r="M53" s="357" t="s">
        <v>460</v>
      </c>
      <c r="N53" s="356" t="s">
        <v>461</v>
      </c>
      <c r="O53" s="356" t="s">
        <v>346</v>
      </c>
      <c r="P53" s="356" t="s">
        <v>460</v>
      </c>
      <c r="Q53" s="356" t="s">
        <v>462</v>
      </c>
      <c r="R53" s="356" t="s">
        <v>346</v>
      </c>
      <c r="S53" s="356" t="s">
        <v>460</v>
      </c>
      <c r="T53" s="356" t="s">
        <v>388</v>
      </c>
      <c r="U53" s="356" t="s">
        <v>346</v>
      </c>
      <c r="V53" s="356" t="s">
        <v>460</v>
      </c>
      <c r="W53" s="356" t="s">
        <v>389</v>
      </c>
      <c r="X53" s="356" t="s">
        <v>346</v>
      </c>
      <c r="Y53" s="356" t="s">
        <v>460</v>
      </c>
      <c r="Z53" s="368" t="s">
        <v>393</v>
      </c>
      <c r="AA53" s="369" t="s">
        <v>463</v>
      </c>
      <c r="AB53" s="369" t="s">
        <v>245</v>
      </c>
      <c r="AC53" s="356" t="s">
        <v>346</v>
      </c>
      <c r="AD53" s="357" t="s">
        <v>460</v>
      </c>
      <c r="AE53" s="356" t="s">
        <v>391</v>
      </c>
      <c r="AF53" s="356" t="s">
        <v>346</v>
      </c>
      <c r="AG53" s="356" t="s">
        <v>460</v>
      </c>
      <c r="AH53" s="356" t="s">
        <v>464</v>
      </c>
      <c r="AI53" s="133" t="s">
        <v>343</v>
      </c>
    </row>
    <row r="54" spans="1:35" x14ac:dyDescent="0.2">
      <c r="A54" s="435">
        <v>1</v>
      </c>
      <c r="B54" s="435" t="s">
        <v>80</v>
      </c>
      <c r="C54" s="233">
        <v>25199209</v>
      </c>
      <c r="D54" s="233">
        <v>2321858</v>
      </c>
      <c r="E54" s="233">
        <v>11654861</v>
      </c>
      <c r="F54" s="233">
        <v>0</v>
      </c>
      <c r="G54" s="233">
        <v>2667849</v>
      </c>
      <c r="H54" s="233">
        <v>0</v>
      </c>
      <c r="I54" s="233">
        <v>609985</v>
      </c>
      <c r="J54" s="233">
        <v>432735</v>
      </c>
      <c r="K54" s="233">
        <f>SUM(C54:J54)</f>
        <v>42886497</v>
      </c>
      <c r="L54" s="115">
        <f t="shared" ref="L54:L85" si="18">IFERROR(K54/$AI54,0)</f>
        <v>1280.2703743507075</v>
      </c>
      <c r="M54" s="115">
        <f t="shared" ref="M54:M85" si="19">IF($AH54,K54/$AH54*100,0)</f>
        <v>55.698028235245708</v>
      </c>
      <c r="N54" s="233">
        <v>11335156</v>
      </c>
      <c r="O54" s="115">
        <f t="shared" ref="O54:O85" si="20">IFERROR(N54/$AI54,0)</f>
        <v>338.38306764582961</v>
      </c>
      <c r="P54" s="115">
        <f t="shared" ref="P54:P85" si="21">IF($AH54,N54/$AH54*100,0)</f>
        <v>14.721319834980108</v>
      </c>
      <c r="Q54" s="233">
        <v>689302</v>
      </c>
      <c r="R54" s="115">
        <f t="shared" ref="R54:R85" si="22">IFERROR(Q54/$AI54,0)</f>
        <v>20.577407606424263</v>
      </c>
      <c r="S54" s="115">
        <f t="shared" ref="S54:S85" si="23">IF($AH54,Q54/$AH54*100,0)</f>
        <v>0.89521795773180868</v>
      </c>
      <c r="T54" s="233">
        <v>141749</v>
      </c>
      <c r="U54" s="115">
        <f t="shared" ref="U54:U85" si="24">IFERROR(T54/$AI54,0)</f>
        <v>4.231566063645591</v>
      </c>
      <c r="V54" s="115">
        <f t="shared" ref="V54:V85" si="25">IF($AH54,T54/$AH54*100,0)</f>
        <v>0.18409383737538285</v>
      </c>
      <c r="W54" s="233">
        <v>13230632</v>
      </c>
      <c r="X54" s="115">
        <f t="shared" ref="X54:X85" si="26">IFERROR(W54/$AI54,0)</f>
        <v>394.96781897426712</v>
      </c>
      <c r="Y54" s="115">
        <f t="shared" ref="Y54:Y85" si="27">IF($AH54,W54/$AH54*100,0)</f>
        <v>17.183033501340656</v>
      </c>
      <c r="Z54" s="233">
        <v>3826796</v>
      </c>
      <c r="AA54" s="233">
        <v>603068</v>
      </c>
      <c r="AB54" s="233">
        <f t="shared" ref="AB54:AB85" si="28">(Z54+AA54)</f>
        <v>4429864</v>
      </c>
      <c r="AC54" s="115">
        <f t="shared" ref="AC54:AC85" si="29">IFERROR(AB54/$AI54,0)</f>
        <v>132.24264135172248</v>
      </c>
      <c r="AD54" s="115">
        <f t="shared" ref="AD54:AD85" si="30">IF($AH54,AB54/$AH54*100,0)</f>
        <v>5.7532022293706691</v>
      </c>
      <c r="AE54" s="233">
        <v>4285032</v>
      </c>
      <c r="AF54" s="115">
        <f t="shared" ref="AF54:AF85" si="31">IFERROR(AE54/$AI54,0)</f>
        <v>127.91903994268314</v>
      </c>
      <c r="AG54" s="115">
        <f t="shared" ref="AG54:AG85" si="32">IF($AH54,AE54/$AH54*100,0)</f>
        <v>5.5651044039556643</v>
      </c>
      <c r="AH54" s="233">
        <f t="shared" ref="AH54:AH85" si="33">(K54+N54+Q54+T54+W54+AB54+AE54)</f>
        <v>76998232</v>
      </c>
      <c r="AI54" s="268">
        <v>33498</v>
      </c>
    </row>
    <row r="55" spans="1:35" x14ac:dyDescent="0.2">
      <c r="A55" s="431">
        <v>2</v>
      </c>
      <c r="B55" s="431" t="s">
        <v>81</v>
      </c>
      <c r="C55" s="111">
        <v>252018271</v>
      </c>
      <c r="D55" s="111">
        <v>6158341</v>
      </c>
      <c r="E55" s="240">
        <v>46133951</v>
      </c>
      <c r="F55" s="240">
        <v>117055</v>
      </c>
      <c r="G55" s="111">
        <v>723434</v>
      </c>
      <c r="H55" s="111">
        <v>0</v>
      </c>
      <c r="I55" s="111">
        <v>1651809</v>
      </c>
      <c r="J55" s="111">
        <v>933860</v>
      </c>
      <c r="K55" s="111">
        <f>SUM(C55:J55)</f>
        <v>307736721</v>
      </c>
      <c r="L55" s="112">
        <f t="shared" si="18"/>
        <v>2612.587834281348</v>
      </c>
      <c r="M55" s="112">
        <f t="shared" si="19"/>
        <v>70.658469676407748</v>
      </c>
      <c r="N55" s="111">
        <v>87373847</v>
      </c>
      <c r="O55" s="112">
        <f t="shared" si="20"/>
        <v>741.77644112403425</v>
      </c>
      <c r="P55" s="112">
        <f t="shared" si="21"/>
        <v>20.06163677411962</v>
      </c>
      <c r="Q55" s="111">
        <v>3905265</v>
      </c>
      <c r="R55" s="112">
        <f t="shared" si="22"/>
        <v>33.154469819169712</v>
      </c>
      <c r="S55" s="112">
        <f t="shared" si="23"/>
        <v>0.89667572879882762</v>
      </c>
      <c r="T55" s="111">
        <v>820078</v>
      </c>
      <c r="U55" s="112">
        <f t="shared" si="24"/>
        <v>6.9622039222344849</v>
      </c>
      <c r="V55" s="112">
        <f t="shared" si="25"/>
        <v>0.18829555441740442</v>
      </c>
      <c r="W55" s="111">
        <v>19040971</v>
      </c>
      <c r="X55" s="112">
        <f t="shared" si="26"/>
        <v>161.65184650649462</v>
      </c>
      <c r="Y55" s="112">
        <f t="shared" si="27"/>
        <v>4.3719380242985659</v>
      </c>
      <c r="Z55" s="111">
        <v>7962169</v>
      </c>
      <c r="AA55" s="111">
        <v>2073245</v>
      </c>
      <c r="AB55" s="111">
        <f t="shared" si="28"/>
        <v>10035414</v>
      </c>
      <c r="AC55" s="112">
        <f t="shared" si="29"/>
        <v>85.197504032600392</v>
      </c>
      <c r="AD55" s="112">
        <f t="shared" si="30"/>
        <v>2.3042001406429415</v>
      </c>
      <c r="AE55" s="111">
        <v>6614715</v>
      </c>
      <c r="AF55" s="112">
        <f t="shared" si="31"/>
        <v>56.156846930978858</v>
      </c>
      <c r="AG55" s="112">
        <f t="shared" si="32"/>
        <v>1.518784101314901</v>
      </c>
      <c r="AH55" s="111">
        <f t="shared" si="33"/>
        <v>435527011</v>
      </c>
      <c r="AI55" s="266">
        <v>117790</v>
      </c>
    </row>
    <row r="56" spans="1:35" x14ac:dyDescent="0.2">
      <c r="A56" s="435">
        <v>3</v>
      </c>
      <c r="B56" s="435" t="s">
        <v>246</v>
      </c>
      <c r="C56" s="114">
        <v>7969276</v>
      </c>
      <c r="D56" s="114">
        <v>1073647</v>
      </c>
      <c r="E56" s="114">
        <v>3488097</v>
      </c>
      <c r="F56" s="114">
        <v>23365</v>
      </c>
      <c r="G56" s="114">
        <v>6599419</v>
      </c>
      <c r="H56" s="114">
        <v>0</v>
      </c>
      <c r="I56" s="114">
        <v>125421</v>
      </c>
      <c r="J56" s="114">
        <v>63905</v>
      </c>
      <c r="K56" s="114">
        <f t="shared" ref="K56:K119" si="34">SUM(C56:J56)</f>
        <v>19343130</v>
      </c>
      <c r="L56" s="115">
        <f t="shared" si="18"/>
        <v>1290.9189802455953</v>
      </c>
      <c r="M56" s="115">
        <f t="shared" si="19"/>
        <v>61.253668569118162</v>
      </c>
      <c r="N56" s="114">
        <v>3677683</v>
      </c>
      <c r="O56" s="115">
        <f t="shared" si="20"/>
        <v>245.44067004805126</v>
      </c>
      <c r="P56" s="115">
        <f t="shared" si="21"/>
        <v>11.646076699287041</v>
      </c>
      <c r="Q56" s="114">
        <v>54763</v>
      </c>
      <c r="R56" s="115">
        <f t="shared" si="22"/>
        <v>3.6547650827549387</v>
      </c>
      <c r="S56" s="115">
        <f t="shared" si="23"/>
        <v>0.1734173658477515</v>
      </c>
      <c r="T56" s="114">
        <v>53973</v>
      </c>
      <c r="U56" s="115">
        <f t="shared" si="24"/>
        <v>3.6020421783235452</v>
      </c>
      <c r="V56" s="115">
        <f t="shared" si="25"/>
        <v>0.1709156818819402</v>
      </c>
      <c r="W56" s="114">
        <v>6757551</v>
      </c>
      <c r="X56" s="115">
        <f t="shared" si="26"/>
        <v>450.98445008008542</v>
      </c>
      <c r="Y56" s="115">
        <f t="shared" si="27"/>
        <v>21.399059474496266</v>
      </c>
      <c r="Z56" s="114">
        <v>828288</v>
      </c>
      <c r="AA56" s="114">
        <v>197996</v>
      </c>
      <c r="AB56" s="114">
        <f t="shared" si="28"/>
        <v>1026284</v>
      </c>
      <c r="AC56" s="115">
        <f t="shared" si="29"/>
        <v>68.491991457554718</v>
      </c>
      <c r="AD56" s="115">
        <f t="shared" si="30"/>
        <v>3.2499218065426256</v>
      </c>
      <c r="AE56" s="114">
        <v>665345</v>
      </c>
      <c r="AF56" s="115">
        <f t="shared" si="31"/>
        <v>44.403697277095567</v>
      </c>
      <c r="AG56" s="115">
        <f t="shared" si="32"/>
        <v>2.1069404028262189</v>
      </c>
      <c r="AH56" s="114">
        <f t="shared" si="33"/>
        <v>31578729</v>
      </c>
      <c r="AI56" s="256">
        <v>14984</v>
      </c>
    </row>
    <row r="57" spans="1:35" x14ac:dyDescent="0.2">
      <c r="A57" s="431">
        <v>4</v>
      </c>
      <c r="B57" s="431" t="s">
        <v>82</v>
      </c>
      <c r="C57" s="111">
        <v>8153183</v>
      </c>
      <c r="D57" s="111">
        <v>273468</v>
      </c>
      <c r="E57" s="111">
        <v>6624472</v>
      </c>
      <c r="F57" s="111">
        <v>16540</v>
      </c>
      <c r="G57" s="111">
        <v>367756</v>
      </c>
      <c r="H57" s="111">
        <v>0</v>
      </c>
      <c r="I57" s="111">
        <v>224364</v>
      </c>
      <c r="J57" s="111">
        <v>67874</v>
      </c>
      <c r="K57" s="111">
        <f t="shared" si="34"/>
        <v>15727657</v>
      </c>
      <c r="L57" s="112">
        <f t="shared" si="18"/>
        <v>1153.9846650524617</v>
      </c>
      <c r="M57" s="112">
        <f t="shared" si="19"/>
        <v>56.78526915822524</v>
      </c>
      <c r="N57" s="111">
        <v>3243371</v>
      </c>
      <c r="O57" s="112">
        <f t="shared" si="20"/>
        <v>237.97571355198474</v>
      </c>
      <c r="P57" s="112">
        <f t="shared" si="21"/>
        <v>11.710307213272909</v>
      </c>
      <c r="Q57" s="111">
        <v>193075</v>
      </c>
      <c r="R57" s="112">
        <f t="shared" si="22"/>
        <v>14.166483234279845</v>
      </c>
      <c r="S57" s="112">
        <f t="shared" si="23"/>
        <v>0.69710420584098043</v>
      </c>
      <c r="T57" s="111">
        <v>178492</v>
      </c>
      <c r="U57" s="112">
        <f t="shared" si="24"/>
        <v>13.096485435468486</v>
      </c>
      <c r="V57" s="112">
        <f t="shared" si="25"/>
        <v>0.64445176179706476</v>
      </c>
      <c r="W57" s="111">
        <v>5061325</v>
      </c>
      <c r="X57" s="112">
        <f t="shared" si="26"/>
        <v>371.36437009318365</v>
      </c>
      <c r="Y57" s="112">
        <f t="shared" si="27"/>
        <v>18.274095271931117</v>
      </c>
      <c r="Z57" s="111">
        <v>800514</v>
      </c>
      <c r="AA57" s="111">
        <v>15764</v>
      </c>
      <c r="AB57" s="111">
        <f t="shared" si="28"/>
        <v>816278</v>
      </c>
      <c r="AC57" s="112">
        <f t="shared" si="29"/>
        <v>59.892728740186371</v>
      </c>
      <c r="AD57" s="112">
        <f t="shared" si="30"/>
        <v>2.947200968201289</v>
      </c>
      <c r="AE57" s="111">
        <v>2476522</v>
      </c>
      <c r="AF57" s="112">
        <f t="shared" si="31"/>
        <v>181.70973659109254</v>
      </c>
      <c r="AG57" s="112">
        <f t="shared" si="32"/>
        <v>8.9415714207314068</v>
      </c>
      <c r="AH57" s="111">
        <f t="shared" si="33"/>
        <v>27696720</v>
      </c>
      <c r="AI57" s="266">
        <v>13629</v>
      </c>
    </row>
    <row r="58" spans="1:35" x14ac:dyDescent="0.2">
      <c r="A58" s="435">
        <v>5</v>
      </c>
      <c r="B58" s="435" t="s">
        <v>83</v>
      </c>
      <c r="C58" s="114">
        <v>0</v>
      </c>
      <c r="D58" s="114">
        <v>0</v>
      </c>
      <c r="E58" s="114">
        <v>0</v>
      </c>
      <c r="F58" s="114">
        <v>0</v>
      </c>
      <c r="G58" s="114">
        <v>0</v>
      </c>
      <c r="H58" s="114">
        <v>0</v>
      </c>
      <c r="I58" s="114">
        <v>0</v>
      </c>
      <c r="J58" s="114">
        <v>0</v>
      </c>
      <c r="K58" s="114">
        <f t="shared" si="34"/>
        <v>0</v>
      </c>
      <c r="L58" s="115">
        <f t="shared" si="18"/>
        <v>0</v>
      </c>
      <c r="M58" s="118">
        <f t="shared" si="19"/>
        <v>0</v>
      </c>
      <c r="N58" s="114">
        <v>0</v>
      </c>
      <c r="O58" s="115">
        <f t="shared" si="20"/>
        <v>0</v>
      </c>
      <c r="P58" s="118">
        <f t="shared" si="21"/>
        <v>0</v>
      </c>
      <c r="Q58" s="114">
        <v>0</v>
      </c>
      <c r="R58" s="115">
        <f t="shared" si="22"/>
        <v>0</v>
      </c>
      <c r="S58" s="118">
        <f t="shared" si="23"/>
        <v>0</v>
      </c>
      <c r="T58" s="114">
        <v>0</v>
      </c>
      <c r="U58" s="115">
        <f t="shared" si="24"/>
        <v>0</v>
      </c>
      <c r="V58" s="118">
        <f t="shared" si="25"/>
        <v>0</v>
      </c>
      <c r="W58" s="114">
        <v>0</v>
      </c>
      <c r="X58" s="115">
        <f t="shared" si="26"/>
        <v>0</v>
      </c>
      <c r="Y58" s="118">
        <f t="shared" si="27"/>
        <v>0</v>
      </c>
      <c r="Z58" s="114">
        <v>0</v>
      </c>
      <c r="AA58" s="114">
        <v>0</v>
      </c>
      <c r="AB58" s="114">
        <f t="shared" si="28"/>
        <v>0</v>
      </c>
      <c r="AC58" s="115">
        <f t="shared" si="29"/>
        <v>0</v>
      </c>
      <c r="AD58" s="118">
        <f t="shared" si="30"/>
        <v>0</v>
      </c>
      <c r="AE58" s="114">
        <v>0</v>
      </c>
      <c r="AF58" s="115">
        <f t="shared" si="31"/>
        <v>0</v>
      </c>
      <c r="AG58" s="118">
        <f t="shared" si="32"/>
        <v>0</v>
      </c>
      <c r="AH58" s="114">
        <f t="shared" si="33"/>
        <v>0</v>
      </c>
      <c r="AI58" s="256">
        <v>0</v>
      </c>
    </row>
    <row r="59" spans="1:35" x14ac:dyDescent="0.2">
      <c r="A59" s="431">
        <v>6</v>
      </c>
      <c r="B59" s="431" t="s">
        <v>84</v>
      </c>
      <c r="C59" s="111">
        <v>9365777</v>
      </c>
      <c r="D59" s="111">
        <v>663640</v>
      </c>
      <c r="E59" s="111">
        <v>5501193</v>
      </c>
      <c r="F59" s="111">
        <v>0</v>
      </c>
      <c r="G59" s="111">
        <v>183697</v>
      </c>
      <c r="H59" s="111">
        <v>139443</v>
      </c>
      <c r="I59" s="111">
        <v>206389</v>
      </c>
      <c r="J59" s="111">
        <v>152687</v>
      </c>
      <c r="K59" s="111">
        <f t="shared" si="34"/>
        <v>16212826</v>
      </c>
      <c r="L59" s="112">
        <f t="shared" si="18"/>
        <v>954.14465630885127</v>
      </c>
      <c r="M59" s="220">
        <f t="shared" si="19"/>
        <v>62.494486911787895</v>
      </c>
      <c r="N59" s="111">
        <v>3287214</v>
      </c>
      <c r="O59" s="112">
        <f t="shared" si="20"/>
        <v>193.45656779661016</v>
      </c>
      <c r="P59" s="220">
        <f t="shared" si="21"/>
        <v>12.671002100389279</v>
      </c>
      <c r="Q59" s="111">
        <v>134460</v>
      </c>
      <c r="R59" s="112">
        <f t="shared" si="22"/>
        <v>7.9131355932203391</v>
      </c>
      <c r="S59" s="220">
        <f t="shared" si="23"/>
        <v>0.51829389337546705</v>
      </c>
      <c r="T59" s="111">
        <v>184681</v>
      </c>
      <c r="U59" s="112">
        <f t="shared" si="24"/>
        <v>10.868702919020716</v>
      </c>
      <c r="V59" s="220">
        <f t="shared" si="25"/>
        <v>0.71187739493138946</v>
      </c>
      <c r="W59" s="111">
        <v>2509000</v>
      </c>
      <c r="X59" s="112">
        <f t="shared" si="26"/>
        <v>147.65772128060263</v>
      </c>
      <c r="Y59" s="220">
        <f t="shared" si="27"/>
        <v>9.6712730810579117</v>
      </c>
      <c r="Z59" s="111">
        <v>1250135</v>
      </c>
      <c r="AA59" s="111">
        <v>71650</v>
      </c>
      <c r="AB59" s="111">
        <f t="shared" si="28"/>
        <v>1321785</v>
      </c>
      <c r="AC59" s="112">
        <f t="shared" si="29"/>
        <v>77.788665254237287</v>
      </c>
      <c r="AD59" s="220">
        <f t="shared" si="30"/>
        <v>5.0949954920072269</v>
      </c>
      <c r="AE59" s="111">
        <v>2292844</v>
      </c>
      <c r="AF59" s="112">
        <f t="shared" si="31"/>
        <v>134.93667608286253</v>
      </c>
      <c r="AG59" s="220">
        <f t="shared" si="32"/>
        <v>8.8380711264508367</v>
      </c>
      <c r="AH59" s="111">
        <f t="shared" si="33"/>
        <v>25942810</v>
      </c>
      <c r="AI59" s="266">
        <v>16992</v>
      </c>
    </row>
    <row r="60" spans="1:35" x14ac:dyDescent="0.2">
      <c r="A60" s="435">
        <v>7</v>
      </c>
      <c r="B60" s="435" t="s">
        <v>85</v>
      </c>
      <c r="C60" s="114">
        <v>928169340</v>
      </c>
      <c r="D60" s="114">
        <v>19097826</v>
      </c>
      <c r="E60" s="114">
        <v>111136785</v>
      </c>
      <c r="F60" s="114">
        <v>0</v>
      </c>
      <c r="G60" s="114">
        <v>336960</v>
      </c>
      <c r="H60" s="114">
        <v>0</v>
      </c>
      <c r="I60" s="114">
        <v>2959980.07</v>
      </c>
      <c r="J60" s="114">
        <v>527829</v>
      </c>
      <c r="K60" s="114">
        <f t="shared" si="34"/>
        <v>1062228720.0700001</v>
      </c>
      <c r="L60" s="115">
        <f t="shared" si="18"/>
        <v>4335.5566442588697</v>
      </c>
      <c r="M60" s="118">
        <f t="shared" si="19"/>
        <v>68.423299916875607</v>
      </c>
      <c r="N60" s="114">
        <v>326011171.56</v>
      </c>
      <c r="O60" s="115">
        <f t="shared" si="20"/>
        <v>1330.6361184307195</v>
      </c>
      <c r="P60" s="118">
        <f t="shared" si="21"/>
        <v>20.999959562787826</v>
      </c>
      <c r="Q60" s="114">
        <v>8052354</v>
      </c>
      <c r="R60" s="115">
        <f t="shared" si="22"/>
        <v>32.86621442915218</v>
      </c>
      <c r="S60" s="118">
        <f t="shared" si="23"/>
        <v>0.51869114661345694</v>
      </c>
      <c r="T60" s="114">
        <v>8901303</v>
      </c>
      <c r="U60" s="115">
        <f t="shared" si="24"/>
        <v>36.331255816231568</v>
      </c>
      <c r="V60" s="118">
        <f t="shared" si="25"/>
        <v>0.57337606610735237</v>
      </c>
      <c r="W60" s="114">
        <v>93810482</v>
      </c>
      <c r="X60" s="115">
        <f t="shared" si="26"/>
        <v>382.89367520530277</v>
      </c>
      <c r="Y60" s="118">
        <f t="shared" si="27"/>
        <v>6.0427877950896169</v>
      </c>
      <c r="Z60" s="114">
        <v>43767642</v>
      </c>
      <c r="AA60" s="114">
        <v>4187712</v>
      </c>
      <c r="AB60" s="114">
        <f t="shared" si="28"/>
        <v>47955354</v>
      </c>
      <c r="AC60" s="115">
        <f t="shared" si="29"/>
        <v>195.73294313562226</v>
      </c>
      <c r="AD60" s="118">
        <f t="shared" si="30"/>
        <v>3.0890367652135295</v>
      </c>
      <c r="AE60" s="114">
        <v>5477755</v>
      </c>
      <c r="AF60" s="115">
        <f t="shared" si="31"/>
        <v>22.35781864785881</v>
      </c>
      <c r="AG60" s="118">
        <f t="shared" si="32"/>
        <v>0.35284874731259908</v>
      </c>
      <c r="AH60" s="114">
        <f t="shared" si="33"/>
        <v>1552437139.6300001</v>
      </c>
      <c r="AI60" s="256">
        <v>245004</v>
      </c>
    </row>
    <row r="61" spans="1:35" x14ac:dyDescent="0.2">
      <c r="A61" s="431">
        <v>8</v>
      </c>
      <c r="B61" s="431" t="s">
        <v>86</v>
      </c>
      <c r="C61" s="111">
        <v>60323132</v>
      </c>
      <c r="D61" s="111">
        <v>5487597</v>
      </c>
      <c r="E61" s="111">
        <v>21243737</v>
      </c>
      <c r="F61" s="111">
        <v>271713</v>
      </c>
      <c r="G61" s="111">
        <v>5927114</v>
      </c>
      <c r="H61" s="111">
        <v>0</v>
      </c>
      <c r="I61" s="111">
        <v>675452</v>
      </c>
      <c r="J61" s="111">
        <v>587616</v>
      </c>
      <c r="K61" s="111">
        <f t="shared" si="34"/>
        <v>94516361</v>
      </c>
      <c r="L61" s="112">
        <f t="shared" si="18"/>
        <v>1213.2881606141127</v>
      </c>
      <c r="M61" s="220">
        <f t="shared" si="19"/>
        <v>64.405139049282354</v>
      </c>
      <c r="N61" s="111">
        <v>26557407</v>
      </c>
      <c r="O61" s="112">
        <f t="shared" si="20"/>
        <v>340.91227326991952</v>
      </c>
      <c r="P61" s="220">
        <f t="shared" si="21"/>
        <v>18.096692176113134</v>
      </c>
      <c r="Q61" s="111">
        <v>889039</v>
      </c>
      <c r="R61" s="112">
        <f t="shared" si="22"/>
        <v>11.41242089318494</v>
      </c>
      <c r="S61" s="220">
        <f t="shared" si="23"/>
        <v>0.60580707730839256</v>
      </c>
      <c r="T61" s="111">
        <v>458784</v>
      </c>
      <c r="U61" s="112">
        <f t="shared" si="24"/>
        <v>5.8893210613470943</v>
      </c>
      <c r="V61" s="220">
        <f t="shared" si="25"/>
        <v>0.31262362411081351</v>
      </c>
      <c r="W61" s="111">
        <v>16414998</v>
      </c>
      <c r="X61" s="112">
        <f t="shared" si="26"/>
        <v>210.71613971579313</v>
      </c>
      <c r="Y61" s="220">
        <f t="shared" si="27"/>
        <v>11.185473260906562</v>
      </c>
      <c r="Z61" s="111">
        <v>6198382</v>
      </c>
      <c r="AA61" s="111">
        <v>334270</v>
      </c>
      <c r="AB61" s="111">
        <f t="shared" si="28"/>
        <v>6532652</v>
      </c>
      <c r="AC61" s="112">
        <f t="shared" si="29"/>
        <v>83.858384359635949</v>
      </c>
      <c r="AD61" s="220">
        <f t="shared" si="30"/>
        <v>4.4514659257837117</v>
      </c>
      <c r="AE61" s="111">
        <v>1383584</v>
      </c>
      <c r="AF61" s="112">
        <f t="shared" si="31"/>
        <v>17.760798962786101</v>
      </c>
      <c r="AG61" s="220">
        <f t="shared" si="32"/>
        <v>0.94279888649503008</v>
      </c>
      <c r="AH61" s="111">
        <f t="shared" si="33"/>
        <v>146752825</v>
      </c>
      <c r="AI61" s="266">
        <v>77901</v>
      </c>
    </row>
    <row r="62" spans="1:35" x14ac:dyDescent="0.2">
      <c r="A62" s="435">
        <v>9</v>
      </c>
      <c r="B62" s="435" t="s">
        <v>87</v>
      </c>
      <c r="C62" s="114">
        <v>5771098</v>
      </c>
      <c r="D62" s="114">
        <v>6611307</v>
      </c>
      <c r="E62" s="114">
        <v>405889</v>
      </c>
      <c r="F62" s="114">
        <v>6327</v>
      </c>
      <c r="G62" s="114">
        <v>41011</v>
      </c>
      <c r="H62" s="114">
        <v>0</v>
      </c>
      <c r="I62" s="114">
        <v>26336</v>
      </c>
      <c r="J62" s="114">
        <v>13992</v>
      </c>
      <c r="K62" s="114">
        <f t="shared" si="34"/>
        <v>12875960</v>
      </c>
      <c r="L62" s="115">
        <f t="shared" si="18"/>
        <v>3026.0775558166861</v>
      </c>
      <c r="M62" s="118">
        <f t="shared" si="19"/>
        <v>61.543182408039833</v>
      </c>
      <c r="N62" s="114">
        <v>6109661</v>
      </c>
      <c r="O62" s="115">
        <f t="shared" si="20"/>
        <v>1435.8780258519389</v>
      </c>
      <c r="P62" s="118">
        <f t="shared" si="21"/>
        <v>29.202325991560013</v>
      </c>
      <c r="Q62" s="114">
        <v>25714</v>
      </c>
      <c r="R62" s="115">
        <f t="shared" si="22"/>
        <v>6.0432432432432428</v>
      </c>
      <c r="S62" s="118">
        <f t="shared" si="23"/>
        <v>0.12290511872049432</v>
      </c>
      <c r="T62" s="114">
        <v>3138</v>
      </c>
      <c r="U62" s="115">
        <f t="shared" si="24"/>
        <v>0.73748531139835483</v>
      </c>
      <c r="V62" s="118">
        <f t="shared" si="25"/>
        <v>1.4998687973279584E-2</v>
      </c>
      <c r="W62" s="114">
        <v>750934</v>
      </c>
      <c r="X62" s="115">
        <f t="shared" si="26"/>
        <v>176.48272620446534</v>
      </c>
      <c r="Y62" s="118">
        <f t="shared" si="27"/>
        <v>3.5892366967899081</v>
      </c>
      <c r="Z62" s="114">
        <v>395006</v>
      </c>
      <c r="AA62" s="114">
        <v>1154</v>
      </c>
      <c r="AB62" s="114">
        <f t="shared" si="28"/>
        <v>396160</v>
      </c>
      <c r="AC62" s="115">
        <f t="shared" si="29"/>
        <v>93.104582843713274</v>
      </c>
      <c r="AD62" s="118">
        <f t="shared" si="30"/>
        <v>1.8935246104188781</v>
      </c>
      <c r="AE62" s="114">
        <v>760263</v>
      </c>
      <c r="AF62" s="115">
        <f t="shared" si="31"/>
        <v>178.67520564042303</v>
      </c>
      <c r="AG62" s="118">
        <f t="shared" si="32"/>
        <v>3.633826486497596</v>
      </c>
      <c r="AH62" s="114">
        <f t="shared" si="33"/>
        <v>20921830</v>
      </c>
      <c r="AI62" s="256">
        <v>4255</v>
      </c>
    </row>
    <row r="63" spans="1:35" x14ac:dyDescent="0.2">
      <c r="A63" s="431">
        <v>10</v>
      </c>
      <c r="B63" s="431" t="s">
        <v>88</v>
      </c>
      <c r="C63" s="111">
        <v>52662992</v>
      </c>
      <c r="D63" s="111">
        <v>1446222</v>
      </c>
      <c r="E63" s="111">
        <v>25888303</v>
      </c>
      <c r="F63" s="111">
        <v>100807</v>
      </c>
      <c r="G63" s="111">
        <v>3293699</v>
      </c>
      <c r="H63" s="111">
        <v>0</v>
      </c>
      <c r="I63" s="111">
        <v>850630</v>
      </c>
      <c r="J63" s="111">
        <v>503968</v>
      </c>
      <c r="K63" s="111">
        <f t="shared" si="34"/>
        <v>84746621</v>
      </c>
      <c r="L63" s="112">
        <f t="shared" si="18"/>
        <v>1047.8068867457962</v>
      </c>
      <c r="M63" s="220">
        <f t="shared" si="19"/>
        <v>65.099754622136288</v>
      </c>
      <c r="N63" s="111">
        <v>18950863</v>
      </c>
      <c r="O63" s="112">
        <f t="shared" si="20"/>
        <v>234.30839515331354</v>
      </c>
      <c r="P63" s="220">
        <f t="shared" si="21"/>
        <v>14.557471632735911</v>
      </c>
      <c r="Q63" s="111">
        <v>744149</v>
      </c>
      <c r="R63" s="112">
        <f t="shared" si="22"/>
        <v>9.2006552917903068</v>
      </c>
      <c r="S63" s="220">
        <f t="shared" si="23"/>
        <v>0.57163243478826242</v>
      </c>
      <c r="T63" s="111">
        <v>94604</v>
      </c>
      <c r="U63" s="112">
        <f t="shared" si="24"/>
        <v>1.1696834817012858</v>
      </c>
      <c r="V63" s="220">
        <f t="shared" si="25"/>
        <v>7.2671890791640895E-2</v>
      </c>
      <c r="W63" s="111">
        <v>15597988</v>
      </c>
      <c r="X63" s="112">
        <f t="shared" si="26"/>
        <v>192.85346191889218</v>
      </c>
      <c r="Y63" s="220">
        <f t="shared" si="27"/>
        <v>11.98189590826313</v>
      </c>
      <c r="Z63" s="111">
        <v>5959325</v>
      </c>
      <c r="AA63" s="111">
        <v>753090</v>
      </c>
      <c r="AB63" s="111">
        <f t="shared" si="28"/>
        <v>6712415</v>
      </c>
      <c r="AC63" s="112">
        <f t="shared" si="29"/>
        <v>82.992272502472801</v>
      </c>
      <c r="AD63" s="220">
        <f t="shared" si="30"/>
        <v>5.1562712974945271</v>
      </c>
      <c r="AE63" s="111">
        <v>3332992</v>
      </c>
      <c r="AF63" s="112">
        <f t="shared" si="31"/>
        <v>41.209099901088031</v>
      </c>
      <c r="AG63" s="220">
        <f t="shared" si="32"/>
        <v>2.5603022137902496</v>
      </c>
      <c r="AH63" s="111">
        <f t="shared" si="33"/>
        <v>130179632</v>
      </c>
      <c r="AI63" s="266">
        <v>80880</v>
      </c>
    </row>
    <row r="64" spans="1:35" x14ac:dyDescent="0.2">
      <c r="A64" s="435">
        <v>11</v>
      </c>
      <c r="B64" s="435" t="s">
        <v>247</v>
      </c>
      <c r="C64" s="114">
        <v>2835899</v>
      </c>
      <c r="D64" s="114">
        <v>638471</v>
      </c>
      <c r="E64" s="114">
        <v>1759662</v>
      </c>
      <c r="F64" s="114">
        <v>19816</v>
      </c>
      <c r="G64" s="114">
        <v>353608</v>
      </c>
      <c r="H64" s="114">
        <v>189491</v>
      </c>
      <c r="I64" s="114">
        <v>58577</v>
      </c>
      <c r="J64" s="114">
        <v>86552</v>
      </c>
      <c r="K64" s="114">
        <f t="shared" si="34"/>
        <v>5942076</v>
      </c>
      <c r="L64" s="115">
        <f t="shared" si="18"/>
        <v>951.64573991031386</v>
      </c>
      <c r="M64" s="118">
        <f t="shared" si="19"/>
        <v>31.197053758944886</v>
      </c>
      <c r="N64" s="114">
        <v>1513029</v>
      </c>
      <c r="O64" s="115">
        <f t="shared" si="20"/>
        <v>242.31726457399103</v>
      </c>
      <c r="P64" s="118">
        <f t="shared" si="21"/>
        <v>7.9436962859180227</v>
      </c>
      <c r="Q64" s="114">
        <v>17650</v>
      </c>
      <c r="R64" s="115">
        <f t="shared" si="22"/>
        <v>2.8267136450992951</v>
      </c>
      <c r="S64" s="118">
        <f t="shared" si="23"/>
        <v>9.2665930029400045E-2</v>
      </c>
      <c r="T64" s="114">
        <v>1318630</v>
      </c>
      <c r="U64" s="115">
        <f t="shared" si="24"/>
        <v>211.18353619474695</v>
      </c>
      <c r="V64" s="118">
        <f t="shared" si="25"/>
        <v>6.9230637572049725</v>
      </c>
      <c r="W64" s="114">
        <v>8346231</v>
      </c>
      <c r="X64" s="115">
        <f t="shared" si="26"/>
        <v>1336.6801729660474</v>
      </c>
      <c r="Y64" s="118">
        <f t="shared" si="27"/>
        <v>43.81933472267476</v>
      </c>
      <c r="Z64" s="114">
        <v>509452</v>
      </c>
      <c r="AA64" s="114">
        <v>3648</v>
      </c>
      <c r="AB64" s="114">
        <f t="shared" si="28"/>
        <v>513100</v>
      </c>
      <c r="AC64" s="115">
        <f t="shared" si="29"/>
        <v>82.174887892376688</v>
      </c>
      <c r="AD64" s="118">
        <f t="shared" si="30"/>
        <v>2.6938747137725301</v>
      </c>
      <c r="AE64" s="114">
        <v>1396198</v>
      </c>
      <c r="AF64" s="115">
        <f t="shared" si="31"/>
        <v>223.60634208840486</v>
      </c>
      <c r="AG64" s="118">
        <f t="shared" si="32"/>
        <v>7.3303108314554262</v>
      </c>
      <c r="AH64" s="114">
        <f t="shared" si="33"/>
        <v>19046914</v>
      </c>
      <c r="AI64" s="256">
        <v>6244</v>
      </c>
    </row>
    <row r="65" spans="1:35" x14ac:dyDescent="0.2">
      <c r="A65" s="431">
        <v>12</v>
      </c>
      <c r="B65" s="431" t="s">
        <v>90</v>
      </c>
      <c r="C65" s="111">
        <v>38460187</v>
      </c>
      <c r="D65" s="111">
        <v>4469181</v>
      </c>
      <c r="E65" s="111">
        <v>11681553</v>
      </c>
      <c r="F65" s="111">
        <v>25727</v>
      </c>
      <c r="G65" s="111">
        <v>6170992</v>
      </c>
      <c r="H65" s="111">
        <v>0</v>
      </c>
      <c r="I65" s="111">
        <v>264432</v>
      </c>
      <c r="J65" s="111">
        <v>158889</v>
      </c>
      <c r="K65" s="111">
        <f t="shared" si="34"/>
        <v>61230961</v>
      </c>
      <c r="L65" s="112">
        <f t="shared" si="18"/>
        <v>1832.3845163993296</v>
      </c>
      <c r="M65" s="220">
        <f t="shared" si="19"/>
        <v>72.103872364653952</v>
      </c>
      <c r="N65" s="111">
        <v>11763171</v>
      </c>
      <c r="O65" s="112">
        <f t="shared" si="20"/>
        <v>352.02211515441707</v>
      </c>
      <c r="P65" s="220">
        <f t="shared" si="21"/>
        <v>13.851982175938717</v>
      </c>
      <c r="Q65" s="111">
        <v>746227</v>
      </c>
      <c r="R65" s="112">
        <f t="shared" si="22"/>
        <v>22.331428058415131</v>
      </c>
      <c r="S65" s="220">
        <f t="shared" si="23"/>
        <v>0.8787361080786994</v>
      </c>
      <c r="T65" s="111">
        <v>89144</v>
      </c>
      <c r="U65" s="112">
        <f t="shared" si="24"/>
        <v>2.6677040938472589</v>
      </c>
      <c r="V65" s="220">
        <f t="shared" si="25"/>
        <v>0.10497348878902475</v>
      </c>
      <c r="W65" s="111">
        <v>4991915</v>
      </c>
      <c r="X65" s="112">
        <f t="shared" si="26"/>
        <v>149.38697031362221</v>
      </c>
      <c r="Y65" s="220">
        <f t="shared" si="27"/>
        <v>5.8783399139399677</v>
      </c>
      <c r="Z65" s="111">
        <v>4679613</v>
      </c>
      <c r="AA65" s="111">
        <v>748291</v>
      </c>
      <c r="AB65" s="111">
        <f t="shared" si="28"/>
        <v>5427904</v>
      </c>
      <c r="AC65" s="112">
        <f t="shared" si="29"/>
        <v>162.43428297821404</v>
      </c>
      <c r="AD65" s="220">
        <f t="shared" si="30"/>
        <v>6.3917484036155283</v>
      </c>
      <c r="AE65" s="111">
        <v>671167</v>
      </c>
      <c r="AF65" s="112">
        <f t="shared" si="31"/>
        <v>20.085198707206128</v>
      </c>
      <c r="AG65" s="220">
        <f t="shared" si="32"/>
        <v>0.79034754498410864</v>
      </c>
      <c r="AH65" s="111">
        <f t="shared" si="33"/>
        <v>84920489</v>
      </c>
      <c r="AI65" s="266">
        <v>33416</v>
      </c>
    </row>
    <row r="66" spans="1:35" x14ac:dyDescent="0.2">
      <c r="A66" s="435">
        <v>13</v>
      </c>
      <c r="B66" s="435" t="s">
        <v>91</v>
      </c>
      <c r="C66" s="114">
        <v>0</v>
      </c>
      <c r="D66" s="114">
        <v>0</v>
      </c>
      <c r="E66" s="114">
        <v>0</v>
      </c>
      <c r="F66" s="114">
        <v>0</v>
      </c>
      <c r="G66" s="114">
        <v>0</v>
      </c>
      <c r="H66" s="114">
        <v>0</v>
      </c>
      <c r="I66" s="114">
        <v>0</v>
      </c>
      <c r="J66" s="114">
        <v>0</v>
      </c>
      <c r="K66" s="114">
        <f t="shared" si="34"/>
        <v>0</v>
      </c>
      <c r="L66" s="115">
        <f t="shared" si="18"/>
        <v>0</v>
      </c>
      <c r="M66" s="118">
        <f t="shared" si="19"/>
        <v>0</v>
      </c>
      <c r="N66" s="114">
        <v>0</v>
      </c>
      <c r="O66" s="115">
        <f t="shared" si="20"/>
        <v>0</v>
      </c>
      <c r="P66" s="118">
        <f t="shared" si="21"/>
        <v>0</v>
      </c>
      <c r="Q66" s="114">
        <v>0</v>
      </c>
      <c r="R66" s="115">
        <f t="shared" si="22"/>
        <v>0</v>
      </c>
      <c r="S66" s="118">
        <f t="shared" si="23"/>
        <v>0</v>
      </c>
      <c r="T66" s="114">
        <v>0</v>
      </c>
      <c r="U66" s="115">
        <f t="shared" si="24"/>
        <v>0</v>
      </c>
      <c r="V66" s="118">
        <f t="shared" si="25"/>
        <v>0</v>
      </c>
      <c r="W66" s="114">
        <v>0</v>
      </c>
      <c r="X66" s="115">
        <f t="shared" si="26"/>
        <v>0</v>
      </c>
      <c r="Y66" s="118">
        <f t="shared" si="27"/>
        <v>0</v>
      </c>
      <c r="Z66" s="114">
        <v>0</v>
      </c>
      <c r="AA66" s="114">
        <v>0</v>
      </c>
      <c r="AB66" s="114">
        <f t="shared" si="28"/>
        <v>0</v>
      </c>
      <c r="AC66" s="115">
        <f t="shared" si="29"/>
        <v>0</v>
      </c>
      <c r="AD66" s="118">
        <f t="shared" si="30"/>
        <v>0</v>
      </c>
      <c r="AE66" s="114">
        <v>0</v>
      </c>
      <c r="AF66" s="115">
        <f t="shared" si="31"/>
        <v>0</v>
      </c>
      <c r="AG66" s="118">
        <f t="shared" si="32"/>
        <v>0</v>
      </c>
      <c r="AH66" s="114">
        <f t="shared" si="33"/>
        <v>0</v>
      </c>
      <c r="AI66" s="256">
        <v>0</v>
      </c>
    </row>
    <row r="67" spans="1:35" x14ac:dyDescent="0.2">
      <c r="A67" s="431">
        <v>14</v>
      </c>
      <c r="B67" s="431" t="s">
        <v>92</v>
      </c>
      <c r="C67" s="111">
        <v>8631611</v>
      </c>
      <c r="D67" s="111">
        <v>703867</v>
      </c>
      <c r="E67" s="111">
        <v>3805908</v>
      </c>
      <c r="F67" s="111">
        <v>55380</v>
      </c>
      <c r="G67" s="111">
        <v>6328871</v>
      </c>
      <c r="H67" s="111">
        <v>74495</v>
      </c>
      <c r="I67" s="111">
        <v>258932</v>
      </c>
      <c r="J67" s="111">
        <v>493512</v>
      </c>
      <c r="K67" s="111">
        <f t="shared" si="34"/>
        <v>20352576</v>
      </c>
      <c r="L67" s="112">
        <f t="shared" si="18"/>
        <v>1068.0403022670025</v>
      </c>
      <c r="M67" s="220">
        <f t="shared" si="19"/>
        <v>41.656945725577366</v>
      </c>
      <c r="N67" s="111">
        <v>17744250</v>
      </c>
      <c r="O67" s="112">
        <f t="shared" si="20"/>
        <v>931.16341309823679</v>
      </c>
      <c r="P67" s="220">
        <f t="shared" si="21"/>
        <v>36.318314654178238</v>
      </c>
      <c r="Q67" s="111">
        <v>50269</v>
      </c>
      <c r="R67" s="112">
        <f t="shared" si="22"/>
        <v>2.637961796809404</v>
      </c>
      <c r="S67" s="220">
        <f t="shared" si="23"/>
        <v>0.1028888433915711</v>
      </c>
      <c r="T67" s="111">
        <v>3104</v>
      </c>
      <c r="U67" s="112">
        <f t="shared" si="24"/>
        <v>0.16288832913518053</v>
      </c>
      <c r="V67" s="220">
        <f t="shared" si="25"/>
        <v>6.3531594001757881E-3</v>
      </c>
      <c r="W67" s="111">
        <v>5862159</v>
      </c>
      <c r="X67" s="112">
        <f t="shared" si="26"/>
        <v>307.62799118387909</v>
      </c>
      <c r="Y67" s="220">
        <f t="shared" si="27"/>
        <v>11.998463452375999</v>
      </c>
      <c r="Z67" s="111">
        <v>2616550</v>
      </c>
      <c r="AA67" s="111">
        <v>17037</v>
      </c>
      <c r="AB67" s="111">
        <f t="shared" si="28"/>
        <v>2633587</v>
      </c>
      <c r="AC67" s="112">
        <f t="shared" si="29"/>
        <v>138.20250839630563</v>
      </c>
      <c r="AD67" s="220">
        <f t="shared" si="30"/>
        <v>5.3903344089016603</v>
      </c>
      <c r="AE67" s="111">
        <v>2211636</v>
      </c>
      <c r="AF67" s="112">
        <f t="shared" si="31"/>
        <v>116.05982367758186</v>
      </c>
      <c r="AG67" s="220">
        <f t="shared" si="32"/>
        <v>4.5266997561749935</v>
      </c>
      <c r="AH67" s="111">
        <f t="shared" si="33"/>
        <v>48857581</v>
      </c>
      <c r="AI67" s="266">
        <v>19056</v>
      </c>
    </row>
    <row r="68" spans="1:35" x14ac:dyDescent="0.2">
      <c r="A68" s="435">
        <v>15</v>
      </c>
      <c r="B68" s="435" t="s">
        <v>93</v>
      </c>
      <c r="C68" s="114">
        <v>0</v>
      </c>
      <c r="D68" s="114">
        <v>0</v>
      </c>
      <c r="E68" s="114">
        <v>0</v>
      </c>
      <c r="F68" s="114">
        <v>0</v>
      </c>
      <c r="G68" s="114">
        <v>0</v>
      </c>
      <c r="H68" s="114">
        <v>0</v>
      </c>
      <c r="I68" s="114">
        <v>0</v>
      </c>
      <c r="J68" s="114">
        <v>0</v>
      </c>
      <c r="K68" s="114">
        <f t="shared" si="34"/>
        <v>0</v>
      </c>
      <c r="L68" s="115">
        <f t="shared" si="18"/>
        <v>0</v>
      </c>
      <c r="M68" s="118">
        <f t="shared" si="19"/>
        <v>0</v>
      </c>
      <c r="N68" s="114">
        <v>0</v>
      </c>
      <c r="O68" s="115">
        <f t="shared" si="20"/>
        <v>0</v>
      </c>
      <c r="P68" s="118">
        <f t="shared" si="21"/>
        <v>0</v>
      </c>
      <c r="Q68" s="114">
        <v>0</v>
      </c>
      <c r="R68" s="115">
        <f t="shared" si="22"/>
        <v>0</v>
      </c>
      <c r="S68" s="118">
        <f t="shared" si="23"/>
        <v>0</v>
      </c>
      <c r="T68" s="114">
        <v>0</v>
      </c>
      <c r="U68" s="115">
        <f t="shared" si="24"/>
        <v>0</v>
      </c>
      <c r="V68" s="118">
        <f t="shared" si="25"/>
        <v>0</v>
      </c>
      <c r="W68" s="114">
        <v>0</v>
      </c>
      <c r="X68" s="115">
        <f t="shared" si="26"/>
        <v>0</v>
      </c>
      <c r="Y68" s="118">
        <f t="shared" si="27"/>
        <v>0</v>
      </c>
      <c r="Z68" s="114">
        <v>0</v>
      </c>
      <c r="AA68" s="114">
        <v>0</v>
      </c>
      <c r="AB68" s="114">
        <f t="shared" si="28"/>
        <v>0</v>
      </c>
      <c r="AC68" s="115">
        <f t="shared" si="29"/>
        <v>0</v>
      </c>
      <c r="AD68" s="118">
        <f t="shared" si="30"/>
        <v>0</v>
      </c>
      <c r="AE68" s="114">
        <v>0</v>
      </c>
      <c r="AF68" s="115">
        <f t="shared" si="31"/>
        <v>0</v>
      </c>
      <c r="AG68" s="118">
        <f t="shared" si="32"/>
        <v>0</v>
      </c>
      <c r="AH68" s="114">
        <f t="shared" si="33"/>
        <v>0</v>
      </c>
      <c r="AI68" s="256">
        <v>0</v>
      </c>
    </row>
    <row r="69" spans="1:35" x14ac:dyDescent="0.2">
      <c r="A69" s="431">
        <v>16</v>
      </c>
      <c r="B69" s="431" t="s">
        <v>94</v>
      </c>
      <c r="C69" s="111">
        <v>27407754</v>
      </c>
      <c r="D69" s="111">
        <v>2268159</v>
      </c>
      <c r="E69" s="111">
        <v>13011417</v>
      </c>
      <c r="F69" s="111">
        <v>675410</v>
      </c>
      <c r="G69" s="111">
        <v>7307469</v>
      </c>
      <c r="H69" s="111">
        <v>0</v>
      </c>
      <c r="I69" s="111">
        <v>482224</v>
      </c>
      <c r="J69" s="111">
        <v>229063</v>
      </c>
      <c r="K69" s="111">
        <f t="shared" si="34"/>
        <v>51381496</v>
      </c>
      <c r="L69" s="112">
        <f t="shared" si="18"/>
        <v>909.85791188553617</v>
      </c>
      <c r="M69" s="220">
        <f t="shared" si="19"/>
        <v>55.705321315428222</v>
      </c>
      <c r="N69" s="111">
        <v>19342370</v>
      </c>
      <c r="O69" s="112">
        <f t="shared" si="20"/>
        <v>342.51257260235161</v>
      </c>
      <c r="P69" s="220">
        <f t="shared" si="21"/>
        <v>20.970057700381076</v>
      </c>
      <c r="Q69" s="111">
        <v>500911</v>
      </c>
      <c r="R69" s="112">
        <f t="shared" si="22"/>
        <v>8.8700772064031739</v>
      </c>
      <c r="S69" s="220">
        <f t="shared" si="23"/>
        <v>0.54306336673094269</v>
      </c>
      <c r="T69" s="111">
        <v>116261</v>
      </c>
      <c r="U69" s="112">
        <f t="shared" si="24"/>
        <v>2.0587370732398358</v>
      </c>
      <c r="V69" s="220">
        <f t="shared" si="25"/>
        <v>0.12604452703076222</v>
      </c>
      <c r="W69" s="111">
        <v>13011938</v>
      </c>
      <c r="X69" s="112">
        <f t="shared" si="26"/>
        <v>230.41397506728998</v>
      </c>
      <c r="Y69" s="220">
        <f t="shared" si="27"/>
        <v>14.106910924244605</v>
      </c>
      <c r="Z69" s="111">
        <v>3668455</v>
      </c>
      <c r="AA69" s="111">
        <v>291043</v>
      </c>
      <c r="AB69" s="111">
        <f t="shared" si="28"/>
        <v>3959498</v>
      </c>
      <c r="AC69" s="112">
        <f t="shared" si="29"/>
        <v>70.114357557727729</v>
      </c>
      <c r="AD69" s="220">
        <f t="shared" si="30"/>
        <v>4.2926953379830639</v>
      </c>
      <c r="AE69" s="111">
        <v>3925565</v>
      </c>
      <c r="AF69" s="112">
        <f t="shared" si="31"/>
        <v>69.513475704774052</v>
      </c>
      <c r="AG69" s="220">
        <f t="shared" si="32"/>
        <v>4.2559068282013239</v>
      </c>
      <c r="AH69" s="111">
        <f t="shared" si="33"/>
        <v>92238039</v>
      </c>
      <c r="AI69" s="266">
        <v>56472</v>
      </c>
    </row>
    <row r="70" spans="1:35" x14ac:dyDescent="0.2">
      <c r="A70" s="435">
        <v>17</v>
      </c>
      <c r="B70" s="435" t="s">
        <v>95</v>
      </c>
      <c r="C70" s="114">
        <v>0</v>
      </c>
      <c r="D70" s="114">
        <v>0</v>
      </c>
      <c r="E70" s="114">
        <v>0</v>
      </c>
      <c r="F70" s="114">
        <v>0</v>
      </c>
      <c r="G70" s="114">
        <v>0</v>
      </c>
      <c r="H70" s="114">
        <v>0</v>
      </c>
      <c r="I70" s="114">
        <v>0</v>
      </c>
      <c r="J70" s="114">
        <v>0</v>
      </c>
      <c r="K70" s="114">
        <f t="shared" si="34"/>
        <v>0</v>
      </c>
      <c r="L70" s="115">
        <f t="shared" si="18"/>
        <v>0</v>
      </c>
      <c r="M70" s="118">
        <f t="shared" si="19"/>
        <v>0</v>
      </c>
      <c r="N70" s="114">
        <v>0</v>
      </c>
      <c r="O70" s="115">
        <f t="shared" si="20"/>
        <v>0</v>
      </c>
      <c r="P70" s="118">
        <f t="shared" si="21"/>
        <v>0</v>
      </c>
      <c r="Q70" s="114">
        <v>0</v>
      </c>
      <c r="R70" s="115">
        <f t="shared" si="22"/>
        <v>0</v>
      </c>
      <c r="S70" s="118">
        <f t="shared" si="23"/>
        <v>0</v>
      </c>
      <c r="T70" s="114">
        <v>0</v>
      </c>
      <c r="U70" s="115">
        <f t="shared" si="24"/>
        <v>0</v>
      </c>
      <c r="V70" s="118">
        <f t="shared" si="25"/>
        <v>0</v>
      </c>
      <c r="W70" s="114">
        <v>0</v>
      </c>
      <c r="X70" s="115">
        <f t="shared" si="26"/>
        <v>0</v>
      </c>
      <c r="Y70" s="118">
        <f t="shared" si="27"/>
        <v>0</v>
      </c>
      <c r="Z70" s="114">
        <v>0</v>
      </c>
      <c r="AA70" s="114">
        <v>0</v>
      </c>
      <c r="AB70" s="114">
        <f t="shared" si="28"/>
        <v>0</v>
      </c>
      <c r="AC70" s="115">
        <f t="shared" si="29"/>
        <v>0</v>
      </c>
      <c r="AD70" s="118">
        <f t="shared" si="30"/>
        <v>0</v>
      </c>
      <c r="AE70" s="114">
        <v>0</v>
      </c>
      <c r="AF70" s="115">
        <f t="shared" si="31"/>
        <v>0</v>
      </c>
      <c r="AG70" s="118">
        <f t="shared" si="32"/>
        <v>0</v>
      </c>
      <c r="AH70" s="114">
        <f t="shared" si="33"/>
        <v>0</v>
      </c>
      <c r="AI70" s="256">
        <v>0</v>
      </c>
    </row>
    <row r="71" spans="1:35" x14ac:dyDescent="0.2">
      <c r="A71" s="431">
        <v>18</v>
      </c>
      <c r="B71" s="431" t="s">
        <v>96</v>
      </c>
      <c r="C71" s="111">
        <v>17759648</v>
      </c>
      <c r="D71" s="111">
        <v>677968</v>
      </c>
      <c r="E71" s="111">
        <v>7345894</v>
      </c>
      <c r="F71" s="111">
        <v>53878</v>
      </c>
      <c r="G71" s="111">
        <v>693037</v>
      </c>
      <c r="H71" s="111">
        <v>316156</v>
      </c>
      <c r="I71" s="111">
        <v>348389</v>
      </c>
      <c r="J71" s="111">
        <v>497275</v>
      </c>
      <c r="K71" s="111">
        <f t="shared" si="34"/>
        <v>27692245</v>
      </c>
      <c r="L71" s="112">
        <f t="shared" si="18"/>
        <v>962.47202140970387</v>
      </c>
      <c r="M71" s="220">
        <f t="shared" si="19"/>
        <v>44.779701165246713</v>
      </c>
      <c r="N71" s="111">
        <v>6133499</v>
      </c>
      <c r="O71" s="112">
        <f t="shared" si="20"/>
        <v>213.17596969275684</v>
      </c>
      <c r="P71" s="220">
        <f t="shared" si="21"/>
        <v>9.9181648984161299</v>
      </c>
      <c r="Q71" s="111">
        <v>332078</v>
      </c>
      <c r="R71" s="112">
        <f t="shared" si="22"/>
        <v>11.541707215348255</v>
      </c>
      <c r="S71" s="220">
        <f t="shared" si="23"/>
        <v>0.53698620691651389</v>
      </c>
      <c r="T71" s="111">
        <v>931615</v>
      </c>
      <c r="U71" s="112">
        <f t="shared" si="24"/>
        <v>32.379222855554012</v>
      </c>
      <c r="V71" s="220">
        <f t="shared" si="25"/>
        <v>1.5064665685668068</v>
      </c>
      <c r="W71" s="111">
        <v>23775939</v>
      </c>
      <c r="X71" s="112">
        <f t="shared" si="26"/>
        <v>826.35683998331706</v>
      </c>
      <c r="Y71" s="220">
        <f t="shared" si="27"/>
        <v>38.446844715664433</v>
      </c>
      <c r="Z71" s="111">
        <v>1447434</v>
      </c>
      <c r="AA71" s="111">
        <v>67774</v>
      </c>
      <c r="AB71" s="111">
        <f t="shared" si="28"/>
        <v>1515208</v>
      </c>
      <c r="AC71" s="112">
        <f t="shared" si="29"/>
        <v>52.662588627832612</v>
      </c>
      <c r="AD71" s="220">
        <f t="shared" si="30"/>
        <v>2.4501647101270096</v>
      </c>
      <c r="AE71" s="111">
        <v>1460483</v>
      </c>
      <c r="AF71" s="112">
        <f t="shared" si="31"/>
        <v>50.760565827888222</v>
      </c>
      <c r="AG71" s="220">
        <f t="shared" si="32"/>
        <v>2.3616717350623979</v>
      </c>
      <c r="AH71" s="111">
        <f t="shared" si="33"/>
        <v>61841067</v>
      </c>
      <c r="AI71" s="266">
        <v>28772</v>
      </c>
    </row>
    <row r="72" spans="1:35" x14ac:dyDescent="0.2">
      <c r="A72" s="435">
        <v>19</v>
      </c>
      <c r="B72" s="435" t="s">
        <v>97</v>
      </c>
      <c r="C72" s="114">
        <v>7029189</v>
      </c>
      <c r="D72" s="114">
        <v>1358613</v>
      </c>
      <c r="E72" s="114">
        <v>3754783</v>
      </c>
      <c r="F72" s="114">
        <v>4829</v>
      </c>
      <c r="G72" s="114">
        <v>124628</v>
      </c>
      <c r="H72" s="114">
        <v>16043</v>
      </c>
      <c r="I72" s="114">
        <v>130183</v>
      </c>
      <c r="J72" s="114">
        <v>93965</v>
      </c>
      <c r="K72" s="114">
        <f t="shared" si="34"/>
        <v>12512233</v>
      </c>
      <c r="L72" s="115">
        <f t="shared" si="18"/>
        <v>1928.5192663378546</v>
      </c>
      <c r="M72" s="118">
        <f t="shared" si="19"/>
        <v>53.128247341015133</v>
      </c>
      <c r="N72" s="114">
        <v>1953657</v>
      </c>
      <c r="O72" s="115">
        <f t="shared" si="20"/>
        <v>301.11852651048088</v>
      </c>
      <c r="P72" s="118">
        <f t="shared" si="21"/>
        <v>8.2954315441141162</v>
      </c>
      <c r="Q72" s="114">
        <v>1606537</v>
      </c>
      <c r="R72" s="115">
        <f t="shared" si="22"/>
        <v>247.61667694204687</v>
      </c>
      <c r="S72" s="118">
        <f t="shared" si="23"/>
        <v>6.8215237918357516</v>
      </c>
      <c r="T72" s="114">
        <v>40146</v>
      </c>
      <c r="U72" s="115">
        <f t="shared" si="24"/>
        <v>6.187731196054254</v>
      </c>
      <c r="V72" s="118">
        <f t="shared" si="25"/>
        <v>0.17046410642707768</v>
      </c>
      <c r="W72" s="114">
        <v>5974143</v>
      </c>
      <c r="X72" s="115">
        <f t="shared" si="26"/>
        <v>920.79885943279896</v>
      </c>
      <c r="Y72" s="118">
        <f t="shared" si="27"/>
        <v>25.366834757200746</v>
      </c>
      <c r="Z72" s="114">
        <v>57265</v>
      </c>
      <c r="AA72" s="114">
        <v>65370</v>
      </c>
      <c r="AB72" s="114">
        <f t="shared" si="28"/>
        <v>122635</v>
      </c>
      <c r="AC72" s="115">
        <f t="shared" si="29"/>
        <v>18.901818742293464</v>
      </c>
      <c r="AD72" s="118">
        <f t="shared" si="30"/>
        <v>0.52072101060341436</v>
      </c>
      <c r="AE72" s="114">
        <v>1341648</v>
      </c>
      <c r="AF72" s="115">
        <f t="shared" si="31"/>
        <v>206.78914919852033</v>
      </c>
      <c r="AG72" s="118">
        <f t="shared" si="32"/>
        <v>5.6967774488037648</v>
      </c>
      <c r="AH72" s="114">
        <f t="shared" si="33"/>
        <v>23550999</v>
      </c>
      <c r="AI72" s="256">
        <v>6488</v>
      </c>
    </row>
    <row r="73" spans="1:35" x14ac:dyDescent="0.2">
      <c r="A73" s="431">
        <v>20</v>
      </c>
      <c r="B73" s="431" t="s">
        <v>98</v>
      </c>
      <c r="C73" s="111">
        <v>6600998</v>
      </c>
      <c r="D73" s="111">
        <v>648805</v>
      </c>
      <c r="E73" s="111">
        <v>3670191</v>
      </c>
      <c r="F73" s="111">
        <v>28376</v>
      </c>
      <c r="G73" s="111">
        <v>788968</v>
      </c>
      <c r="H73" s="111">
        <v>47545</v>
      </c>
      <c r="I73" s="111">
        <v>135145</v>
      </c>
      <c r="J73" s="111">
        <v>50131</v>
      </c>
      <c r="K73" s="111">
        <f t="shared" si="34"/>
        <v>11970159</v>
      </c>
      <c r="L73" s="112">
        <f t="shared" si="18"/>
        <v>1045.9768437609227</v>
      </c>
      <c r="M73" s="220">
        <f t="shared" si="19"/>
        <v>54.5692426395754</v>
      </c>
      <c r="N73" s="111">
        <v>2457525</v>
      </c>
      <c r="O73" s="112">
        <f t="shared" si="20"/>
        <v>214.74353372946521</v>
      </c>
      <c r="P73" s="220">
        <f t="shared" si="21"/>
        <v>11.203299640198807</v>
      </c>
      <c r="Q73" s="111">
        <v>132555</v>
      </c>
      <c r="R73" s="112">
        <f t="shared" si="22"/>
        <v>11.582925550506816</v>
      </c>
      <c r="S73" s="220">
        <f t="shared" si="23"/>
        <v>0.60428821021415979</v>
      </c>
      <c r="T73" s="111">
        <v>183591</v>
      </c>
      <c r="U73" s="112">
        <f t="shared" si="24"/>
        <v>16.042555050681578</v>
      </c>
      <c r="V73" s="220">
        <f t="shared" si="25"/>
        <v>0.83694977029480455</v>
      </c>
      <c r="W73" s="111">
        <v>2611729</v>
      </c>
      <c r="X73" s="112">
        <f t="shared" si="26"/>
        <v>228.21819293953163</v>
      </c>
      <c r="Y73" s="220">
        <f t="shared" si="27"/>
        <v>11.906280736105144</v>
      </c>
      <c r="Z73" s="111">
        <v>813624</v>
      </c>
      <c r="AA73" s="111">
        <v>301391</v>
      </c>
      <c r="AB73" s="111">
        <f t="shared" si="28"/>
        <v>1115015</v>
      </c>
      <c r="AC73" s="112">
        <f t="shared" si="29"/>
        <v>97.432278923453339</v>
      </c>
      <c r="AD73" s="220">
        <f t="shared" si="30"/>
        <v>5.0831007409146496</v>
      </c>
      <c r="AE73" s="111">
        <v>3465151</v>
      </c>
      <c r="AF73" s="112">
        <f t="shared" si="31"/>
        <v>302.79194337644179</v>
      </c>
      <c r="AG73" s="220">
        <f t="shared" si="32"/>
        <v>15.796838262697039</v>
      </c>
      <c r="AH73" s="111">
        <f t="shared" si="33"/>
        <v>21935725</v>
      </c>
      <c r="AI73" s="266">
        <v>11444</v>
      </c>
    </row>
    <row r="74" spans="1:35" x14ac:dyDescent="0.2">
      <c r="A74" s="435">
        <v>21</v>
      </c>
      <c r="B74" s="435" t="s">
        <v>99</v>
      </c>
      <c r="C74" s="114">
        <v>556695975</v>
      </c>
      <c r="D74" s="114">
        <v>17342649</v>
      </c>
      <c r="E74" s="114">
        <v>133448778</v>
      </c>
      <c r="F74" s="114">
        <v>109263</v>
      </c>
      <c r="G74" s="114">
        <v>6337261</v>
      </c>
      <c r="H74" s="114">
        <v>0</v>
      </c>
      <c r="I74" s="114">
        <v>5197733</v>
      </c>
      <c r="J74" s="114">
        <v>2332921</v>
      </c>
      <c r="K74" s="114">
        <f t="shared" si="34"/>
        <v>721464580</v>
      </c>
      <c r="L74" s="115">
        <f t="shared" si="18"/>
        <v>1827.3021718482871</v>
      </c>
      <c r="M74" s="118">
        <f t="shared" si="19"/>
        <v>67.594546789606056</v>
      </c>
      <c r="N74" s="114">
        <v>178993106</v>
      </c>
      <c r="O74" s="115">
        <f t="shared" si="20"/>
        <v>453.34795415690496</v>
      </c>
      <c r="P74" s="118">
        <f t="shared" si="21"/>
        <v>16.769995664283226</v>
      </c>
      <c r="Q74" s="114">
        <v>13676024</v>
      </c>
      <c r="R74" s="115">
        <f t="shared" si="22"/>
        <v>34.638191603875136</v>
      </c>
      <c r="S74" s="118">
        <f t="shared" si="23"/>
        <v>1.2813167406829251</v>
      </c>
      <c r="T74" s="114">
        <v>1655320</v>
      </c>
      <c r="U74" s="115">
        <f t="shared" si="24"/>
        <v>4.1925409991768507</v>
      </c>
      <c r="V74" s="118">
        <f t="shared" si="25"/>
        <v>0.15508814748988886</v>
      </c>
      <c r="W74" s="114">
        <v>77472502</v>
      </c>
      <c r="X74" s="115">
        <f t="shared" si="26"/>
        <v>196.21984930032292</v>
      </c>
      <c r="Y74" s="118">
        <f t="shared" si="27"/>
        <v>7.2584556560584712</v>
      </c>
      <c r="Z74" s="114">
        <v>58026768</v>
      </c>
      <c r="AA74" s="114">
        <v>1340019</v>
      </c>
      <c r="AB74" s="114">
        <f t="shared" si="28"/>
        <v>59366787</v>
      </c>
      <c r="AC74" s="115">
        <f t="shared" si="29"/>
        <v>150.36227949091369</v>
      </c>
      <c r="AD74" s="118">
        <f t="shared" si="30"/>
        <v>5.562117909683213</v>
      </c>
      <c r="AE74" s="114">
        <v>14713078</v>
      </c>
      <c r="AF74" s="115">
        <f t="shared" si="31"/>
        <v>37.264808459444055</v>
      </c>
      <c r="AG74" s="118">
        <f t="shared" si="32"/>
        <v>1.3784790921962151</v>
      </c>
      <c r="AH74" s="114">
        <f t="shared" si="33"/>
        <v>1067341397</v>
      </c>
      <c r="AI74" s="256">
        <v>394825</v>
      </c>
    </row>
    <row r="75" spans="1:35" x14ac:dyDescent="0.2">
      <c r="A75" s="431">
        <v>22</v>
      </c>
      <c r="B75" s="431" t="s">
        <v>100</v>
      </c>
      <c r="C75" s="111">
        <v>16130332</v>
      </c>
      <c r="D75" s="111">
        <v>433576</v>
      </c>
      <c r="E75" s="111">
        <v>8984846</v>
      </c>
      <c r="F75" s="111">
        <v>1711</v>
      </c>
      <c r="G75" s="111">
        <v>453511</v>
      </c>
      <c r="H75" s="111">
        <v>0</v>
      </c>
      <c r="I75" s="111">
        <v>332193</v>
      </c>
      <c r="J75" s="111">
        <v>271888</v>
      </c>
      <c r="K75" s="111">
        <f t="shared" si="34"/>
        <v>26608057</v>
      </c>
      <c r="L75" s="112">
        <f t="shared" si="18"/>
        <v>1709.480051397366</v>
      </c>
      <c r="M75" s="220">
        <f t="shared" si="19"/>
        <v>76.566773159133177</v>
      </c>
      <c r="N75" s="111">
        <v>3502026</v>
      </c>
      <c r="O75" s="112">
        <f t="shared" si="20"/>
        <v>224.99363957597174</v>
      </c>
      <c r="P75" s="220">
        <f t="shared" si="21"/>
        <v>10.07735477789252</v>
      </c>
      <c r="Q75" s="111">
        <v>241803</v>
      </c>
      <c r="R75" s="112">
        <f t="shared" si="22"/>
        <v>15.535046578862833</v>
      </c>
      <c r="S75" s="220">
        <f t="shared" si="23"/>
        <v>0.69580711775376447</v>
      </c>
      <c r="T75" s="111">
        <v>203389</v>
      </c>
      <c r="U75" s="112">
        <f t="shared" si="24"/>
        <v>13.067073562479923</v>
      </c>
      <c r="V75" s="220">
        <f t="shared" si="25"/>
        <v>0.58526781666406291</v>
      </c>
      <c r="W75" s="111">
        <v>2842970</v>
      </c>
      <c r="X75" s="112">
        <f t="shared" si="26"/>
        <v>182.65146161259236</v>
      </c>
      <c r="Y75" s="220">
        <f t="shared" si="27"/>
        <v>8.1808693918620534</v>
      </c>
      <c r="Z75" s="111">
        <v>325641</v>
      </c>
      <c r="AA75" s="111">
        <v>91975</v>
      </c>
      <c r="AB75" s="111">
        <f t="shared" si="28"/>
        <v>417616</v>
      </c>
      <c r="AC75" s="112">
        <f t="shared" si="29"/>
        <v>26.830452939286861</v>
      </c>
      <c r="AD75" s="220">
        <f t="shared" si="30"/>
        <v>1.2017228292777844</v>
      </c>
      <c r="AE75" s="111">
        <v>935580</v>
      </c>
      <c r="AF75" s="112">
        <f t="shared" si="31"/>
        <v>60.107934468358494</v>
      </c>
      <c r="AG75" s="220">
        <f t="shared" si="32"/>
        <v>2.6922049074166452</v>
      </c>
      <c r="AH75" s="111">
        <f t="shared" si="33"/>
        <v>34751441</v>
      </c>
      <c r="AI75" s="266">
        <v>15565</v>
      </c>
    </row>
    <row r="76" spans="1:35" x14ac:dyDescent="0.2">
      <c r="A76" s="435">
        <v>23</v>
      </c>
      <c r="B76" s="435" t="s">
        <v>101</v>
      </c>
      <c r="C76" s="114">
        <v>3779480</v>
      </c>
      <c r="D76" s="114">
        <v>184236</v>
      </c>
      <c r="E76" s="114">
        <v>1404056</v>
      </c>
      <c r="F76" s="114">
        <v>18011</v>
      </c>
      <c r="G76" s="114">
        <v>69265</v>
      </c>
      <c r="H76" s="114">
        <v>12435</v>
      </c>
      <c r="I76" s="114">
        <v>49311</v>
      </c>
      <c r="J76" s="114">
        <v>29236</v>
      </c>
      <c r="K76" s="114">
        <f t="shared" si="34"/>
        <v>5546030</v>
      </c>
      <c r="L76" s="115">
        <f t="shared" si="18"/>
        <v>1163.6655476290391</v>
      </c>
      <c r="M76" s="118">
        <f t="shared" si="19"/>
        <v>72.760908632682202</v>
      </c>
      <c r="N76" s="114">
        <v>675200</v>
      </c>
      <c r="O76" s="115">
        <f t="shared" si="20"/>
        <v>141.67016365925303</v>
      </c>
      <c r="P76" s="118">
        <f t="shared" si="21"/>
        <v>8.8582581610245548</v>
      </c>
      <c r="Q76" s="114">
        <v>37020</v>
      </c>
      <c r="R76" s="115">
        <f t="shared" si="22"/>
        <v>7.7675199328577422</v>
      </c>
      <c r="S76" s="118">
        <f t="shared" si="23"/>
        <v>0.48568234170783331</v>
      </c>
      <c r="T76" s="114">
        <v>13901</v>
      </c>
      <c r="U76" s="115">
        <f t="shared" si="24"/>
        <v>2.9167016365925305</v>
      </c>
      <c r="V76" s="118">
        <f t="shared" si="25"/>
        <v>0.18237358811670965</v>
      </c>
      <c r="W76" s="114">
        <v>423903</v>
      </c>
      <c r="X76" s="115">
        <f t="shared" si="26"/>
        <v>88.943138900545534</v>
      </c>
      <c r="Y76" s="118">
        <f t="shared" si="27"/>
        <v>5.5613776795509366</v>
      </c>
      <c r="Z76" s="114">
        <v>379491</v>
      </c>
      <c r="AA76" s="114">
        <v>35134</v>
      </c>
      <c r="AB76" s="114">
        <f t="shared" si="28"/>
        <v>414625</v>
      </c>
      <c r="AC76" s="115">
        <f t="shared" si="29"/>
        <v>86.996433067561895</v>
      </c>
      <c r="AD76" s="118">
        <f t="shared" si="30"/>
        <v>5.4396553465859103</v>
      </c>
      <c r="AE76" s="114">
        <v>511587</v>
      </c>
      <c r="AF76" s="115">
        <f t="shared" si="31"/>
        <v>107.34095677717163</v>
      </c>
      <c r="AG76" s="118">
        <f t="shared" si="32"/>
        <v>6.711744250331857</v>
      </c>
      <c r="AH76" s="114">
        <f t="shared" si="33"/>
        <v>7622266</v>
      </c>
      <c r="AI76" s="256">
        <v>4766</v>
      </c>
    </row>
    <row r="77" spans="1:35" x14ac:dyDescent="0.2">
      <c r="A77" s="431">
        <v>24</v>
      </c>
      <c r="B77" s="431" t="s">
        <v>102</v>
      </c>
      <c r="C77" s="111">
        <v>40783409</v>
      </c>
      <c r="D77" s="111">
        <v>1726325</v>
      </c>
      <c r="E77" s="111">
        <v>35888197</v>
      </c>
      <c r="F77" s="111">
        <v>16754</v>
      </c>
      <c r="G77" s="111">
        <v>2036237</v>
      </c>
      <c r="H77" s="111">
        <v>0</v>
      </c>
      <c r="I77" s="111">
        <v>783612</v>
      </c>
      <c r="J77" s="111">
        <v>500419</v>
      </c>
      <c r="K77" s="111">
        <f t="shared" si="34"/>
        <v>81734953</v>
      </c>
      <c r="L77" s="112">
        <f t="shared" si="18"/>
        <v>1465.572045902815</v>
      </c>
      <c r="M77" s="220">
        <f t="shared" si="19"/>
        <v>67.791012798396537</v>
      </c>
      <c r="N77" s="111">
        <v>12173219</v>
      </c>
      <c r="O77" s="112">
        <f t="shared" si="20"/>
        <v>218.27539896001434</v>
      </c>
      <c r="P77" s="220">
        <f t="shared" si="21"/>
        <v>10.096474210081015</v>
      </c>
      <c r="Q77" s="111">
        <v>3426190</v>
      </c>
      <c r="R77" s="112">
        <f t="shared" si="22"/>
        <v>61.434283665052895</v>
      </c>
      <c r="S77" s="220">
        <f t="shared" si="23"/>
        <v>2.8416837792729654</v>
      </c>
      <c r="T77" s="111">
        <v>179340</v>
      </c>
      <c r="U77" s="112">
        <f t="shared" si="24"/>
        <v>3.2157073695535234</v>
      </c>
      <c r="V77" s="220">
        <f t="shared" si="25"/>
        <v>0.14874468986682399</v>
      </c>
      <c r="W77" s="111">
        <v>11596088</v>
      </c>
      <c r="X77" s="112">
        <f t="shared" si="26"/>
        <v>207.92698583467813</v>
      </c>
      <c r="Y77" s="220">
        <f t="shared" si="27"/>
        <v>9.6178014566097865</v>
      </c>
      <c r="Z77" s="111">
        <v>4670154</v>
      </c>
      <c r="AA77" s="111">
        <v>629801</v>
      </c>
      <c r="AB77" s="111">
        <f t="shared" si="28"/>
        <v>5299955</v>
      </c>
      <c r="AC77" s="112">
        <f t="shared" si="29"/>
        <v>95.032365070826614</v>
      </c>
      <c r="AD77" s="220">
        <f t="shared" si="30"/>
        <v>4.3957854510043664</v>
      </c>
      <c r="AE77" s="111">
        <v>6159265</v>
      </c>
      <c r="AF77" s="112">
        <f t="shared" si="31"/>
        <v>110.44046978662364</v>
      </c>
      <c r="AG77" s="220">
        <f t="shared" si="32"/>
        <v>5.1084976147685053</v>
      </c>
      <c r="AH77" s="111">
        <f t="shared" si="33"/>
        <v>120569010</v>
      </c>
      <c r="AI77" s="266">
        <v>55770</v>
      </c>
    </row>
    <row r="78" spans="1:35" x14ac:dyDescent="0.2">
      <c r="A78" s="435">
        <v>25</v>
      </c>
      <c r="B78" s="435" t="s">
        <v>103</v>
      </c>
      <c r="C78" s="114">
        <v>7547825</v>
      </c>
      <c r="D78" s="114">
        <v>980915</v>
      </c>
      <c r="E78" s="114">
        <v>3228166</v>
      </c>
      <c r="F78" s="114">
        <v>31459</v>
      </c>
      <c r="G78" s="114">
        <v>187113</v>
      </c>
      <c r="H78" s="114">
        <v>0</v>
      </c>
      <c r="I78" s="114">
        <v>163256</v>
      </c>
      <c r="J78" s="114">
        <v>161924</v>
      </c>
      <c r="K78" s="114">
        <f t="shared" si="34"/>
        <v>12300658</v>
      </c>
      <c r="L78" s="115">
        <f t="shared" si="18"/>
        <v>1232.2839110398718</v>
      </c>
      <c r="M78" s="118">
        <f t="shared" si="19"/>
        <v>59.046285491279619</v>
      </c>
      <c r="N78" s="114">
        <v>1572700</v>
      </c>
      <c r="O78" s="115">
        <f t="shared" si="20"/>
        <v>157.55359647365256</v>
      </c>
      <c r="P78" s="118">
        <f t="shared" si="21"/>
        <v>7.5493598140957543</v>
      </c>
      <c r="Q78" s="114">
        <v>1595843</v>
      </c>
      <c r="R78" s="115">
        <f t="shared" si="22"/>
        <v>159.87206972550592</v>
      </c>
      <c r="S78" s="118">
        <f t="shared" si="23"/>
        <v>7.6604520975430859</v>
      </c>
      <c r="T78" s="114">
        <v>66586</v>
      </c>
      <c r="U78" s="115">
        <f t="shared" si="24"/>
        <v>6.6706070927669803</v>
      </c>
      <c r="V78" s="118">
        <f t="shared" si="25"/>
        <v>0.31962972759037322</v>
      </c>
      <c r="W78" s="114">
        <v>2294568</v>
      </c>
      <c r="X78" s="115">
        <f t="shared" si="26"/>
        <v>229.87056702063714</v>
      </c>
      <c r="Y78" s="118">
        <f t="shared" si="27"/>
        <v>11.014509728435218</v>
      </c>
      <c r="Z78" s="114">
        <v>522213</v>
      </c>
      <c r="AA78" s="114">
        <v>2983</v>
      </c>
      <c r="AB78" s="114">
        <f t="shared" si="28"/>
        <v>525196</v>
      </c>
      <c r="AC78" s="115">
        <f t="shared" si="29"/>
        <v>52.614305750350631</v>
      </c>
      <c r="AD78" s="118">
        <f t="shared" si="30"/>
        <v>2.5210743160957803</v>
      </c>
      <c r="AE78" s="114">
        <v>2476679</v>
      </c>
      <c r="AF78" s="115">
        <f t="shared" si="31"/>
        <v>248.1145061109998</v>
      </c>
      <c r="AG78" s="118">
        <f t="shared" si="32"/>
        <v>11.88868882496017</v>
      </c>
      <c r="AH78" s="114">
        <f t="shared" si="33"/>
        <v>20832230</v>
      </c>
      <c r="AI78" s="256">
        <v>9982</v>
      </c>
    </row>
    <row r="79" spans="1:35" x14ac:dyDescent="0.2">
      <c r="A79" s="431">
        <v>26</v>
      </c>
      <c r="B79" s="431" t="s">
        <v>104</v>
      </c>
      <c r="C79" s="111">
        <v>8107772</v>
      </c>
      <c r="D79" s="111">
        <v>746747</v>
      </c>
      <c r="E79" s="111">
        <v>1871927</v>
      </c>
      <c r="F79" s="111">
        <v>50986</v>
      </c>
      <c r="G79" s="111">
        <v>1773016</v>
      </c>
      <c r="H79" s="111">
        <v>154059</v>
      </c>
      <c r="I79" s="111">
        <v>66515</v>
      </c>
      <c r="J79" s="111">
        <v>146730</v>
      </c>
      <c r="K79" s="111">
        <f t="shared" si="34"/>
        <v>12917752</v>
      </c>
      <c r="L79" s="112">
        <f t="shared" si="18"/>
        <v>961.71471113758184</v>
      </c>
      <c r="M79" s="220">
        <f t="shared" si="19"/>
        <v>47.38340150834555</v>
      </c>
      <c r="N79" s="111">
        <v>9950014</v>
      </c>
      <c r="O79" s="112">
        <f t="shared" si="20"/>
        <v>740.76935675997618</v>
      </c>
      <c r="P79" s="220">
        <f t="shared" si="21"/>
        <v>36.497488756221621</v>
      </c>
      <c r="Q79" s="111">
        <v>9039</v>
      </c>
      <c r="R79" s="112">
        <f t="shared" si="22"/>
        <v>0.67294520547945202</v>
      </c>
      <c r="S79" s="220">
        <f t="shared" si="23"/>
        <v>3.3155812732272257E-2</v>
      </c>
      <c r="T79" s="111">
        <v>42311</v>
      </c>
      <c r="U79" s="112">
        <f t="shared" si="24"/>
        <v>3.1500148898153664</v>
      </c>
      <c r="V79" s="220">
        <f t="shared" si="25"/>
        <v>0.15520030894072037</v>
      </c>
      <c r="W79" s="111">
        <v>1306820</v>
      </c>
      <c r="X79" s="112">
        <f t="shared" si="26"/>
        <v>97.291542584871948</v>
      </c>
      <c r="Y79" s="220">
        <f t="shared" si="27"/>
        <v>4.793525743421621</v>
      </c>
      <c r="Z79" s="111">
        <v>1879927</v>
      </c>
      <c r="AA79" s="111">
        <v>1580</v>
      </c>
      <c r="AB79" s="111">
        <f t="shared" si="28"/>
        <v>1881507</v>
      </c>
      <c r="AC79" s="112">
        <f t="shared" si="29"/>
        <v>140.07645920190589</v>
      </c>
      <c r="AD79" s="220">
        <f t="shared" si="30"/>
        <v>6.9015260257173781</v>
      </c>
      <c r="AE79" s="111">
        <v>1154745</v>
      </c>
      <c r="AF79" s="112">
        <f t="shared" si="31"/>
        <v>85.969699225729599</v>
      </c>
      <c r="AG79" s="220">
        <f t="shared" si="32"/>
        <v>4.2357018446208352</v>
      </c>
      <c r="AH79" s="111">
        <f t="shared" si="33"/>
        <v>27262188</v>
      </c>
      <c r="AI79" s="266">
        <v>13432</v>
      </c>
    </row>
    <row r="80" spans="1:35" x14ac:dyDescent="0.2">
      <c r="A80" s="435">
        <v>27</v>
      </c>
      <c r="B80" s="435" t="s">
        <v>105</v>
      </c>
      <c r="C80" s="114">
        <v>23242737</v>
      </c>
      <c r="D80" s="114">
        <v>1982847</v>
      </c>
      <c r="E80" s="114">
        <v>17875631</v>
      </c>
      <c r="F80" s="114">
        <v>0</v>
      </c>
      <c r="G80" s="114">
        <v>0</v>
      </c>
      <c r="H80" s="114">
        <v>0</v>
      </c>
      <c r="I80" s="114">
        <v>578861</v>
      </c>
      <c r="J80" s="114">
        <v>293632</v>
      </c>
      <c r="K80" s="114">
        <f t="shared" si="34"/>
        <v>43973708</v>
      </c>
      <c r="L80" s="115">
        <f t="shared" si="18"/>
        <v>1547.7705114216324</v>
      </c>
      <c r="M80" s="118">
        <f t="shared" si="19"/>
        <v>70.467555511796817</v>
      </c>
      <c r="N80" s="114">
        <v>8944225</v>
      </c>
      <c r="O80" s="115">
        <f t="shared" si="20"/>
        <v>314.81556439407274</v>
      </c>
      <c r="P80" s="118">
        <f t="shared" si="21"/>
        <v>14.333057191754239</v>
      </c>
      <c r="Q80" s="114">
        <v>608427</v>
      </c>
      <c r="R80" s="115">
        <f t="shared" si="22"/>
        <v>21.415191299144698</v>
      </c>
      <c r="S80" s="118">
        <f t="shared" si="23"/>
        <v>0.97499995673269135</v>
      </c>
      <c r="T80" s="114">
        <v>628303</v>
      </c>
      <c r="U80" s="115">
        <f t="shared" si="24"/>
        <v>22.114779486818485</v>
      </c>
      <c r="V80" s="118">
        <f t="shared" si="25"/>
        <v>1.0068511059092056</v>
      </c>
      <c r="W80" s="114">
        <v>4405668</v>
      </c>
      <c r="X80" s="115">
        <f t="shared" si="26"/>
        <v>155.06909295695328</v>
      </c>
      <c r="Y80" s="118">
        <f t="shared" si="27"/>
        <v>7.0600517553931734</v>
      </c>
      <c r="Z80" s="114">
        <v>1684413</v>
      </c>
      <c r="AA80" s="114">
        <v>349454</v>
      </c>
      <c r="AB80" s="114">
        <f t="shared" si="28"/>
        <v>2033867</v>
      </c>
      <c r="AC80" s="115">
        <f t="shared" si="29"/>
        <v>71.587307732920351</v>
      </c>
      <c r="AD80" s="118">
        <f t="shared" si="30"/>
        <v>3.2592574573450035</v>
      </c>
      <c r="AE80" s="114">
        <v>1808574</v>
      </c>
      <c r="AF80" s="115">
        <f t="shared" si="31"/>
        <v>63.657527014184645</v>
      </c>
      <c r="AG80" s="118">
        <f t="shared" si="32"/>
        <v>2.8982270210688719</v>
      </c>
      <c r="AH80" s="114">
        <f t="shared" si="33"/>
        <v>62402772</v>
      </c>
      <c r="AI80" s="256">
        <v>28411</v>
      </c>
    </row>
    <row r="81" spans="1:35" x14ac:dyDescent="0.2">
      <c r="A81" s="431">
        <v>28</v>
      </c>
      <c r="B81" s="431" t="s">
        <v>106</v>
      </c>
      <c r="C81" s="111">
        <v>11588854</v>
      </c>
      <c r="D81" s="111">
        <v>291229</v>
      </c>
      <c r="E81" s="111">
        <v>4580028</v>
      </c>
      <c r="F81" s="111">
        <v>41790</v>
      </c>
      <c r="G81" s="111">
        <v>149956</v>
      </c>
      <c r="H81" s="111">
        <v>91838</v>
      </c>
      <c r="I81" s="111">
        <v>213194</v>
      </c>
      <c r="J81" s="111">
        <v>175941</v>
      </c>
      <c r="K81" s="111">
        <f t="shared" si="34"/>
        <v>17132830</v>
      </c>
      <c r="L81" s="112">
        <f t="shared" si="18"/>
        <v>1645.6469119200844</v>
      </c>
      <c r="M81" s="220">
        <f t="shared" si="19"/>
        <v>70.067576846691367</v>
      </c>
      <c r="N81" s="111">
        <v>3370888</v>
      </c>
      <c r="O81" s="112">
        <f t="shared" si="20"/>
        <v>323.78138507347995</v>
      </c>
      <c r="P81" s="220">
        <f t="shared" si="21"/>
        <v>13.785810866131854</v>
      </c>
      <c r="Q81" s="111">
        <v>107091</v>
      </c>
      <c r="R81" s="112">
        <f t="shared" si="22"/>
        <v>10.286331764479877</v>
      </c>
      <c r="S81" s="220">
        <f t="shared" si="23"/>
        <v>0.4379665748209155</v>
      </c>
      <c r="T81" s="111">
        <v>16628</v>
      </c>
      <c r="U81" s="112">
        <f t="shared" si="24"/>
        <v>1.5971568533282106</v>
      </c>
      <c r="V81" s="220">
        <f t="shared" si="25"/>
        <v>6.8002990037651923E-2</v>
      </c>
      <c r="W81" s="111">
        <v>2417404</v>
      </c>
      <c r="X81" s="112">
        <f t="shared" si="26"/>
        <v>232.19709922197674</v>
      </c>
      <c r="Y81" s="220">
        <f t="shared" si="27"/>
        <v>9.8863784056398796</v>
      </c>
      <c r="Z81" s="111">
        <v>551938</v>
      </c>
      <c r="AA81" s="111">
        <v>53355</v>
      </c>
      <c r="AB81" s="111">
        <f t="shared" si="28"/>
        <v>605293</v>
      </c>
      <c r="AC81" s="112">
        <f t="shared" si="29"/>
        <v>58.139756027278843</v>
      </c>
      <c r="AD81" s="220">
        <f t="shared" si="30"/>
        <v>2.4754470681296881</v>
      </c>
      <c r="AE81" s="111">
        <v>801732</v>
      </c>
      <c r="AF81" s="112">
        <f t="shared" si="31"/>
        <v>77.008164441456145</v>
      </c>
      <c r="AG81" s="220">
        <f t="shared" si="32"/>
        <v>3.2788172485486387</v>
      </c>
      <c r="AH81" s="111">
        <f t="shared" si="33"/>
        <v>24451866</v>
      </c>
      <c r="AI81" s="266">
        <v>10411</v>
      </c>
    </row>
    <row r="82" spans="1:35" x14ac:dyDescent="0.2">
      <c r="A82" s="435">
        <v>29</v>
      </c>
      <c r="B82" s="435" t="s">
        <v>22</v>
      </c>
      <c r="C82" s="114">
        <v>3621709450</v>
      </c>
      <c r="D82" s="114">
        <v>73330895</v>
      </c>
      <c r="E82" s="114">
        <v>533290202</v>
      </c>
      <c r="F82" s="114">
        <v>246523</v>
      </c>
      <c r="G82" s="114">
        <v>361521</v>
      </c>
      <c r="H82" s="114">
        <v>0</v>
      </c>
      <c r="I82" s="114">
        <v>22892021</v>
      </c>
      <c r="J82" s="114">
        <v>2580543</v>
      </c>
      <c r="K82" s="114">
        <f t="shared" si="34"/>
        <v>4254411155</v>
      </c>
      <c r="L82" s="115">
        <f t="shared" si="18"/>
        <v>3700.7912830170626</v>
      </c>
      <c r="M82" s="118">
        <f t="shared" si="19"/>
        <v>72.626384828926746</v>
      </c>
      <c r="N82" s="114">
        <v>635305338</v>
      </c>
      <c r="O82" s="115">
        <f t="shared" si="20"/>
        <v>552.63404764286554</v>
      </c>
      <c r="P82" s="118">
        <f t="shared" si="21"/>
        <v>10.845197673768176</v>
      </c>
      <c r="Q82" s="114">
        <v>80734517</v>
      </c>
      <c r="R82" s="115">
        <f t="shared" si="22"/>
        <v>70.228660528272997</v>
      </c>
      <c r="S82" s="118">
        <f t="shared" si="23"/>
        <v>1.3782062633341154</v>
      </c>
      <c r="T82" s="114">
        <v>11126485</v>
      </c>
      <c r="U82" s="115">
        <f t="shared" si="24"/>
        <v>9.6786129028049004</v>
      </c>
      <c r="V82" s="118">
        <f t="shared" si="25"/>
        <v>0.18993847843163644</v>
      </c>
      <c r="W82" s="114">
        <v>578156720</v>
      </c>
      <c r="X82" s="115">
        <f t="shared" si="26"/>
        <v>502.92208995341838</v>
      </c>
      <c r="Y82" s="118">
        <f t="shared" si="27"/>
        <v>9.869622588969083</v>
      </c>
      <c r="Z82" s="114">
        <v>144288170</v>
      </c>
      <c r="AA82" s="114">
        <v>80183919</v>
      </c>
      <c r="AB82" s="114">
        <f t="shared" si="28"/>
        <v>224472089</v>
      </c>
      <c r="AC82" s="115">
        <f t="shared" si="29"/>
        <v>195.26188701238263</v>
      </c>
      <c r="AD82" s="118">
        <f t="shared" si="30"/>
        <v>3.8319277862713044</v>
      </c>
      <c r="AE82" s="114">
        <v>73735221</v>
      </c>
      <c r="AF82" s="115">
        <f t="shared" si="31"/>
        <v>64.140171973608091</v>
      </c>
      <c r="AG82" s="118">
        <f t="shared" si="32"/>
        <v>1.2587223802989396</v>
      </c>
      <c r="AH82" s="114">
        <f t="shared" si="33"/>
        <v>5857941525</v>
      </c>
      <c r="AI82" s="256">
        <v>1149595</v>
      </c>
    </row>
    <row r="83" spans="1:35" x14ac:dyDescent="0.2">
      <c r="A83" s="431">
        <v>30</v>
      </c>
      <c r="B83" s="431" t="s">
        <v>107</v>
      </c>
      <c r="C83" s="111">
        <v>149539587</v>
      </c>
      <c r="D83" s="111">
        <v>8006849</v>
      </c>
      <c r="E83" s="111">
        <v>36180613</v>
      </c>
      <c r="F83" s="111">
        <v>95988</v>
      </c>
      <c r="G83" s="111">
        <v>5956579</v>
      </c>
      <c r="H83" s="111">
        <v>0</v>
      </c>
      <c r="I83" s="111">
        <v>1109803</v>
      </c>
      <c r="J83" s="111">
        <v>725392</v>
      </c>
      <c r="K83" s="111">
        <f t="shared" si="34"/>
        <v>201614811</v>
      </c>
      <c r="L83" s="112">
        <f t="shared" si="18"/>
        <v>2703.9525099580219</v>
      </c>
      <c r="M83" s="220">
        <f t="shared" si="19"/>
        <v>75.52301096695237</v>
      </c>
      <c r="N83" s="111">
        <v>28928110</v>
      </c>
      <c r="O83" s="112">
        <f t="shared" si="20"/>
        <v>387.96869761141585</v>
      </c>
      <c r="P83" s="220">
        <f t="shared" si="21"/>
        <v>10.836197786992964</v>
      </c>
      <c r="Q83" s="111">
        <v>2181784</v>
      </c>
      <c r="R83" s="112">
        <f t="shared" si="22"/>
        <v>29.260947118544049</v>
      </c>
      <c r="S83" s="220">
        <f t="shared" si="23"/>
        <v>0.8172757553983534</v>
      </c>
      <c r="T83" s="111">
        <v>1344425</v>
      </c>
      <c r="U83" s="112">
        <f t="shared" si="24"/>
        <v>18.030725695049824</v>
      </c>
      <c r="V83" s="220">
        <f t="shared" si="25"/>
        <v>0.50360895370551395</v>
      </c>
      <c r="W83" s="111">
        <v>15569248</v>
      </c>
      <c r="X83" s="112">
        <f t="shared" si="26"/>
        <v>208.80661990531496</v>
      </c>
      <c r="Y83" s="220">
        <f t="shared" si="27"/>
        <v>5.832093791220534</v>
      </c>
      <c r="Z83" s="111">
        <v>7271224</v>
      </c>
      <c r="AA83" s="111">
        <v>645740</v>
      </c>
      <c r="AB83" s="111">
        <f t="shared" si="28"/>
        <v>7916964</v>
      </c>
      <c r="AC83" s="112">
        <f t="shared" si="29"/>
        <v>106.1781848906294</v>
      </c>
      <c r="AD83" s="220">
        <f t="shared" si="30"/>
        <v>2.9656202142657424</v>
      </c>
      <c r="AE83" s="111">
        <v>9402779</v>
      </c>
      <c r="AF83" s="112">
        <f t="shared" si="31"/>
        <v>126.1051593954106</v>
      </c>
      <c r="AG83" s="220">
        <f t="shared" si="32"/>
        <v>3.5221925314645137</v>
      </c>
      <c r="AH83" s="111">
        <f t="shared" si="33"/>
        <v>266958121</v>
      </c>
      <c r="AI83" s="266">
        <v>74563</v>
      </c>
    </row>
    <row r="84" spans="1:35" x14ac:dyDescent="0.2">
      <c r="A84" s="435">
        <v>31</v>
      </c>
      <c r="B84" s="435" t="s">
        <v>108</v>
      </c>
      <c r="C84" s="114">
        <v>0</v>
      </c>
      <c r="D84" s="114">
        <v>0</v>
      </c>
      <c r="E84" s="114">
        <v>0</v>
      </c>
      <c r="F84" s="114">
        <v>0</v>
      </c>
      <c r="G84" s="114">
        <v>0</v>
      </c>
      <c r="H84" s="114">
        <v>0</v>
      </c>
      <c r="I84" s="114">
        <v>0</v>
      </c>
      <c r="J84" s="114">
        <v>0</v>
      </c>
      <c r="K84" s="114">
        <f t="shared" si="34"/>
        <v>0</v>
      </c>
      <c r="L84" s="115">
        <f t="shared" si="18"/>
        <v>0</v>
      </c>
      <c r="M84" s="118">
        <f t="shared" si="19"/>
        <v>0</v>
      </c>
      <c r="N84" s="114">
        <v>0</v>
      </c>
      <c r="O84" s="115">
        <f t="shared" si="20"/>
        <v>0</v>
      </c>
      <c r="P84" s="118">
        <f t="shared" si="21"/>
        <v>0</v>
      </c>
      <c r="Q84" s="114">
        <v>0</v>
      </c>
      <c r="R84" s="115">
        <f t="shared" si="22"/>
        <v>0</v>
      </c>
      <c r="S84" s="118">
        <f t="shared" si="23"/>
        <v>0</v>
      </c>
      <c r="T84" s="114">
        <v>0</v>
      </c>
      <c r="U84" s="115">
        <f t="shared" si="24"/>
        <v>0</v>
      </c>
      <c r="V84" s="118">
        <f t="shared" si="25"/>
        <v>0</v>
      </c>
      <c r="W84" s="114">
        <v>0</v>
      </c>
      <c r="X84" s="115">
        <f t="shared" si="26"/>
        <v>0</v>
      </c>
      <c r="Y84" s="118">
        <f t="shared" si="27"/>
        <v>0</v>
      </c>
      <c r="Z84" s="114">
        <v>0</v>
      </c>
      <c r="AA84" s="114">
        <v>0</v>
      </c>
      <c r="AB84" s="114">
        <f t="shared" si="28"/>
        <v>0</v>
      </c>
      <c r="AC84" s="115">
        <f t="shared" si="29"/>
        <v>0</v>
      </c>
      <c r="AD84" s="118">
        <f t="shared" si="30"/>
        <v>0</v>
      </c>
      <c r="AE84" s="114">
        <v>0</v>
      </c>
      <c r="AF84" s="115">
        <f t="shared" si="31"/>
        <v>0</v>
      </c>
      <c r="AG84" s="118">
        <f t="shared" si="32"/>
        <v>0</v>
      </c>
      <c r="AH84" s="114">
        <f t="shared" si="33"/>
        <v>0</v>
      </c>
      <c r="AI84" s="256">
        <v>0</v>
      </c>
    </row>
    <row r="85" spans="1:35" x14ac:dyDescent="0.2">
      <c r="A85" s="431">
        <v>32</v>
      </c>
      <c r="B85" s="431" t="s">
        <v>109</v>
      </c>
      <c r="C85" s="111">
        <v>31144163</v>
      </c>
      <c r="D85" s="111">
        <v>3788786</v>
      </c>
      <c r="E85" s="111">
        <v>10949648</v>
      </c>
      <c r="F85" s="111">
        <v>17389</v>
      </c>
      <c r="G85" s="111">
        <v>43159</v>
      </c>
      <c r="H85" s="111">
        <v>0</v>
      </c>
      <c r="I85" s="111">
        <v>508545</v>
      </c>
      <c r="J85" s="111">
        <v>483127</v>
      </c>
      <c r="K85" s="111">
        <f t="shared" si="34"/>
        <v>46934817</v>
      </c>
      <c r="L85" s="112">
        <f t="shared" si="18"/>
        <v>1653.6825100415756</v>
      </c>
      <c r="M85" s="220">
        <f t="shared" si="19"/>
        <v>78.35023819833981</v>
      </c>
      <c r="N85" s="111">
        <v>5318509</v>
      </c>
      <c r="O85" s="112">
        <f t="shared" si="20"/>
        <v>187.39021210626453</v>
      </c>
      <c r="P85" s="220">
        <f t="shared" si="21"/>
        <v>8.8784078354883977</v>
      </c>
      <c r="Q85" s="111">
        <v>504728</v>
      </c>
      <c r="R85" s="112">
        <f t="shared" si="22"/>
        <v>17.783383834824889</v>
      </c>
      <c r="S85" s="220">
        <f t="shared" si="23"/>
        <v>0.84256340075581104</v>
      </c>
      <c r="T85" s="111">
        <v>31416</v>
      </c>
      <c r="U85" s="112">
        <f t="shared" si="24"/>
        <v>1.1068987386371645</v>
      </c>
      <c r="V85" s="220">
        <f t="shared" si="25"/>
        <v>5.2444032821925002E-2</v>
      </c>
      <c r="W85" s="111">
        <v>3729335</v>
      </c>
      <c r="X85" s="112">
        <f t="shared" si="26"/>
        <v>131.39789303079417</v>
      </c>
      <c r="Y85" s="220">
        <f t="shared" si="27"/>
        <v>6.2255337135202975</v>
      </c>
      <c r="Z85" s="111">
        <v>1485829</v>
      </c>
      <c r="AA85" s="111">
        <v>97269</v>
      </c>
      <c r="AB85" s="111">
        <f t="shared" si="28"/>
        <v>1583098</v>
      </c>
      <c r="AC85" s="112">
        <f t="shared" si="29"/>
        <v>55.778239729405961</v>
      </c>
      <c r="AD85" s="220">
        <f t="shared" si="30"/>
        <v>2.642731202964216</v>
      </c>
      <c r="AE85" s="111">
        <v>1801957</v>
      </c>
      <c r="AF85" s="112">
        <f t="shared" si="31"/>
        <v>63.489429920372068</v>
      </c>
      <c r="AG85" s="220">
        <f t="shared" si="32"/>
        <v>3.0080816161095463</v>
      </c>
      <c r="AH85" s="111">
        <f t="shared" si="33"/>
        <v>59903860</v>
      </c>
      <c r="AI85" s="266">
        <v>28382</v>
      </c>
    </row>
    <row r="86" spans="1:35" x14ac:dyDescent="0.2">
      <c r="A86" s="435">
        <v>33</v>
      </c>
      <c r="B86" s="435" t="s">
        <v>26</v>
      </c>
      <c r="C86" s="114">
        <v>47948041</v>
      </c>
      <c r="D86" s="114">
        <v>1049671</v>
      </c>
      <c r="E86" s="114">
        <v>20032290</v>
      </c>
      <c r="F86" s="114">
        <v>211757</v>
      </c>
      <c r="G86" s="114">
        <v>1193020</v>
      </c>
      <c r="H86" s="114">
        <v>967889</v>
      </c>
      <c r="I86" s="114">
        <v>717963</v>
      </c>
      <c r="J86" s="114">
        <v>322188</v>
      </c>
      <c r="K86" s="114">
        <f t="shared" si="34"/>
        <v>72442819</v>
      </c>
      <c r="L86" s="115">
        <f t="shared" ref="L86:L117" si="35">IFERROR(K86/$AI86,0)</f>
        <v>1338.3859995935486</v>
      </c>
      <c r="M86" s="118">
        <f t="shared" ref="M86:M117" si="36">IF($AH86,K86/$AH86*100,0)</f>
        <v>67.110968021552637</v>
      </c>
      <c r="N86" s="114">
        <v>14789976</v>
      </c>
      <c r="O86" s="115">
        <f t="shared" ref="O86:O117" si="37">IFERROR(N86/$AI86,0)</f>
        <v>273.24581077835461</v>
      </c>
      <c r="P86" s="118">
        <f t="shared" ref="P86:P117" si="38">IF($AH86,N86/$AH86*100,0)</f>
        <v>13.701421618829205</v>
      </c>
      <c r="Q86" s="114">
        <v>797034</v>
      </c>
      <c r="R86" s="115">
        <f t="shared" ref="R86:R117" si="39">IFERROR(Q86/$AI86,0)</f>
        <v>14.725257265320449</v>
      </c>
      <c r="S86" s="118">
        <f t="shared" ref="S86:S117" si="40">IF($AH86,Q86/$AH86*100,0)</f>
        <v>0.73837164296560831</v>
      </c>
      <c r="T86" s="114">
        <v>147122</v>
      </c>
      <c r="U86" s="115">
        <f t="shared" ref="U86:U117" si="41">IFERROR(T86/$AI86,0)</f>
        <v>2.7180889389768508</v>
      </c>
      <c r="V86" s="118">
        <f t="shared" ref="V86:V117" si="42">IF($AH86,T86/$AH86*100,0)</f>
        <v>0.13629369996309595</v>
      </c>
      <c r="W86" s="114">
        <v>15643558</v>
      </c>
      <c r="X86" s="115">
        <f t="shared" ref="X86:X117" si="43">IFERROR(W86/$AI86,0)</f>
        <v>289.01579618305095</v>
      </c>
      <c r="Y86" s="118">
        <f t="shared" ref="Y86:Y117" si="44">IF($AH86,W86/$AH86*100,0)</f>
        <v>14.492179282549786</v>
      </c>
      <c r="Z86" s="114">
        <v>2756971</v>
      </c>
      <c r="AA86" s="114">
        <v>228176</v>
      </c>
      <c r="AB86" s="114">
        <f t="shared" ref="AB86:AB117" si="45">(Z86+AA86)</f>
        <v>2985147</v>
      </c>
      <c r="AC86" s="115">
        <f t="shared" ref="AC86:AC117" si="46">IFERROR(AB86/$AI86,0)</f>
        <v>55.150793504166131</v>
      </c>
      <c r="AD86" s="118">
        <f t="shared" ref="AD86:AD117" si="47">IF($AH86,AB86/$AH86*100,0)</f>
        <v>2.7654377289850327</v>
      </c>
      <c r="AE86" s="114">
        <v>1139172</v>
      </c>
      <c r="AF86" s="115">
        <f t="shared" ref="AF86:AF117" si="48">IFERROR(AE86/$AI86,0)</f>
        <v>21.046280045079165</v>
      </c>
      <c r="AG86" s="118">
        <f t="shared" ref="AG86:AG117" si="49">IF($AH86,AE86/$AH86*100,0)</f>
        <v>1.0553280051546332</v>
      </c>
      <c r="AH86" s="114">
        <f t="shared" ref="AH86:AH117" si="50">(K86+N86+Q86+T86+W86+AB86+AE86)</f>
        <v>107944828</v>
      </c>
      <c r="AI86" s="256">
        <v>54127</v>
      </c>
    </row>
    <row r="87" spans="1:35" x14ac:dyDescent="0.2">
      <c r="A87" s="431">
        <v>34</v>
      </c>
      <c r="B87" s="431" t="s">
        <v>110</v>
      </c>
      <c r="C87" s="111">
        <v>86049855</v>
      </c>
      <c r="D87" s="111">
        <v>2399714</v>
      </c>
      <c r="E87" s="111">
        <v>59496823</v>
      </c>
      <c r="F87" s="111">
        <v>197111</v>
      </c>
      <c r="G87" s="111">
        <v>9677558</v>
      </c>
      <c r="H87" s="111">
        <v>0</v>
      </c>
      <c r="I87" s="111">
        <v>1818230</v>
      </c>
      <c r="J87" s="111">
        <v>969685</v>
      </c>
      <c r="K87" s="111">
        <f t="shared" si="34"/>
        <v>160608976</v>
      </c>
      <c r="L87" s="112">
        <f t="shared" si="35"/>
        <v>1622.6898774462754</v>
      </c>
      <c r="M87" s="220">
        <f t="shared" si="36"/>
        <v>61.95350797205473</v>
      </c>
      <c r="N87" s="111">
        <v>53421066</v>
      </c>
      <c r="O87" s="112">
        <f t="shared" si="37"/>
        <v>539.73211958333752</v>
      </c>
      <c r="P87" s="220">
        <f t="shared" si="38"/>
        <v>20.606709044123797</v>
      </c>
      <c r="Q87" s="111">
        <v>2485674</v>
      </c>
      <c r="R87" s="112">
        <f t="shared" si="39"/>
        <v>25.113652666781171</v>
      </c>
      <c r="S87" s="220">
        <f t="shared" si="40"/>
        <v>0.9588270083667626</v>
      </c>
      <c r="T87" s="111">
        <v>335356</v>
      </c>
      <c r="U87" s="112">
        <f t="shared" si="41"/>
        <v>3.3882215060064458</v>
      </c>
      <c r="V87" s="220">
        <f t="shared" si="42"/>
        <v>0.12936064432336822</v>
      </c>
      <c r="W87" s="111">
        <v>26033721</v>
      </c>
      <c r="X87" s="112">
        <f t="shared" si="43"/>
        <v>263.02798629984744</v>
      </c>
      <c r="Y87" s="220">
        <f t="shared" si="44"/>
        <v>10.042280211759451</v>
      </c>
      <c r="Z87" s="111">
        <v>9639056</v>
      </c>
      <c r="AA87" s="111">
        <v>151008</v>
      </c>
      <c r="AB87" s="111">
        <f t="shared" si="45"/>
        <v>9790064</v>
      </c>
      <c r="AC87" s="112">
        <f t="shared" si="46"/>
        <v>98.912515028744053</v>
      </c>
      <c r="AD87" s="220">
        <f t="shared" si="47"/>
        <v>3.7764315742286163</v>
      </c>
      <c r="AE87" s="111">
        <v>6566276</v>
      </c>
      <c r="AF87" s="112">
        <f t="shared" si="48"/>
        <v>66.341432858138759</v>
      </c>
      <c r="AG87" s="220">
        <f t="shared" si="49"/>
        <v>2.5328835451432776</v>
      </c>
      <c r="AH87" s="111">
        <f t="shared" si="50"/>
        <v>259241133</v>
      </c>
      <c r="AI87" s="266">
        <v>98977</v>
      </c>
    </row>
    <row r="88" spans="1:35" x14ac:dyDescent="0.2">
      <c r="A88" s="435">
        <v>35</v>
      </c>
      <c r="B88" s="435" t="s">
        <v>111</v>
      </c>
      <c r="C88" s="114">
        <v>8057953</v>
      </c>
      <c r="D88" s="114">
        <v>693432</v>
      </c>
      <c r="E88" s="114">
        <v>4556280</v>
      </c>
      <c r="F88" s="114">
        <v>88643</v>
      </c>
      <c r="G88" s="114">
        <v>6116068</v>
      </c>
      <c r="H88" s="114">
        <v>251691</v>
      </c>
      <c r="I88" s="114">
        <v>160953</v>
      </c>
      <c r="J88" s="114">
        <v>63684</v>
      </c>
      <c r="K88" s="114">
        <f t="shared" si="34"/>
        <v>19988704</v>
      </c>
      <c r="L88" s="115">
        <f t="shared" si="35"/>
        <v>1203.7762119843421</v>
      </c>
      <c r="M88" s="118">
        <f t="shared" si="36"/>
        <v>61.189396338028715</v>
      </c>
      <c r="N88" s="114">
        <v>2991272</v>
      </c>
      <c r="O88" s="115">
        <f t="shared" si="37"/>
        <v>180.14284853959651</v>
      </c>
      <c r="P88" s="118">
        <f t="shared" si="38"/>
        <v>9.1568782029514182</v>
      </c>
      <c r="Q88" s="114">
        <v>36218</v>
      </c>
      <c r="R88" s="115">
        <f t="shared" si="39"/>
        <v>2.1811502559470037</v>
      </c>
      <c r="S88" s="118">
        <f t="shared" si="40"/>
        <v>0.11087049748551601</v>
      </c>
      <c r="T88" s="114">
        <v>17440</v>
      </c>
      <c r="U88" s="115">
        <f t="shared" si="41"/>
        <v>1.0502860584161398</v>
      </c>
      <c r="V88" s="118">
        <f t="shared" si="42"/>
        <v>5.3387306757617742E-2</v>
      </c>
      <c r="W88" s="114">
        <v>5946337</v>
      </c>
      <c r="X88" s="115">
        <f t="shared" si="43"/>
        <v>358.10520927431497</v>
      </c>
      <c r="Y88" s="118">
        <f t="shared" si="44"/>
        <v>18.202919581603922</v>
      </c>
      <c r="Z88" s="114">
        <v>1834550</v>
      </c>
      <c r="AA88" s="114">
        <v>312477</v>
      </c>
      <c r="AB88" s="114">
        <f t="shared" si="45"/>
        <v>2147027</v>
      </c>
      <c r="AC88" s="115">
        <f t="shared" si="46"/>
        <v>129.30003011141221</v>
      </c>
      <c r="AD88" s="118">
        <f t="shared" si="47"/>
        <v>6.5724764372642062</v>
      </c>
      <c r="AE88" s="114">
        <v>1539943</v>
      </c>
      <c r="AF88" s="115">
        <f t="shared" si="48"/>
        <v>92.73971695272509</v>
      </c>
      <c r="AG88" s="118">
        <f t="shared" si="49"/>
        <v>4.714071635908609</v>
      </c>
      <c r="AH88" s="114">
        <f t="shared" si="50"/>
        <v>32666941</v>
      </c>
      <c r="AI88" s="256">
        <v>16605</v>
      </c>
    </row>
    <row r="89" spans="1:35" x14ac:dyDescent="0.2">
      <c r="A89" s="431">
        <v>36</v>
      </c>
      <c r="B89" s="431" t="s">
        <v>112</v>
      </c>
      <c r="C89" s="111">
        <v>35073761</v>
      </c>
      <c r="D89" s="111">
        <v>1051641</v>
      </c>
      <c r="E89" s="111">
        <v>15304240</v>
      </c>
      <c r="F89" s="111">
        <v>61545</v>
      </c>
      <c r="G89" s="111">
        <v>276919</v>
      </c>
      <c r="H89" s="111">
        <v>0</v>
      </c>
      <c r="I89" s="111">
        <v>556967</v>
      </c>
      <c r="J89" s="111">
        <v>307744</v>
      </c>
      <c r="K89" s="111">
        <f t="shared" si="34"/>
        <v>52632817</v>
      </c>
      <c r="L89" s="112">
        <f t="shared" si="35"/>
        <v>1348.9022527486609</v>
      </c>
      <c r="M89" s="220">
        <f t="shared" si="36"/>
        <v>61.020765612758531</v>
      </c>
      <c r="N89" s="111">
        <v>22148548</v>
      </c>
      <c r="O89" s="112">
        <f t="shared" si="37"/>
        <v>567.63494707706502</v>
      </c>
      <c r="P89" s="220">
        <f t="shared" si="38"/>
        <v>25.678301736555952</v>
      </c>
      <c r="Q89" s="111">
        <v>432271</v>
      </c>
      <c r="R89" s="112">
        <f t="shared" si="39"/>
        <v>11.078474589302648</v>
      </c>
      <c r="S89" s="220">
        <f t="shared" si="40"/>
        <v>0.5011608512649578</v>
      </c>
      <c r="T89" s="111">
        <v>81629</v>
      </c>
      <c r="U89" s="112">
        <f t="shared" si="41"/>
        <v>2.0920320869320075</v>
      </c>
      <c r="V89" s="220">
        <f t="shared" si="42"/>
        <v>9.4637991278404623E-2</v>
      </c>
      <c r="W89" s="111">
        <v>6262324</v>
      </c>
      <c r="X89" s="112">
        <f t="shared" si="43"/>
        <v>160.49422076424307</v>
      </c>
      <c r="Y89" s="220">
        <f t="shared" si="44"/>
        <v>7.2603335100827397</v>
      </c>
      <c r="Z89" s="111">
        <v>1891032</v>
      </c>
      <c r="AA89" s="111">
        <v>165995</v>
      </c>
      <c r="AB89" s="111">
        <f t="shared" si="45"/>
        <v>2057027</v>
      </c>
      <c r="AC89" s="112">
        <f t="shared" si="46"/>
        <v>52.718598631435967</v>
      </c>
      <c r="AD89" s="220">
        <f t="shared" si="47"/>
        <v>2.3848497872746548</v>
      </c>
      <c r="AE89" s="111">
        <v>2639328</v>
      </c>
      <c r="AF89" s="112">
        <f t="shared" si="48"/>
        <v>67.642123068248807</v>
      </c>
      <c r="AG89" s="220">
        <f t="shared" si="49"/>
        <v>3.0599505107847591</v>
      </c>
      <c r="AH89" s="111">
        <f t="shared" si="50"/>
        <v>86253944</v>
      </c>
      <c r="AI89" s="266">
        <v>39019</v>
      </c>
    </row>
    <row r="90" spans="1:35" x14ac:dyDescent="0.2">
      <c r="A90" s="435">
        <v>37</v>
      </c>
      <c r="B90" s="435" t="s">
        <v>113</v>
      </c>
      <c r="C90" s="114">
        <v>45595365</v>
      </c>
      <c r="D90" s="114">
        <v>1080160</v>
      </c>
      <c r="E90" s="114">
        <v>19709998</v>
      </c>
      <c r="F90" s="114">
        <v>5980</v>
      </c>
      <c r="G90" s="114">
        <v>653452</v>
      </c>
      <c r="H90" s="114">
        <v>0</v>
      </c>
      <c r="I90" s="114">
        <v>468500</v>
      </c>
      <c r="J90" s="114">
        <v>178303</v>
      </c>
      <c r="K90" s="114">
        <f t="shared" si="34"/>
        <v>67691758</v>
      </c>
      <c r="L90" s="115">
        <f t="shared" si="35"/>
        <v>2462.7722476897329</v>
      </c>
      <c r="M90" s="118">
        <f t="shared" si="36"/>
        <v>68.94588713426667</v>
      </c>
      <c r="N90" s="114">
        <v>13555509</v>
      </c>
      <c r="O90" s="115">
        <f t="shared" si="37"/>
        <v>493.17867277886927</v>
      </c>
      <c r="P90" s="118">
        <f t="shared" si="38"/>
        <v>13.806652703000207</v>
      </c>
      <c r="Q90" s="114">
        <v>5906466</v>
      </c>
      <c r="R90" s="115">
        <f t="shared" si="39"/>
        <v>214.88998035363457</v>
      </c>
      <c r="S90" s="118">
        <f t="shared" si="40"/>
        <v>6.0158954388270356</v>
      </c>
      <c r="T90" s="114">
        <v>134438</v>
      </c>
      <c r="U90" s="115">
        <f t="shared" si="41"/>
        <v>4.8911445826966453</v>
      </c>
      <c r="V90" s="118">
        <f t="shared" si="42"/>
        <v>0.13692874063865415</v>
      </c>
      <c r="W90" s="114">
        <v>4567977</v>
      </c>
      <c r="X90" s="115">
        <f t="shared" si="43"/>
        <v>166.19286182056319</v>
      </c>
      <c r="Y90" s="118">
        <f t="shared" si="44"/>
        <v>4.6526081753398403</v>
      </c>
      <c r="Z90" s="114">
        <v>5366155</v>
      </c>
      <c r="AA90" s="114">
        <v>65912</v>
      </c>
      <c r="AB90" s="114">
        <f t="shared" si="45"/>
        <v>5432067</v>
      </c>
      <c r="AC90" s="115">
        <f t="shared" si="46"/>
        <v>197.63032089063523</v>
      </c>
      <c r="AD90" s="118">
        <f t="shared" si="47"/>
        <v>5.5327072209850794</v>
      </c>
      <c r="AE90" s="114">
        <v>892780</v>
      </c>
      <c r="AF90" s="115">
        <f t="shared" si="48"/>
        <v>32.481263188532346</v>
      </c>
      <c r="AG90" s="118">
        <f t="shared" si="49"/>
        <v>0.90932058694251361</v>
      </c>
      <c r="AH90" s="114">
        <f t="shared" si="50"/>
        <v>98180995</v>
      </c>
      <c r="AI90" s="256">
        <v>27486</v>
      </c>
    </row>
    <row r="91" spans="1:35" x14ac:dyDescent="0.2">
      <c r="A91" s="431">
        <v>38</v>
      </c>
      <c r="B91" s="431" t="s">
        <v>114</v>
      </c>
      <c r="C91" s="111">
        <v>10323953</v>
      </c>
      <c r="D91" s="111">
        <v>339615</v>
      </c>
      <c r="E91" s="111">
        <v>3354382</v>
      </c>
      <c r="F91" s="111">
        <v>25103</v>
      </c>
      <c r="G91" s="111">
        <v>350964</v>
      </c>
      <c r="H91" s="111">
        <v>181150</v>
      </c>
      <c r="I91" s="111">
        <v>132026</v>
      </c>
      <c r="J91" s="111">
        <v>144486</v>
      </c>
      <c r="K91" s="111">
        <f t="shared" si="34"/>
        <v>14851679</v>
      </c>
      <c r="L91" s="112">
        <f t="shared" si="35"/>
        <v>976.69860581349462</v>
      </c>
      <c r="M91" s="220">
        <f t="shared" si="36"/>
        <v>62.310005859834781</v>
      </c>
      <c r="N91" s="111">
        <v>1945656</v>
      </c>
      <c r="O91" s="112">
        <f t="shared" si="37"/>
        <v>127.95317637774562</v>
      </c>
      <c r="P91" s="220">
        <f t="shared" si="38"/>
        <v>8.1629717933725008</v>
      </c>
      <c r="Q91" s="111">
        <v>77868</v>
      </c>
      <c r="R91" s="112">
        <f t="shared" si="39"/>
        <v>5.1208733394712613</v>
      </c>
      <c r="S91" s="220">
        <f t="shared" si="40"/>
        <v>0.32669407521490429</v>
      </c>
      <c r="T91" s="111">
        <v>6286</v>
      </c>
      <c r="U91" s="112">
        <f t="shared" si="41"/>
        <v>0.4133894515322899</v>
      </c>
      <c r="V91" s="220">
        <f t="shared" si="42"/>
        <v>2.637282268455448E-2</v>
      </c>
      <c r="W91" s="111">
        <v>3506179</v>
      </c>
      <c r="X91" s="112">
        <f t="shared" si="43"/>
        <v>230.57865316322506</v>
      </c>
      <c r="Y91" s="220">
        <f t="shared" si="44"/>
        <v>14.710123618725509</v>
      </c>
      <c r="Z91" s="111">
        <v>979314</v>
      </c>
      <c r="AA91" s="111">
        <v>45470</v>
      </c>
      <c r="AB91" s="111">
        <f t="shared" si="45"/>
        <v>1024784</v>
      </c>
      <c r="AC91" s="112">
        <f t="shared" si="46"/>
        <v>67.393397343154021</v>
      </c>
      <c r="AD91" s="220">
        <f t="shared" si="47"/>
        <v>4.2994665481973406</v>
      </c>
      <c r="AE91" s="111">
        <v>2422691</v>
      </c>
      <c r="AF91" s="112">
        <f t="shared" si="48"/>
        <v>159.3246744706037</v>
      </c>
      <c r="AG91" s="220">
        <f t="shared" si="49"/>
        <v>10.164365281970408</v>
      </c>
      <c r="AH91" s="111">
        <f t="shared" si="50"/>
        <v>23835143</v>
      </c>
      <c r="AI91" s="266">
        <v>15206</v>
      </c>
    </row>
    <row r="92" spans="1:35" x14ac:dyDescent="0.2">
      <c r="A92" s="435">
        <v>39</v>
      </c>
      <c r="B92" s="435" t="s">
        <v>116</v>
      </c>
      <c r="C92" s="114">
        <v>21526291</v>
      </c>
      <c r="D92" s="114">
        <v>505897</v>
      </c>
      <c r="E92" s="114">
        <v>6645001</v>
      </c>
      <c r="F92" s="114">
        <v>0</v>
      </c>
      <c r="G92" s="114">
        <v>440956</v>
      </c>
      <c r="H92" s="114">
        <v>0</v>
      </c>
      <c r="I92" s="114">
        <v>309368</v>
      </c>
      <c r="J92" s="114">
        <v>156943</v>
      </c>
      <c r="K92" s="114">
        <f t="shared" si="34"/>
        <v>29584456</v>
      </c>
      <c r="L92" s="115">
        <f t="shared" si="35"/>
        <v>1362.2717686604965</v>
      </c>
      <c r="M92" s="118">
        <f t="shared" si="36"/>
        <v>62.250254792021622</v>
      </c>
      <c r="N92" s="114">
        <v>8631208</v>
      </c>
      <c r="O92" s="115">
        <f t="shared" si="37"/>
        <v>397.44016208500256</v>
      </c>
      <c r="P92" s="118">
        <f t="shared" si="38"/>
        <v>18.161391818829976</v>
      </c>
      <c r="Q92" s="114">
        <v>853429</v>
      </c>
      <c r="R92" s="115">
        <f t="shared" si="39"/>
        <v>39.297739098402175</v>
      </c>
      <c r="S92" s="118">
        <f t="shared" si="40"/>
        <v>1.7957461410444802</v>
      </c>
      <c r="T92" s="114">
        <v>230128</v>
      </c>
      <c r="U92" s="115">
        <f t="shared" si="41"/>
        <v>10.596675415573053</v>
      </c>
      <c r="V92" s="118">
        <f t="shared" si="42"/>
        <v>0.48422477786234608</v>
      </c>
      <c r="W92" s="114">
        <v>5229258</v>
      </c>
      <c r="X92" s="115">
        <f t="shared" si="43"/>
        <v>240.79099323110927</v>
      </c>
      <c r="Y92" s="118">
        <f t="shared" si="44"/>
        <v>11.003164731953071</v>
      </c>
      <c r="Z92" s="114">
        <v>579847</v>
      </c>
      <c r="AA92" s="114">
        <v>127349</v>
      </c>
      <c r="AB92" s="114">
        <f t="shared" si="45"/>
        <v>707196</v>
      </c>
      <c r="AC92" s="115">
        <f t="shared" si="46"/>
        <v>32.564166321315099</v>
      </c>
      <c r="AD92" s="118">
        <f t="shared" si="47"/>
        <v>1.4880493725454516</v>
      </c>
      <c r="AE92" s="114">
        <v>2289361</v>
      </c>
      <c r="AF92" s="115">
        <f t="shared" si="48"/>
        <v>105.41792144403003</v>
      </c>
      <c r="AG92" s="118">
        <f t="shared" si="49"/>
        <v>4.8171683657430586</v>
      </c>
      <c r="AH92" s="114">
        <f t="shared" si="50"/>
        <v>47525036</v>
      </c>
      <c r="AI92" s="256">
        <v>21717</v>
      </c>
    </row>
    <row r="93" spans="1:35" x14ac:dyDescent="0.2">
      <c r="A93" s="431">
        <v>40</v>
      </c>
      <c r="B93" s="431" t="s">
        <v>118</v>
      </c>
      <c r="C93" s="111">
        <v>4326503</v>
      </c>
      <c r="D93" s="111">
        <v>5816158</v>
      </c>
      <c r="E93" s="111">
        <v>3558209</v>
      </c>
      <c r="F93" s="111">
        <v>39694</v>
      </c>
      <c r="G93" s="111">
        <v>1318363</v>
      </c>
      <c r="H93" s="111">
        <v>0</v>
      </c>
      <c r="I93" s="111">
        <v>222659</v>
      </c>
      <c r="J93" s="111">
        <v>69821</v>
      </c>
      <c r="K93" s="111">
        <f t="shared" si="34"/>
        <v>15351407</v>
      </c>
      <c r="L93" s="112">
        <f t="shared" si="35"/>
        <v>1414.6154625875415</v>
      </c>
      <c r="M93" s="220">
        <f t="shared" si="36"/>
        <v>59.449906794187868</v>
      </c>
      <c r="N93" s="111">
        <v>2724930</v>
      </c>
      <c r="O93" s="112">
        <f t="shared" si="37"/>
        <v>251.09933652782897</v>
      </c>
      <c r="P93" s="220">
        <f t="shared" si="38"/>
        <v>10.552572446335789</v>
      </c>
      <c r="Q93" s="111">
        <v>98671</v>
      </c>
      <c r="R93" s="112">
        <f t="shared" si="39"/>
        <v>9.0924253593807585</v>
      </c>
      <c r="S93" s="220">
        <f t="shared" si="40"/>
        <v>0.38211362341505972</v>
      </c>
      <c r="T93" s="111">
        <v>1158085</v>
      </c>
      <c r="U93" s="112">
        <f t="shared" si="41"/>
        <v>106.71627349797272</v>
      </c>
      <c r="V93" s="220">
        <f t="shared" si="42"/>
        <v>4.4848035955106305</v>
      </c>
      <c r="W93" s="111">
        <v>2690437</v>
      </c>
      <c r="X93" s="112">
        <f t="shared" si="43"/>
        <v>247.9208440840398</v>
      </c>
      <c r="Y93" s="220">
        <f t="shared" si="44"/>
        <v>10.418994746581498</v>
      </c>
      <c r="Z93" s="111">
        <v>1713536</v>
      </c>
      <c r="AA93" s="111">
        <v>903464</v>
      </c>
      <c r="AB93" s="111">
        <f t="shared" si="45"/>
        <v>2617000</v>
      </c>
      <c r="AC93" s="112">
        <f t="shared" si="46"/>
        <v>241.15370438628824</v>
      </c>
      <c r="AD93" s="220">
        <f t="shared" si="47"/>
        <v>10.134602390542421</v>
      </c>
      <c r="AE93" s="111">
        <v>1181894</v>
      </c>
      <c r="AF93" s="112">
        <f t="shared" si="48"/>
        <v>108.91024695908588</v>
      </c>
      <c r="AG93" s="220">
        <f t="shared" si="49"/>
        <v>4.5770064034267266</v>
      </c>
      <c r="AH93" s="111">
        <f t="shared" si="50"/>
        <v>25822424</v>
      </c>
      <c r="AI93" s="266">
        <v>10852</v>
      </c>
    </row>
    <row r="94" spans="1:35" x14ac:dyDescent="0.2">
      <c r="A94" s="435">
        <v>41</v>
      </c>
      <c r="B94" s="435" t="s">
        <v>248</v>
      </c>
      <c r="C94" s="114">
        <v>0</v>
      </c>
      <c r="D94" s="114">
        <v>0</v>
      </c>
      <c r="E94" s="114">
        <v>0</v>
      </c>
      <c r="F94" s="114">
        <v>0</v>
      </c>
      <c r="G94" s="114">
        <v>0</v>
      </c>
      <c r="H94" s="114">
        <v>0</v>
      </c>
      <c r="I94" s="114">
        <v>0</v>
      </c>
      <c r="J94" s="114">
        <v>0</v>
      </c>
      <c r="K94" s="114">
        <f t="shared" si="34"/>
        <v>0</v>
      </c>
      <c r="L94" s="115">
        <f t="shared" si="35"/>
        <v>0</v>
      </c>
      <c r="M94" s="118">
        <f t="shared" si="36"/>
        <v>0</v>
      </c>
      <c r="N94" s="114">
        <v>0</v>
      </c>
      <c r="O94" s="115">
        <f t="shared" si="37"/>
        <v>0</v>
      </c>
      <c r="P94" s="118">
        <f t="shared" si="38"/>
        <v>0</v>
      </c>
      <c r="Q94" s="114">
        <v>0</v>
      </c>
      <c r="R94" s="115">
        <f t="shared" si="39"/>
        <v>0</v>
      </c>
      <c r="S94" s="118">
        <f t="shared" si="40"/>
        <v>0</v>
      </c>
      <c r="T94" s="114">
        <v>0</v>
      </c>
      <c r="U94" s="115">
        <f t="shared" si="41"/>
        <v>0</v>
      </c>
      <c r="V94" s="118">
        <f t="shared" si="42"/>
        <v>0</v>
      </c>
      <c r="W94" s="114">
        <v>0</v>
      </c>
      <c r="X94" s="115">
        <f t="shared" si="43"/>
        <v>0</v>
      </c>
      <c r="Y94" s="118">
        <f t="shared" si="44"/>
        <v>0</v>
      </c>
      <c r="Z94" s="114">
        <v>0</v>
      </c>
      <c r="AA94" s="114">
        <v>0</v>
      </c>
      <c r="AB94" s="114">
        <f t="shared" si="45"/>
        <v>0</v>
      </c>
      <c r="AC94" s="115">
        <f t="shared" si="46"/>
        <v>0</v>
      </c>
      <c r="AD94" s="118">
        <f t="shared" si="47"/>
        <v>0</v>
      </c>
      <c r="AE94" s="114">
        <v>0</v>
      </c>
      <c r="AF94" s="115">
        <f t="shared" si="48"/>
        <v>0</v>
      </c>
      <c r="AG94" s="118">
        <f t="shared" si="49"/>
        <v>0</v>
      </c>
      <c r="AH94" s="114">
        <f t="shared" si="50"/>
        <v>0</v>
      </c>
      <c r="AI94" s="256">
        <v>0</v>
      </c>
    </row>
    <row r="95" spans="1:35" x14ac:dyDescent="0.2">
      <c r="A95" s="431">
        <v>42</v>
      </c>
      <c r="B95" s="431" t="s">
        <v>122</v>
      </c>
      <c r="C95" s="111">
        <v>185337219</v>
      </c>
      <c r="D95" s="111">
        <v>7285246</v>
      </c>
      <c r="E95" s="111">
        <v>67032175</v>
      </c>
      <c r="F95" s="111">
        <v>33885</v>
      </c>
      <c r="G95" s="111">
        <v>2639315</v>
      </c>
      <c r="H95" s="111">
        <v>2279103</v>
      </c>
      <c r="I95" s="111">
        <v>1468340</v>
      </c>
      <c r="J95" s="111">
        <v>651367</v>
      </c>
      <c r="K95" s="111">
        <f t="shared" si="34"/>
        <v>266726650</v>
      </c>
      <c r="L95" s="112">
        <f t="shared" si="35"/>
        <v>2331.1191225310258</v>
      </c>
      <c r="M95" s="220">
        <f t="shared" si="36"/>
        <v>70.565355255429111</v>
      </c>
      <c r="N95" s="111">
        <v>61609759</v>
      </c>
      <c r="O95" s="112">
        <f t="shared" si="37"/>
        <v>538.45270931655307</v>
      </c>
      <c r="P95" s="220">
        <f t="shared" si="38"/>
        <v>16.299513119654037</v>
      </c>
      <c r="Q95" s="111">
        <v>3461944</v>
      </c>
      <c r="R95" s="112">
        <f t="shared" si="39"/>
        <v>30.256458661073239</v>
      </c>
      <c r="S95" s="220">
        <f t="shared" si="40"/>
        <v>0.91589388699779817</v>
      </c>
      <c r="T95" s="111">
        <v>828419</v>
      </c>
      <c r="U95" s="112">
        <f t="shared" si="41"/>
        <v>7.2401590631008563</v>
      </c>
      <c r="V95" s="220">
        <f t="shared" si="42"/>
        <v>0.21916700500436431</v>
      </c>
      <c r="W95" s="111">
        <v>24587053</v>
      </c>
      <c r="X95" s="112">
        <f t="shared" si="43"/>
        <v>214.8842247858766</v>
      </c>
      <c r="Y95" s="220">
        <f t="shared" si="44"/>
        <v>6.504764820572162</v>
      </c>
      <c r="Z95" s="111">
        <v>14525957</v>
      </c>
      <c r="AA95" s="111">
        <v>802265</v>
      </c>
      <c r="AB95" s="111">
        <f t="shared" si="45"/>
        <v>15328222</v>
      </c>
      <c r="AC95" s="112">
        <f t="shared" si="46"/>
        <v>133.9645341723475</v>
      </c>
      <c r="AD95" s="220">
        <f t="shared" si="47"/>
        <v>4.0552431894753829</v>
      </c>
      <c r="AE95" s="111">
        <v>5443225</v>
      </c>
      <c r="AF95" s="112">
        <f t="shared" si="48"/>
        <v>47.572321272504809</v>
      </c>
      <c r="AG95" s="220">
        <f t="shared" si="49"/>
        <v>1.4400627228671492</v>
      </c>
      <c r="AH95" s="111">
        <f t="shared" si="50"/>
        <v>377985272</v>
      </c>
      <c r="AI95" s="266">
        <v>114420</v>
      </c>
    </row>
    <row r="96" spans="1:35" x14ac:dyDescent="0.2">
      <c r="A96" s="435">
        <v>43</v>
      </c>
      <c r="B96" s="435" t="s">
        <v>124</v>
      </c>
      <c r="C96" s="114">
        <v>516142049</v>
      </c>
      <c r="D96" s="114">
        <v>13407433</v>
      </c>
      <c r="E96" s="114">
        <v>154744895</v>
      </c>
      <c r="F96" s="114">
        <v>11150</v>
      </c>
      <c r="G96" s="114">
        <v>1149530</v>
      </c>
      <c r="H96" s="114">
        <v>0</v>
      </c>
      <c r="I96" s="114">
        <v>4515806</v>
      </c>
      <c r="J96" s="114">
        <v>812817</v>
      </c>
      <c r="K96" s="114">
        <f t="shared" si="34"/>
        <v>690783680</v>
      </c>
      <c r="L96" s="115">
        <f t="shared" si="35"/>
        <v>1996.6404314787569</v>
      </c>
      <c r="M96" s="118">
        <f t="shared" si="36"/>
        <v>64.748702913085793</v>
      </c>
      <c r="N96" s="114">
        <v>236476282</v>
      </c>
      <c r="O96" s="115">
        <f t="shared" si="37"/>
        <v>683.5107999757206</v>
      </c>
      <c r="P96" s="118">
        <f t="shared" si="38"/>
        <v>22.165452040223496</v>
      </c>
      <c r="Q96" s="114">
        <v>19170587</v>
      </c>
      <c r="R96" s="115">
        <f t="shared" si="39"/>
        <v>55.410644761296403</v>
      </c>
      <c r="S96" s="118">
        <f t="shared" si="40"/>
        <v>1.7969020957942499</v>
      </c>
      <c r="T96" s="114">
        <v>1612368</v>
      </c>
      <c r="U96" s="115">
        <f t="shared" si="41"/>
        <v>4.6603867931890637</v>
      </c>
      <c r="V96" s="118">
        <f t="shared" si="42"/>
        <v>0.15113086721818081</v>
      </c>
      <c r="W96" s="114">
        <v>45679985</v>
      </c>
      <c r="X96" s="115">
        <f t="shared" si="43"/>
        <v>132.03338121760947</v>
      </c>
      <c r="Y96" s="118">
        <f t="shared" si="44"/>
        <v>4.2816873986357278</v>
      </c>
      <c r="Z96" s="114">
        <v>44101590</v>
      </c>
      <c r="AA96" s="114">
        <v>1635438</v>
      </c>
      <c r="AB96" s="114">
        <f t="shared" si="45"/>
        <v>45737028</v>
      </c>
      <c r="AC96" s="115">
        <f t="shared" si="46"/>
        <v>132.19825824558563</v>
      </c>
      <c r="AD96" s="118">
        <f t="shared" si="47"/>
        <v>4.2870341669037204</v>
      </c>
      <c r="AE96" s="114">
        <v>27408824</v>
      </c>
      <c r="AF96" s="115">
        <f t="shared" si="48"/>
        <v>79.222436432900835</v>
      </c>
      <c r="AG96" s="118">
        <f t="shared" si="49"/>
        <v>2.5690905181388413</v>
      </c>
      <c r="AH96" s="114">
        <f t="shared" si="50"/>
        <v>1066868754</v>
      </c>
      <c r="AI96" s="256">
        <v>345973</v>
      </c>
    </row>
    <row r="97" spans="1:35" x14ac:dyDescent="0.2">
      <c r="A97" s="431">
        <v>44</v>
      </c>
      <c r="B97" s="431" t="s">
        <v>126</v>
      </c>
      <c r="C97" s="111">
        <v>16742634</v>
      </c>
      <c r="D97" s="111">
        <v>1235039</v>
      </c>
      <c r="E97" s="111">
        <v>7513749</v>
      </c>
      <c r="F97" s="111">
        <v>114477</v>
      </c>
      <c r="G97" s="111">
        <v>8185461</v>
      </c>
      <c r="H97" s="111">
        <v>0</v>
      </c>
      <c r="I97" s="111">
        <v>412900</v>
      </c>
      <c r="J97" s="111">
        <v>221080</v>
      </c>
      <c r="K97" s="111">
        <f t="shared" si="34"/>
        <v>34425340</v>
      </c>
      <c r="L97" s="112">
        <f t="shared" si="35"/>
        <v>706.50864015104867</v>
      </c>
      <c r="M97" s="220">
        <f t="shared" si="36"/>
        <v>39.65526923473228</v>
      </c>
      <c r="N97" s="111">
        <v>24397150</v>
      </c>
      <c r="O97" s="112">
        <f t="shared" si="37"/>
        <v>500.70085785822766</v>
      </c>
      <c r="P97" s="220">
        <f t="shared" si="38"/>
        <v>28.103587410034258</v>
      </c>
      <c r="Q97" s="111">
        <v>164320</v>
      </c>
      <c r="R97" s="112">
        <f t="shared" si="39"/>
        <v>3.3723268891351639</v>
      </c>
      <c r="S97" s="220">
        <f t="shared" si="40"/>
        <v>0.18928364514776641</v>
      </c>
      <c r="T97" s="111">
        <v>200302</v>
      </c>
      <c r="U97" s="112">
        <f t="shared" si="41"/>
        <v>4.1107827443254115</v>
      </c>
      <c r="V97" s="220">
        <f t="shared" si="42"/>
        <v>0.23073206359778423</v>
      </c>
      <c r="W97" s="111">
        <v>10089206</v>
      </c>
      <c r="X97" s="112">
        <f t="shared" si="43"/>
        <v>207.0600090300866</v>
      </c>
      <c r="Y97" s="220">
        <f t="shared" si="44"/>
        <v>11.621967431394326</v>
      </c>
      <c r="Z97" s="111">
        <v>4652694</v>
      </c>
      <c r="AA97" s="111">
        <v>658507</v>
      </c>
      <c r="AB97" s="111">
        <f t="shared" si="45"/>
        <v>5311201</v>
      </c>
      <c r="AC97" s="112">
        <f t="shared" si="46"/>
        <v>109.00137503591512</v>
      </c>
      <c r="AD97" s="220">
        <f t="shared" si="47"/>
        <v>6.1180835284351396</v>
      </c>
      <c r="AE97" s="111">
        <v>12223996</v>
      </c>
      <c r="AF97" s="112">
        <f t="shared" si="48"/>
        <v>250.87214218281821</v>
      </c>
      <c r="AG97" s="220">
        <f t="shared" si="49"/>
        <v>14.081076686658447</v>
      </c>
      <c r="AH97" s="111">
        <f t="shared" si="50"/>
        <v>86811515</v>
      </c>
      <c r="AI97" s="266">
        <v>48726</v>
      </c>
    </row>
    <row r="98" spans="1:35" x14ac:dyDescent="0.2">
      <c r="A98" s="435">
        <v>45</v>
      </c>
      <c r="B98" s="435" t="s">
        <v>128</v>
      </c>
      <c r="C98" s="114">
        <v>3881545</v>
      </c>
      <c r="D98" s="114">
        <v>133527</v>
      </c>
      <c r="E98" s="114">
        <v>686688</v>
      </c>
      <c r="F98" s="114">
        <v>5828</v>
      </c>
      <c r="G98" s="114">
        <v>1004</v>
      </c>
      <c r="H98" s="114">
        <v>4422</v>
      </c>
      <c r="I98" s="114">
        <v>24116</v>
      </c>
      <c r="J98" s="114">
        <v>13831</v>
      </c>
      <c r="K98" s="114">
        <f t="shared" si="34"/>
        <v>4750961</v>
      </c>
      <c r="L98" s="115">
        <f t="shared" si="35"/>
        <v>2079.1951859956234</v>
      </c>
      <c r="M98" s="118">
        <f t="shared" si="36"/>
        <v>63.450535487650953</v>
      </c>
      <c r="N98" s="114">
        <v>419244</v>
      </c>
      <c r="O98" s="115">
        <f t="shared" si="37"/>
        <v>183.47658643326039</v>
      </c>
      <c r="P98" s="118">
        <f t="shared" si="38"/>
        <v>5.5991316914587879</v>
      </c>
      <c r="Q98" s="114">
        <v>11409</v>
      </c>
      <c r="R98" s="115">
        <f t="shared" si="39"/>
        <v>4.9929978118161928</v>
      </c>
      <c r="S98" s="118">
        <f t="shared" si="40"/>
        <v>0.15237068024313602</v>
      </c>
      <c r="T98" s="114">
        <v>11507</v>
      </c>
      <c r="U98" s="115">
        <f t="shared" si="41"/>
        <v>5.0358862144420131</v>
      </c>
      <c r="V98" s="118">
        <f t="shared" si="42"/>
        <v>0.15367950018036339</v>
      </c>
      <c r="W98" s="114">
        <v>1653432</v>
      </c>
      <c r="X98" s="115">
        <f t="shared" si="43"/>
        <v>723.60262582056896</v>
      </c>
      <c r="Y98" s="118">
        <f t="shared" si="44"/>
        <v>22.082089453569012</v>
      </c>
      <c r="Z98" s="114">
        <v>227504</v>
      </c>
      <c r="AA98" s="114">
        <v>11330</v>
      </c>
      <c r="AB98" s="114">
        <f t="shared" si="45"/>
        <v>238834</v>
      </c>
      <c r="AC98" s="115">
        <f t="shared" si="46"/>
        <v>104.52253829321663</v>
      </c>
      <c r="AD98" s="118">
        <f t="shared" si="47"/>
        <v>3.1897010294670123</v>
      </c>
      <c r="AE98" s="114">
        <v>402274</v>
      </c>
      <c r="AF98" s="115">
        <f t="shared" si="48"/>
        <v>176.04989059080964</v>
      </c>
      <c r="AG98" s="118">
        <f t="shared" si="49"/>
        <v>5.372492157430738</v>
      </c>
      <c r="AH98" s="114">
        <f t="shared" si="50"/>
        <v>7487661</v>
      </c>
      <c r="AI98" s="256">
        <v>2285</v>
      </c>
    </row>
    <row r="99" spans="1:35" x14ac:dyDescent="0.2">
      <c r="A99" s="431">
        <v>46</v>
      </c>
      <c r="B99" s="431" t="s">
        <v>130</v>
      </c>
      <c r="C99" s="111">
        <v>0</v>
      </c>
      <c r="D99" s="111">
        <v>0</v>
      </c>
      <c r="E99" s="111">
        <v>0</v>
      </c>
      <c r="F99" s="111">
        <v>0</v>
      </c>
      <c r="G99" s="111">
        <v>0</v>
      </c>
      <c r="H99" s="111">
        <v>0</v>
      </c>
      <c r="I99" s="111">
        <v>0</v>
      </c>
      <c r="J99" s="111">
        <v>0</v>
      </c>
      <c r="K99" s="111">
        <f t="shared" si="34"/>
        <v>0</v>
      </c>
      <c r="L99" s="112">
        <f t="shared" si="35"/>
        <v>0</v>
      </c>
      <c r="M99" s="220">
        <f t="shared" si="36"/>
        <v>0</v>
      </c>
      <c r="N99" s="111">
        <v>0</v>
      </c>
      <c r="O99" s="112">
        <f t="shared" si="37"/>
        <v>0</v>
      </c>
      <c r="P99" s="220">
        <f t="shared" si="38"/>
        <v>0</v>
      </c>
      <c r="Q99" s="111">
        <v>0</v>
      </c>
      <c r="R99" s="112">
        <f t="shared" si="39"/>
        <v>0</v>
      </c>
      <c r="S99" s="220">
        <f t="shared" si="40"/>
        <v>0</v>
      </c>
      <c r="T99" s="111">
        <v>0</v>
      </c>
      <c r="U99" s="112">
        <f t="shared" si="41"/>
        <v>0</v>
      </c>
      <c r="V99" s="220">
        <f t="shared" si="42"/>
        <v>0</v>
      </c>
      <c r="W99" s="111">
        <v>0</v>
      </c>
      <c r="X99" s="112">
        <f t="shared" si="43"/>
        <v>0</v>
      </c>
      <c r="Y99" s="220">
        <f t="shared" si="44"/>
        <v>0</v>
      </c>
      <c r="Z99" s="111">
        <v>0</v>
      </c>
      <c r="AA99" s="111">
        <v>0</v>
      </c>
      <c r="AB99" s="111">
        <f t="shared" si="45"/>
        <v>0</v>
      </c>
      <c r="AC99" s="112">
        <f t="shared" si="46"/>
        <v>0</v>
      </c>
      <c r="AD99" s="220">
        <f t="shared" si="47"/>
        <v>0</v>
      </c>
      <c r="AE99" s="111">
        <v>0</v>
      </c>
      <c r="AF99" s="112">
        <f t="shared" si="48"/>
        <v>0</v>
      </c>
      <c r="AG99" s="220">
        <f t="shared" si="49"/>
        <v>0</v>
      </c>
      <c r="AH99" s="111">
        <f t="shared" si="50"/>
        <v>0</v>
      </c>
      <c r="AI99" s="266">
        <v>0</v>
      </c>
    </row>
    <row r="100" spans="1:35" x14ac:dyDescent="0.2">
      <c r="A100" s="435">
        <v>47</v>
      </c>
      <c r="B100" s="435" t="s">
        <v>132</v>
      </c>
      <c r="C100" s="114">
        <v>140675605</v>
      </c>
      <c r="D100" s="114">
        <v>5137954</v>
      </c>
      <c r="E100" s="114">
        <v>29379556</v>
      </c>
      <c r="F100" s="114">
        <v>0</v>
      </c>
      <c r="G100" s="114">
        <v>6818191</v>
      </c>
      <c r="H100" s="114">
        <v>0</v>
      </c>
      <c r="I100" s="114">
        <v>978058</v>
      </c>
      <c r="J100" s="114">
        <v>331967</v>
      </c>
      <c r="K100" s="114">
        <f t="shared" si="34"/>
        <v>183321331</v>
      </c>
      <c r="L100" s="115">
        <f t="shared" si="35"/>
        <v>2240.3799648033632</v>
      </c>
      <c r="M100" s="118">
        <f t="shared" si="36"/>
        <v>70.389609650595759</v>
      </c>
      <c r="N100" s="114">
        <v>49357244</v>
      </c>
      <c r="O100" s="115">
        <f t="shared" si="37"/>
        <v>603.19756556595701</v>
      </c>
      <c r="P100" s="118">
        <f t="shared" si="38"/>
        <v>18.951625103514058</v>
      </c>
      <c r="Q100" s="114">
        <v>2139041</v>
      </c>
      <c r="R100" s="115">
        <f t="shared" si="39"/>
        <v>26.141336494512746</v>
      </c>
      <c r="S100" s="118">
        <f t="shared" si="40"/>
        <v>0.82132428449703987</v>
      </c>
      <c r="T100" s="114">
        <v>196181</v>
      </c>
      <c r="U100" s="115">
        <f t="shared" si="41"/>
        <v>2.3975386796372793</v>
      </c>
      <c r="V100" s="118">
        <f t="shared" si="42"/>
        <v>7.5327316987806106E-2</v>
      </c>
      <c r="W100" s="114">
        <v>17059003</v>
      </c>
      <c r="X100" s="115">
        <f t="shared" si="43"/>
        <v>208.47900422848483</v>
      </c>
      <c r="Y100" s="118">
        <f t="shared" si="44"/>
        <v>6.5501191577009772</v>
      </c>
      <c r="Z100" s="114">
        <v>1469370</v>
      </c>
      <c r="AA100" s="114">
        <v>1064940</v>
      </c>
      <c r="AB100" s="114">
        <f t="shared" si="45"/>
        <v>2534310</v>
      </c>
      <c r="AC100" s="115">
        <f t="shared" si="46"/>
        <v>30.971940459022804</v>
      </c>
      <c r="AD100" s="118">
        <f t="shared" si="47"/>
        <v>0.9730951147938226</v>
      </c>
      <c r="AE100" s="114">
        <v>5830946</v>
      </c>
      <c r="AF100" s="115">
        <f t="shared" si="48"/>
        <v>71.260308459413878</v>
      </c>
      <c r="AG100" s="118">
        <f t="shared" si="49"/>
        <v>2.2388993719105321</v>
      </c>
      <c r="AH100" s="114">
        <f t="shared" si="50"/>
        <v>260438056</v>
      </c>
      <c r="AI100" s="256">
        <v>81826</v>
      </c>
    </row>
    <row r="101" spans="1:35" x14ac:dyDescent="0.2">
      <c r="A101" s="431">
        <v>48</v>
      </c>
      <c r="B101" s="431" t="s">
        <v>134</v>
      </c>
      <c r="C101" s="111">
        <v>0</v>
      </c>
      <c r="D101" s="111">
        <v>0</v>
      </c>
      <c r="E101" s="111">
        <v>0</v>
      </c>
      <c r="F101" s="111">
        <v>0</v>
      </c>
      <c r="G101" s="111">
        <v>0</v>
      </c>
      <c r="H101" s="111">
        <v>0</v>
      </c>
      <c r="I101" s="111">
        <v>0</v>
      </c>
      <c r="J101" s="111">
        <v>0</v>
      </c>
      <c r="K101" s="111">
        <f t="shared" si="34"/>
        <v>0</v>
      </c>
      <c r="L101" s="112">
        <f t="shared" si="35"/>
        <v>0</v>
      </c>
      <c r="M101" s="220">
        <f t="shared" si="36"/>
        <v>0</v>
      </c>
      <c r="N101" s="111">
        <v>0</v>
      </c>
      <c r="O101" s="112">
        <f t="shared" si="37"/>
        <v>0</v>
      </c>
      <c r="P101" s="220">
        <f t="shared" si="38"/>
        <v>0</v>
      </c>
      <c r="Q101" s="111">
        <v>0</v>
      </c>
      <c r="R101" s="112">
        <f t="shared" si="39"/>
        <v>0</v>
      </c>
      <c r="S101" s="220">
        <f t="shared" si="40"/>
        <v>0</v>
      </c>
      <c r="T101" s="111">
        <v>0</v>
      </c>
      <c r="U101" s="112">
        <f t="shared" si="41"/>
        <v>0</v>
      </c>
      <c r="V101" s="220">
        <f t="shared" si="42"/>
        <v>0</v>
      </c>
      <c r="W101" s="111">
        <v>0</v>
      </c>
      <c r="X101" s="112">
        <f t="shared" si="43"/>
        <v>0</v>
      </c>
      <c r="Y101" s="220">
        <f t="shared" si="44"/>
        <v>0</v>
      </c>
      <c r="Z101" s="111">
        <v>0</v>
      </c>
      <c r="AA101" s="111">
        <v>0</v>
      </c>
      <c r="AB101" s="111">
        <f t="shared" si="45"/>
        <v>0</v>
      </c>
      <c r="AC101" s="112">
        <f t="shared" si="46"/>
        <v>0</v>
      </c>
      <c r="AD101" s="220">
        <f t="shared" si="47"/>
        <v>0</v>
      </c>
      <c r="AE101" s="111">
        <v>0</v>
      </c>
      <c r="AF101" s="112">
        <f t="shared" si="48"/>
        <v>0</v>
      </c>
      <c r="AG101" s="220">
        <f t="shared" si="49"/>
        <v>0</v>
      </c>
      <c r="AH101" s="111">
        <f t="shared" si="50"/>
        <v>0</v>
      </c>
      <c r="AI101" s="266">
        <v>0</v>
      </c>
    </row>
    <row r="102" spans="1:35" x14ac:dyDescent="0.2">
      <c r="A102" s="435">
        <v>49</v>
      </c>
      <c r="B102" s="435" t="s">
        <v>136</v>
      </c>
      <c r="C102" s="114">
        <v>27679465</v>
      </c>
      <c r="D102" s="114">
        <v>1273354</v>
      </c>
      <c r="E102" s="114">
        <v>12251812</v>
      </c>
      <c r="F102" s="114">
        <v>31729</v>
      </c>
      <c r="G102" s="114">
        <v>187897</v>
      </c>
      <c r="H102" s="114">
        <v>0</v>
      </c>
      <c r="I102" s="114">
        <v>431533</v>
      </c>
      <c r="J102" s="114">
        <v>330306</v>
      </c>
      <c r="K102" s="114">
        <f t="shared" si="34"/>
        <v>42186096</v>
      </c>
      <c r="L102" s="115">
        <f t="shared" si="35"/>
        <v>1493.3131327433628</v>
      </c>
      <c r="M102" s="118">
        <f t="shared" si="36"/>
        <v>58.316103331985126</v>
      </c>
      <c r="N102" s="114">
        <v>12677802</v>
      </c>
      <c r="O102" s="115">
        <f t="shared" si="37"/>
        <v>448.7717522123894</v>
      </c>
      <c r="P102" s="118">
        <f t="shared" si="38"/>
        <v>17.525205732581835</v>
      </c>
      <c r="Q102" s="114">
        <v>7918488</v>
      </c>
      <c r="R102" s="115">
        <f t="shared" si="39"/>
        <v>280.30046017699112</v>
      </c>
      <c r="S102" s="118">
        <f t="shared" si="40"/>
        <v>10.946150704276695</v>
      </c>
      <c r="T102" s="114">
        <v>268940</v>
      </c>
      <c r="U102" s="115">
        <f t="shared" si="41"/>
        <v>9.52</v>
      </c>
      <c r="V102" s="118">
        <f t="shared" si="42"/>
        <v>0.37177018774394482</v>
      </c>
      <c r="W102" s="114">
        <v>4156289</v>
      </c>
      <c r="X102" s="115">
        <f t="shared" si="43"/>
        <v>147.12527433628318</v>
      </c>
      <c r="Y102" s="118">
        <f t="shared" si="44"/>
        <v>5.7454612249873307</v>
      </c>
      <c r="Z102" s="114">
        <v>2415331</v>
      </c>
      <c r="AA102" s="114">
        <v>106657</v>
      </c>
      <c r="AB102" s="114">
        <f t="shared" si="45"/>
        <v>2521988</v>
      </c>
      <c r="AC102" s="115">
        <f t="shared" si="46"/>
        <v>89.273911504424774</v>
      </c>
      <c r="AD102" s="118">
        <f t="shared" si="47"/>
        <v>3.4862792899828063</v>
      </c>
      <c r="AE102" s="114">
        <v>2610786</v>
      </c>
      <c r="AF102" s="115">
        <f t="shared" si="48"/>
        <v>92.417203539823007</v>
      </c>
      <c r="AG102" s="118">
        <f t="shared" si="49"/>
        <v>3.6090295284422647</v>
      </c>
      <c r="AH102" s="114">
        <f t="shared" si="50"/>
        <v>72340389</v>
      </c>
      <c r="AI102" s="256">
        <v>28250</v>
      </c>
    </row>
    <row r="103" spans="1:35" x14ac:dyDescent="0.2">
      <c r="A103" s="431">
        <v>50</v>
      </c>
      <c r="B103" s="431" t="s">
        <v>138</v>
      </c>
      <c r="C103" s="111">
        <v>0</v>
      </c>
      <c r="D103" s="111">
        <v>0</v>
      </c>
      <c r="E103" s="111">
        <v>0</v>
      </c>
      <c r="F103" s="111">
        <v>0</v>
      </c>
      <c r="G103" s="111">
        <v>0</v>
      </c>
      <c r="H103" s="111">
        <v>0</v>
      </c>
      <c r="I103" s="111">
        <v>0</v>
      </c>
      <c r="J103" s="111">
        <v>0</v>
      </c>
      <c r="K103" s="111">
        <f t="shared" si="34"/>
        <v>0</v>
      </c>
      <c r="L103" s="112">
        <f t="shared" si="35"/>
        <v>0</v>
      </c>
      <c r="M103" s="220">
        <f t="shared" si="36"/>
        <v>0</v>
      </c>
      <c r="N103" s="111">
        <v>0</v>
      </c>
      <c r="O103" s="112">
        <f t="shared" si="37"/>
        <v>0</v>
      </c>
      <c r="P103" s="220">
        <f t="shared" si="38"/>
        <v>0</v>
      </c>
      <c r="Q103" s="111">
        <v>0</v>
      </c>
      <c r="R103" s="112">
        <f t="shared" si="39"/>
        <v>0</v>
      </c>
      <c r="S103" s="220">
        <f t="shared" si="40"/>
        <v>0</v>
      </c>
      <c r="T103" s="111">
        <v>0</v>
      </c>
      <c r="U103" s="112">
        <f t="shared" si="41"/>
        <v>0</v>
      </c>
      <c r="V103" s="220">
        <f t="shared" si="42"/>
        <v>0</v>
      </c>
      <c r="W103" s="111">
        <v>0</v>
      </c>
      <c r="X103" s="112">
        <f t="shared" si="43"/>
        <v>0</v>
      </c>
      <c r="Y103" s="220">
        <f t="shared" si="44"/>
        <v>0</v>
      </c>
      <c r="Z103" s="111">
        <v>0</v>
      </c>
      <c r="AA103" s="111">
        <v>0</v>
      </c>
      <c r="AB103" s="111">
        <f t="shared" si="45"/>
        <v>0</v>
      </c>
      <c r="AC103" s="112">
        <f t="shared" si="46"/>
        <v>0</v>
      </c>
      <c r="AD103" s="220">
        <f t="shared" si="47"/>
        <v>0</v>
      </c>
      <c r="AE103" s="111">
        <v>0</v>
      </c>
      <c r="AF103" s="112">
        <f t="shared" si="48"/>
        <v>0</v>
      </c>
      <c r="AG103" s="220">
        <f t="shared" si="49"/>
        <v>0</v>
      </c>
      <c r="AH103" s="111">
        <f t="shared" si="50"/>
        <v>0</v>
      </c>
      <c r="AI103" s="266">
        <v>0</v>
      </c>
    </row>
    <row r="104" spans="1:35" x14ac:dyDescent="0.2">
      <c r="A104" s="435">
        <v>51</v>
      </c>
      <c r="B104" s="435" t="s">
        <v>140</v>
      </c>
      <c r="C104" s="114">
        <v>20666609</v>
      </c>
      <c r="D104" s="114">
        <v>631128</v>
      </c>
      <c r="E104" s="114">
        <v>2688124</v>
      </c>
      <c r="F104" s="114">
        <v>51546</v>
      </c>
      <c r="G104" s="114">
        <v>6678</v>
      </c>
      <c r="H104" s="114">
        <v>132851</v>
      </c>
      <c r="I104" s="114">
        <v>270286</v>
      </c>
      <c r="J104" s="114">
        <v>119962</v>
      </c>
      <c r="K104" s="114">
        <f t="shared" si="34"/>
        <v>24567184</v>
      </c>
      <c r="L104" s="115">
        <f t="shared" si="35"/>
        <v>2252.2170883755043</v>
      </c>
      <c r="M104" s="118">
        <f t="shared" si="36"/>
        <v>78.590456003254033</v>
      </c>
      <c r="N104" s="114">
        <v>3330978</v>
      </c>
      <c r="O104" s="115">
        <f t="shared" si="37"/>
        <v>305.37018701870187</v>
      </c>
      <c r="P104" s="118">
        <f t="shared" si="38"/>
        <v>10.655803284446726</v>
      </c>
      <c r="Q104" s="114">
        <v>320860</v>
      </c>
      <c r="R104" s="115">
        <f t="shared" si="39"/>
        <v>29.415108177484417</v>
      </c>
      <c r="S104" s="118">
        <f t="shared" si="40"/>
        <v>1.0264315891151419</v>
      </c>
      <c r="T104" s="114">
        <v>58022</v>
      </c>
      <c r="U104" s="115">
        <f t="shared" si="41"/>
        <v>5.3192152548588192</v>
      </c>
      <c r="V104" s="118">
        <f t="shared" si="42"/>
        <v>0.18561245921473155</v>
      </c>
      <c r="W104" s="114">
        <v>1389038</v>
      </c>
      <c r="X104" s="115">
        <f t="shared" si="43"/>
        <v>127.34121745507885</v>
      </c>
      <c r="Y104" s="118">
        <f t="shared" si="44"/>
        <v>4.4435345062685236</v>
      </c>
      <c r="Z104" s="114">
        <v>698652</v>
      </c>
      <c r="AA104" s="114">
        <v>72646</v>
      </c>
      <c r="AB104" s="114">
        <f t="shared" si="45"/>
        <v>771298</v>
      </c>
      <c r="AC104" s="115">
        <f t="shared" si="46"/>
        <v>70.70938760542721</v>
      </c>
      <c r="AD104" s="118">
        <f t="shared" si="47"/>
        <v>2.4673833816035984</v>
      </c>
      <c r="AE104" s="114">
        <v>822375</v>
      </c>
      <c r="AF104" s="115">
        <f t="shared" si="48"/>
        <v>75.391914191419147</v>
      </c>
      <c r="AG104" s="118">
        <f t="shared" si="49"/>
        <v>2.6307787760972534</v>
      </c>
      <c r="AH104" s="114">
        <f t="shared" si="50"/>
        <v>31259755</v>
      </c>
      <c r="AI104" s="256">
        <v>10908</v>
      </c>
    </row>
    <row r="105" spans="1:35" x14ac:dyDescent="0.2">
      <c r="A105" s="431">
        <v>52</v>
      </c>
      <c r="B105" s="431" t="s">
        <v>142</v>
      </c>
      <c r="C105" s="111">
        <v>0</v>
      </c>
      <c r="D105" s="111">
        <v>0</v>
      </c>
      <c r="E105" s="111">
        <v>0</v>
      </c>
      <c r="F105" s="111">
        <v>0</v>
      </c>
      <c r="G105" s="111">
        <v>0</v>
      </c>
      <c r="H105" s="111">
        <v>0</v>
      </c>
      <c r="I105" s="111">
        <v>0</v>
      </c>
      <c r="J105" s="111">
        <v>0</v>
      </c>
      <c r="K105" s="111">
        <f t="shared" si="34"/>
        <v>0</v>
      </c>
      <c r="L105" s="112">
        <f t="shared" si="35"/>
        <v>0</v>
      </c>
      <c r="M105" s="112">
        <f t="shared" si="36"/>
        <v>0</v>
      </c>
      <c r="N105" s="111">
        <v>0</v>
      </c>
      <c r="O105" s="112">
        <f t="shared" si="37"/>
        <v>0</v>
      </c>
      <c r="P105" s="112">
        <f t="shared" si="38"/>
        <v>0</v>
      </c>
      <c r="Q105" s="111">
        <v>0</v>
      </c>
      <c r="R105" s="112">
        <f t="shared" si="39"/>
        <v>0</v>
      </c>
      <c r="S105" s="112">
        <f t="shared" si="40"/>
        <v>0</v>
      </c>
      <c r="T105" s="111">
        <v>0</v>
      </c>
      <c r="U105" s="112">
        <f t="shared" si="41"/>
        <v>0</v>
      </c>
      <c r="V105" s="112">
        <f t="shared" si="42"/>
        <v>0</v>
      </c>
      <c r="W105" s="111">
        <v>0</v>
      </c>
      <c r="X105" s="112">
        <f t="shared" si="43"/>
        <v>0</v>
      </c>
      <c r="Y105" s="112">
        <f t="shared" si="44"/>
        <v>0</v>
      </c>
      <c r="Z105" s="111">
        <v>0</v>
      </c>
      <c r="AA105" s="111">
        <v>0</v>
      </c>
      <c r="AB105" s="111">
        <f t="shared" si="45"/>
        <v>0</v>
      </c>
      <c r="AC105" s="112">
        <f t="shared" si="46"/>
        <v>0</v>
      </c>
      <c r="AD105" s="112">
        <f t="shared" si="47"/>
        <v>0</v>
      </c>
      <c r="AE105" s="111">
        <v>0</v>
      </c>
      <c r="AF105" s="112">
        <f t="shared" si="48"/>
        <v>0</v>
      </c>
      <c r="AG105" s="112">
        <f t="shared" si="49"/>
        <v>0</v>
      </c>
      <c r="AH105" s="111">
        <f t="shared" si="50"/>
        <v>0</v>
      </c>
      <c r="AI105" s="266">
        <v>0</v>
      </c>
    </row>
    <row r="106" spans="1:35" x14ac:dyDescent="0.2">
      <c r="A106" s="435">
        <v>53</v>
      </c>
      <c r="B106" s="435" t="s">
        <v>144</v>
      </c>
      <c r="C106" s="114">
        <v>1351712430</v>
      </c>
      <c r="D106" s="114">
        <v>36620631</v>
      </c>
      <c r="E106" s="114">
        <v>962357956</v>
      </c>
      <c r="F106" s="114">
        <v>16401</v>
      </c>
      <c r="G106" s="114">
        <v>2090405</v>
      </c>
      <c r="H106" s="114">
        <v>0</v>
      </c>
      <c r="I106" s="114">
        <v>14434089</v>
      </c>
      <c r="J106" s="114">
        <v>4302623</v>
      </c>
      <c r="K106" s="114">
        <f t="shared" si="34"/>
        <v>2371534535</v>
      </c>
      <c r="L106" s="115">
        <f t="shared" si="35"/>
        <v>5399.4598000532769</v>
      </c>
      <c r="M106" s="115">
        <f t="shared" si="36"/>
        <v>79.68702654490599</v>
      </c>
      <c r="N106" s="114">
        <v>307235295</v>
      </c>
      <c r="O106" s="115">
        <f t="shared" si="37"/>
        <v>699.50683830543903</v>
      </c>
      <c r="P106" s="115">
        <f t="shared" si="38"/>
        <v>10.323554958560628</v>
      </c>
      <c r="Q106" s="114">
        <v>39394130</v>
      </c>
      <c r="R106" s="115">
        <f t="shared" si="39"/>
        <v>89.691724136360847</v>
      </c>
      <c r="S106" s="115">
        <f t="shared" si="40"/>
        <v>1.3237003453645584</v>
      </c>
      <c r="T106" s="114">
        <v>1870695</v>
      </c>
      <c r="U106" s="115">
        <f t="shared" si="41"/>
        <v>4.259158912337182</v>
      </c>
      <c r="V106" s="115">
        <f t="shared" si="42"/>
        <v>6.2858086155773776E-2</v>
      </c>
      <c r="W106" s="114">
        <v>75019700</v>
      </c>
      <c r="X106" s="115">
        <f t="shared" si="43"/>
        <v>170.80327036521811</v>
      </c>
      <c r="Y106" s="115">
        <f t="shared" si="44"/>
        <v>2.520771566706653</v>
      </c>
      <c r="Z106" s="114">
        <v>92844178</v>
      </c>
      <c r="AA106" s="114">
        <v>5413408</v>
      </c>
      <c r="AB106" s="114">
        <f t="shared" si="45"/>
        <v>98257586</v>
      </c>
      <c r="AC106" s="115">
        <f t="shared" si="46"/>
        <v>223.71079899002089</v>
      </c>
      <c r="AD106" s="115">
        <f t="shared" si="47"/>
        <v>3.3015985001544088</v>
      </c>
      <c r="AE106" s="114">
        <v>82749079</v>
      </c>
      <c r="AF106" s="115">
        <f t="shared" si="48"/>
        <v>188.40135741558274</v>
      </c>
      <c r="AG106" s="115">
        <f t="shared" si="49"/>
        <v>2.7804899981519871</v>
      </c>
      <c r="AH106" s="114">
        <f t="shared" si="50"/>
        <v>2976061020</v>
      </c>
      <c r="AI106" s="256">
        <v>439217</v>
      </c>
    </row>
    <row r="107" spans="1:35" x14ac:dyDescent="0.2">
      <c r="A107" s="431">
        <v>54</v>
      </c>
      <c r="B107" s="431" t="s">
        <v>146</v>
      </c>
      <c r="C107" s="111">
        <v>58562447</v>
      </c>
      <c r="D107" s="111">
        <v>17587761</v>
      </c>
      <c r="E107" s="111">
        <v>14679233</v>
      </c>
      <c r="F107" s="111">
        <v>66238</v>
      </c>
      <c r="G107" s="111">
        <v>444634</v>
      </c>
      <c r="H107" s="111">
        <v>617058</v>
      </c>
      <c r="I107" s="111">
        <v>633787</v>
      </c>
      <c r="J107" s="111">
        <v>400419</v>
      </c>
      <c r="K107" s="111">
        <f t="shared" si="34"/>
        <v>92991577</v>
      </c>
      <c r="L107" s="112">
        <f t="shared" si="35"/>
        <v>2244.6552331756302</v>
      </c>
      <c r="M107" s="112">
        <f t="shared" si="36"/>
        <v>55.502630827237972</v>
      </c>
      <c r="N107" s="111">
        <v>15427150</v>
      </c>
      <c r="O107" s="112">
        <f t="shared" si="37"/>
        <v>372.38461909819443</v>
      </c>
      <c r="P107" s="112">
        <f t="shared" si="38"/>
        <v>9.2077953594272763</v>
      </c>
      <c r="Q107" s="111">
        <v>2867531</v>
      </c>
      <c r="R107" s="112">
        <f t="shared" si="39"/>
        <v>69.217220237520522</v>
      </c>
      <c r="S107" s="112">
        <f t="shared" si="40"/>
        <v>1.7115046288403144</v>
      </c>
      <c r="T107" s="111">
        <v>110925</v>
      </c>
      <c r="U107" s="112">
        <f t="shared" si="41"/>
        <v>2.6775369315438833</v>
      </c>
      <c r="V107" s="112">
        <f t="shared" si="42"/>
        <v>6.6206311615850666E-2</v>
      </c>
      <c r="W107" s="111">
        <v>8129012</v>
      </c>
      <c r="X107" s="112">
        <f t="shared" si="43"/>
        <v>196.22023752051751</v>
      </c>
      <c r="Y107" s="112">
        <f t="shared" si="44"/>
        <v>4.8518539698083343</v>
      </c>
      <c r="Z107" s="111">
        <v>3822878</v>
      </c>
      <c r="AA107" s="111">
        <v>842569</v>
      </c>
      <c r="AB107" s="111">
        <f t="shared" si="45"/>
        <v>4665447</v>
      </c>
      <c r="AC107" s="112">
        <f t="shared" si="46"/>
        <v>112.61579125229314</v>
      </c>
      <c r="AD107" s="112">
        <f t="shared" si="47"/>
        <v>2.7846025504551331</v>
      </c>
      <c r="AE107" s="111">
        <v>43352807</v>
      </c>
      <c r="AF107" s="112">
        <f t="shared" si="48"/>
        <v>1046.4614994689582</v>
      </c>
      <c r="AG107" s="112">
        <f t="shared" si="49"/>
        <v>25.875406352615123</v>
      </c>
      <c r="AH107" s="111">
        <f t="shared" si="50"/>
        <v>167544449</v>
      </c>
      <c r="AI107" s="266">
        <v>41428</v>
      </c>
    </row>
    <row r="108" spans="1:35" x14ac:dyDescent="0.2">
      <c r="A108" s="435">
        <v>55</v>
      </c>
      <c r="B108" s="435" t="s">
        <v>148</v>
      </c>
      <c r="C108" s="114">
        <v>3801651</v>
      </c>
      <c r="D108" s="114">
        <v>290967</v>
      </c>
      <c r="E108" s="114">
        <v>3035734</v>
      </c>
      <c r="F108" s="114">
        <v>19989</v>
      </c>
      <c r="G108" s="114">
        <v>318796</v>
      </c>
      <c r="H108" s="114">
        <v>106170</v>
      </c>
      <c r="I108" s="114">
        <v>126784</v>
      </c>
      <c r="J108" s="114">
        <v>71959</v>
      </c>
      <c r="K108" s="114">
        <f t="shared" si="34"/>
        <v>7772050</v>
      </c>
      <c r="L108" s="115">
        <f t="shared" si="35"/>
        <v>644.50203167758525</v>
      </c>
      <c r="M108" s="118">
        <f t="shared" si="36"/>
        <v>48.119214525123617</v>
      </c>
      <c r="N108" s="114">
        <v>1254670</v>
      </c>
      <c r="O108" s="115">
        <f t="shared" si="37"/>
        <v>104.04428227879592</v>
      </c>
      <c r="P108" s="118">
        <f t="shared" si="38"/>
        <v>7.7680579626014818</v>
      </c>
      <c r="Q108" s="114">
        <v>119669</v>
      </c>
      <c r="R108" s="115">
        <f t="shared" si="39"/>
        <v>9.9236255079193967</v>
      </c>
      <c r="S108" s="118">
        <f t="shared" si="40"/>
        <v>0.74090854832470432</v>
      </c>
      <c r="T108" s="114">
        <v>22216</v>
      </c>
      <c r="U108" s="115">
        <f t="shared" si="41"/>
        <v>1.8422754788954308</v>
      </c>
      <c r="V108" s="118">
        <f t="shared" si="42"/>
        <v>0.13754626770159048</v>
      </c>
      <c r="W108" s="114">
        <v>4270823</v>
      </c>
      <c r="X108" s="115">
        <f t="shared" si="43"/>
        <v>354.16062691765484</v>
      </c>
      <c r="Y108" s="118">
        <f t="shared" si="44"/>
        <v>26.442013128560937</v>
      </c>
      <c r="Z108" s="114">
        <v>554513</v>
      </c>
      <c r="AA108" s="114">
        <v>34947</v>
      </c>
      <c r="AB108" s="114">
        <f t="shared" si="45"/>
        <v>589460</v>
      </c>
      <c r="AC108" s="115">
        <f t="shared" si="46"/>
        <v>48.881333443900822</v>
      </c>
      <c r="AD108" s="118">
        <f t="shared" si="47"/>
        <v>3.6495329023847458</v>
      </c>
      <c r="AE108" s="114">
        <v>2122768</v>
      </c>
      <c r="AF108" s="115">
        <f t="shared" si="48"/>
        <v>176.03184343643753</v>
      </c>
      <c r="AG108" s="118">
        <f t="shared" si="49"/>
        <v>13.142726665302925</v>
      </c>
      <c r="AH108" s="114">
        <f t="shared" si="50"/>
        <v>16151656</v>
      </c>
      <c r="AI108" s="256">
        <v>12059</v>
      </c>
    </row>
    <row r="109" spans="1:35" x14ac:dyDescent="0.2">
      <c r="A109" s="431">
        <v>56</v>
      </c>
      <c r="B109" s="431" t="s">
        <v>150</v>
      </c>
      <c r="C109" s="111">
        <v>14403671</v>
      </c>
      <c r="D109" s="111">
        <v>349910</v>
      </c>
      <c r="E109" s="111">
        <v>5856966</v>
      </c>
      <c r="F109" s="111">
        <v>646</v>
      </c>
      <c r="G109" s="111">
        <v>113960</v>
      </c>
      <c r="H109" s="111">
        <v>202923</v>
      </c>
      <c r="I109" s="111">
        <v>196632</v>
      </c>
      <c r="J109" s="111">
        <v>165909</v>
      </c>
      <c r="K109" s="111">
        <f t="shared" si="34"/>
        <v>21290617</v>
      </c>
      <c r="L109" s="112">
        <f t="shared" si="35"/>
        <v>1522.7161350307538</v>
      </c>
      <c r="M109" s="220">
        <f t="shared" si="36"/>
        <v>67.453101414177127</v>
      </c>
      <c r="N109" s="111">
        <v>4420523</v>
      </c>
      <c r="O109" s="112">
        <f t="shared" si="37"/>
        <v>316.15813188385067</v>
      </c>
      <c r="P109" s="220">
        <f t="shared" si="38"/>
        <v>14.005135981860109</v>
      </c>
      <c r="Q109" s="111">
        <v>328950</v>
      </c>
      <c r="R109" s="112">
        <f t="shared" si="39"/>
        <v>23.526677156343872</v>
      </c>
      <c r="S109" s="220">
        <f t="shared" si="40"/>
        <v>1.0421819954862541</v>
      </c>
      <c r="T109" s="111">
        <v>90130</v>
      </c>
      <c r="U109" s="112">
        <f t="shared" si="41"/>
        <v>6.4461450436275207</v>
      </c>
      <c r="V109" s="220">
        <f t="shared" si="42"/>
        <v>0.2855505798850162</v>
      </c>
      <c r="W109" s="111">
        <v>2719035</v>
      </c>
      <c r="X109" s="112">
        <f t="shared" si="43"/>
        <v>194.46681447575455</v>
      </c>
      <c r="Y109" s="220">
        <f t="shared" si="44"/>
        <v>8.6144682234289913</v>
      </c>
      <c r="Z109" s="111">
        <v>875475</v>
      </c>
      <c r="AA109" s="111">
        <v>13011</v>
      </c>
      <c r="AB109" s="111">
        <f t="shared" si="45"/>
        <v>888486</v>
      </c>
      <c r="AC109" s="112">
        <f t="shared" si="46"/>
        <v>63.544986411099984</v>
      </c>
      <c r="AD109" s="220">
        <f t="shared" si="47"/>
        <v>2.8149083825554038</v>
      </c>
      <c r="AE109" s="111">
        <v>1825844</v>
      </c>
      <c r="AF109" s="112">
        <f t="shared" si="48"/>
        <v>130.58532398798454</v>
      </c>
      <c r="AG109" s="220">
        <f t="shared" si="49"/>
        <v>5.7846534226070956</v>
      </c>
      <c r="AH109" s="111">
        <f t="shared" si="50"/>
        <v>31563585</v>
      </c>
      <c r="AI109" s="266">
        <v>13982</v>
      </c>
    </row>
    <row r="110" spans="1:35" x14ac:dyDescent="0.2">
      <c r="A110" s="435">
        <v>57</v>
      </c>
      <c r="B110" s="435" t="s">
        <v>152</v>
      </c>
      <c r="C110" s="114">
        <v>12209499</v>
      </c>
      <c r="D110" s="114">
        <v>134977</v>
      </c>
      <c r="E110" s="114">
        <v>3586225</v>
      </c>
      <c r="F110" s="114">
        <v>29725</v>
      </c>
      <c r="G110" s="114">
        <v>207959</v>
      </c>
      <c r="H110" s="114">
        <v>0</v>
      </c>
      <c r="I110" s="114">
        <v>142079</v>
      </c>
      <c r="J110" s="114">
        <v>111099</v>
      </c>
      <c r="K110" s="114">
        <f t="shared" si="34"/>
        <v>16421563</v>
      </c>
      <c r="L110" s="115">
        <f t="shared" si="35"/>
        <v>1953.3202093493517</v>
      </c>
      <c r="M110" s="118">
        <f t="shared" si="36"/>
        <v>72.250753127011507</v>
      </c>
      <c r="N110" s="114">
        <v>2514543</v>
      </c>
      <c r="O110" s="115">
        <f t="shared" si="37"/>
        <v>299.10110622100632</v>
      </c>
      <c r="P110" s="118">
        <f t="shared" si="38"/>
        <v>11.063357703542282</v>
      </c>
      <c r="Q110" s="114">
        <v>101220</v>
      </c>
      <c r="R110" s="115">
        <f t="shared" si="39"/>
        <v>12.039966694421315</v>
      </c>
      <c r="S110" s="118">
        <f t="shared" si="40"/>
        <v>0.44534257984554237</v>
      </c>
      <c r="T110" s="114">
        <v>71208</v>
      </c>
      <c r="U110" s="115">
        <f t="shared" si="41"/>
        <v>8.4700844534316637</v>
      </c>
      <c r="V110" s="118">
        <f t="shared" si="42"/>
        <v>0.31329731698914626</v>
      </c>
      <c r="W110" s="114">
        <v>2130188</v>
      </c>
      <c r="X110" s="115">
        <f t="shared" si="43"/>
        <v>253.38265730938502</v>
      </c>
      <c r="Y110" s="118">
        <f t="shared" si="44"/>
        <v>9.3722922295595374</v>
      </c>
      <c r="Z110" s="114">
        <v>341388</v>
      </c>
      <c r="AA110" s="114">
        <v>47752</v>
      </c>
      <c r="AB110" s="114">
        <f t="shared" si="45"/>
        <v>389140</v>
      </c>
      <c r="AC110" s="115">
        <f t="shared" si="46"/>
        <v>46.287617461639108</v>
      </c>
      <c r="AD110" s="118">
        <f t="shared" si="47"/>
        <v>1.7121182722890178</v>
      </c>
      <c r="AE110" s="114">
        <v>1100708</v>
      </c>
      <c r="AF110" s="115">
        <f t="shared" si="48"/>
        <v>130.92756036636138</v>
      </c>
      <c r="AG110" s="118">
        <f t="shared" si="49"/>
        <v>4.842838770762965</v>
      </c>
      <c r="AH110" s="114">
        <f t="shared" si="50"/>
        <v>22728570</v>
      </c>
      <c r="AI110" s="256">
        <v>8407</v>
      </c>
    </row>
    <row r="111" spans="1:35" x14ac:dyDescent="0.2">
      <c r="A111" s="431">
        <v>58</v>
      </c>
      <c r="B111" s="431" t="s">
        <v>154</v>
      </c>
      <c r="C111" s="111">
        <v>29380418</v>
      </c>
      <c r="D111" s="111">
        <v>1634728</v>
      </c>
      <c r="E111" s="111">
        <v>39357512</v>
      </c>
      <c r="F111" s="111">
        <v>65850</v>
      </c>
      <c r="G111" s="111">
        <v>433007</v>
      </c>
      <c r="H111" s="111">
        <v>624563</v>
      </c>
      <c r="I111" s="111">
        <v>446221</v>
      </c>
      <c r="J111" s="111">
        <v>252839</v>
      </c>
      <c r="K111" s="111">
        <f t="shared" si="34"/>
        <v>72195138</v>
      </c>
      <c r="L111" s="112">
        <f t="shared" si="35"/>
        <v>2380.0856492928492</v>
      </c>
      <c r="M111" s="220">
        <f t="shared" si="36"/>
        <v>72.471190184668117</v>
      </c>
      <c r="N111" s="111">
        <v>11301580</v>
      </c>
      <c r="O111" s="112">
        <f t="shared" si="37"/>
        <v>372.58365476543696</v>
      </c>
      <c r="P111" s="220">
        <f t="shared" si="38"/>
        <v>11.34479379438601</v>
      </c>
      <c r="Q111" s="111">
        <v>2193029</v>
      </c>
      <c r="R111" s="112">
        <f t="shared" si="39"/>
        <v>72.298453829162952</v>
      </c>
      <c r="S111" s="220">
        <f t="shared" si="40"/>
        <v>2.2014144739150239</v>
      </c>
      <c r="T111" s="111">
        <v>489260</v>
      </c>
      <c r="U111" s="112">
        <f t="shared" si="41"/>
        <v>16.12962779810767</v>
      </c>
      <c r="V111" s="220">
        <f t="shared" si="42"/>
        <v>0.4911307809917993</v>
      </c>
      <c r="W111" s="111">
        <v>6101990</v>
      </c>
      <c r="X111" s="112">
        <f t="shared" si="43"/>
        <v>201.16671611775953</v>
      </c>
      <c r="Y111" s="220">
        <f t="shared" si="44"/>
        <v>6.1253221483549636</v>
      </c>
      <c r="Z111" s="111">
        <v>4459154</v>
      </c>
      <c r="AA111" s="111">
        <v>382834</v>
      </c>
      <c r="AB111" s="111">
        <f t="shared" si="45"/>
        <v>4841988</v>
      </c>
      <c r="AC111" s="112">
        <f t="shared" si="46"/>
        <v>159.62773217288103</v>
      </c>
      <c r="AD111" s="220">
        <f t="shared" si="47"/>
        <v>4.8605022850691251</v>
      </c>
      <c r="AE111" s="111">
        <v>2496102</v>
      </c>
      <c r="AF111" s="112">
        <f t="shared" si="48"/>
        <v>82.289981208584706</v>
      </c>
      <c r="AG111" s="220">
        <f t="shared" si="49"/>
        <v>2.5056463326149534</v>
      </c>
      <c r="AH111" s="111">
        <f t="shared" si="50"/>
        <v>99619087</v>
      </c>
      <c r="AI111" s="266">
        <v>30333</v>
      </c>
    </row>
    <row r="112" spans="1:35" x14ac:dyDescent="0.2">
      <c r="A112" s="435">
        <v>59</v>
      </c>
      <c r="B112" s="435" t="s">
        <v>156</v>
      </c>
      <c r="C112" s="114">
        <v>15335697</v>
      </c>
      <c r="D112" s="114">
        <v>1445669</v>
      </c>
      <c r="E112" s="114">
        <v>5685512</v>
      </c>
      <c r="F112" s="114">
        <v>0</v>
      </c>
      <c r="G112" s="114">
        <v>0</v>
      </c>
      <c r="H112" s="114">
        <v>0</v>
      </c>
      <c r="I112" s="114">
        <v>245894</v>
      </c>
      <c r="J112" s="114">
        <v>155710</v>
      </c>
      <c r="K112" s="114">
        <f t="shared" si="34"/>
        <v>22868482</v>
      </c>
      <c r="L112" s="115">
        <f t="shared" si="35"/>
        <v>2101.3031333272074</v>
      </c>
      <c r="M112" s="118">
        <f t="shared" si="36"/>
        <v>76.848737229602264</v>
      </c>
      <c r="N112" s="114">
        <v>4282803</v>
      </c>
      <c r="O112" s="115">
        <f t="shared" si="37"/>
        <v>393.5314711017183</v>
      </c>
      <c r="P112" s="118">
        <f t="shared" si="38"/>
        <v>14.39221030731958</v>
      </c>
      <c r="Q112" s="114">
        <v>198075</v>
      </c>
      <c r="R112" s="115">
        <f t="shared" si="39"/>
        <v>18.200404300284848</v>
      </c>
      <c r="S112" s="118">
        <f t="shared" si="40"/>
        <v>0.66562413835572776</v>
      </c>
      <c r="T112" s="114">
        <v>34641</v>
      </c>
      <c r="U112" s="115">
        <f t="shared" si="41"/>
        <v>3.1830377653220618</v>
      </c>
      <c r="V112" s="118">
        <f t="shared" si="42"/>
        <v>0.11640987392038755</v>
      </c>
      <c r="W112" s="114">
        <v>820589</v>
      </c>
      <c r="X112" s="115">
        <f t="shared" si="43"/>
        <v>75.400992373426448</v>
      </c>
      <c r="Y112" s="118">
        <f t="shared" si="44"/>
        <v>2.7575607525896166</v>
      </c>
      <c r="Z112" s="114">
        <v>559968</v>
      </c>
      <c r="AA112" s="114">
        <v>97710</v>
      </c>
      <c r="AB112" s="114">
        <f t="shared" si="45"/>
        <v>657678</v>
      </c>
      <c r="AC112" s="115">
        <f t="shared" si="46"/>
        <v>60.431682440503536</v>
      </c>
      <c r="AD112" s="118">
        <f t="shared" si="47"/>
        <v>2.2101040114376791</v>
      </c>
      <c r="AE112" s="114">
        <v>895517</v>
      </c>
      <c r="AF112" s="115">
        <f t="shared" si="48"/>
        <v>82.285858678673165</v>
      </c>
      <c r="AG112" s="118">
        <f t="shared" si="49"/>
        <v>3.0093536867747384</v>
      </c>
      <c r="AH112" s="114">
        <f t="shared" si="50"/>
        <v>29757785</v>
      </c>
      <c r="AI112" s="256">
        <v>10883</v>
      </c>
    </row>
    <row r="113" spans="1:35" x14ac:dyDescent="0.2">
      <c r="A113" s="431">
        <v>60</v>
      </c>
      <c r="B113" s="431" t="s">
        <v>158</v>
      </c>
      <c r="C113" s="111">
        <v>90541239</v>
      </c>
      <c r="D113" s="111">
        <v>3491996</v>
      </c>
      <c r="E113" s="111">
        <v>25665552</v>
      </c>
      <c r="F113" s="111">
        <v>208000</v>
      </c>
      <c r="G113" s="111">
        <v>3630785</v>
      </c>
      <c r="H113" s="111">
        <v>729</v>
      </c>
      <c r="I113" s="111">
        <v>936992</v>
      </c>
      <c r="J113" s="111">
        <v>455429</v>
      </c>
      <c r="K113" s="111">
        <f t="shared" si="34"/>
        <v>124930722</v>
      </c>
      <c r="L113" s="112">
        <f t="shared" si="35"/>
        <v>1223.3118433292534</v>
      </c>
      <c r="M113" s="220">
        <f t="shared" si="36"/>
        <v>69.243535183676769</v>
      </c>
      <c r="N113" s="111">
        <v>17390052</v>
      </c>
      <c r="O113" s="112">
        <f t="shared" si="37"/>
        <v>170.28202692778459</v>
      </c>
      <c r="P113" s="220">
        <f t="shared" si="38"/>
        <v>9.6385313254490637</v>
      </c>
      <c r="Q113" s="111">
        <v>558579</v>
      </c>
      <c r="R113" s="112">
        <f t="shared" si="39"/>
        <v>5.4695618115055078</v>
      </c>
      <c r="S113" s="220">
        <f t="shared" si="40"/>
        <v>0.30959546235042962</v>
      </c>
      <c r="T113" s="111">
        <v>53649</v>
      </c>
      <c r="U113" s="112">
        <f t="shared" si="41"/>
        <v>0.52532680538555687</v>
      </c>
      <c r="V113" s="220">
        <f t="shared" si="42"/>
        <v>2.9735251342492639E-2</v>
      </c>
      <c r="W113" s="111">
        <v>28835158</v>
      </c>
      <c r="X113" s="112">
        <f t="shared" si="43"/>
        <v>282.35160832313341</v>
      </c>
      <c r="Y113" s="220">
        <f t="shared" si="44"/>
        <v>15.98204385227101</v>
      </c>
      <c r="Z113" s="111">
        <v>6089888</v>
      </c>
      <c r="AA113" s="111">
        <v>227748</v>
      </c>
      <c r="AB113" s="111">
        <f t="shared" si="45"/>
        <v>6317636</v>
      </c>
      <c r="AC113" s="112">
        <f t="shared" si="46"/>
        <v>61.861796817625461</v>
      </c>
      <c r="AD113" s="220">
        <f t="shared" si="47"/>
        <v>3.501584267188202</v>
      </c>
      <c r="AE113" s="111">
        <v>2336422</v>
      </c>
      <c r="AF113" s="112">
        <f t="shared" si="48"/>
        <v>22.878061199510405</v>
      </c>
      <c r="AG113" s="220">
        <f t="shared" si="49"/>
        <v>1.2949746577220329</v>
      </c>
      <c r="AH113" s="111">
        <f t="shared" si="50"/>
        <v>180422218</v>
      </c>
      <c r="AI113" s="266">
        <v>102125</v>
      </c>
    </row>
    <row r="114" spans="1:35" x14ac:dyDescent="0.2">
      <c r="A114" s="435">
        <v>61</v>
      </c>
      <c r="B114" s="435" t="s">
        <v>160</v>
      </c>
      <c r="C114" s="114">
        <v>21024917</v>
      </c>
      <c r="D114" s="114">
        <v>1058861</v>
      </c>
      <c r="E114" s="114">
        <v>4501878</v>
      </c>
      <c r="F114" s="114">
        <v>16437</v>
      </c>
      <c r="G114" s="114">
        <v>82089</v>
      </c>
      <c r="H114" s="114">
        <v>0</v>
      </c>
      <c r="I114" s="114">
        <v>236062</v>
      </c>
      <c r="J114" s="114">
        <v>179804</v>
      </c>
      <c r="K114" s="114">
        <f t="shared" si="34"/>
        <v>27100048</v>
      </c>
      <c r="L114" s="115">
        <f t="shared" si="35"/>
        <v>1832.5701920476063</v>
      </c>
      <c r="M114" s="118">
        <f t="shared" si="36"/>
        <v>64.006858121941022</v>
      </c>
      <c r="N114" s="114">
        <v>8216685</v>
      </c>
      <c r="O114" s="115">
        <f t="shared" si="37"/>
        <v>555.63193129564513</v>
      </c>
      <c r="P114" s="118">
        <f t="shared" si="38"/>
        <v>19.406762343287397</v>
      </c>
      <c r="Q114" s="114">
        <v>543073</v>
      </c>
      <c r="R114" s="115">
        <f t="shared" si="39"/>
        <v>36.723897754936438</v>
      </c>
      <c r="S114" s="118">
        <f t="shared" si="40"/>
        <v>1.2826691842338021</v>
      </c>
      <c r="T114" s="114">
        <v>355592</v>
      </c>
      <c r="U114" s="115">
        <f t="shared" si="41"/>
        <v>24.04598322964566</v>
      </c>
      <c r="V114" s="118">
        <f t="shared" si="42"/>
        <v>0.83986296604704369</v>
      </c>
      <c r="W114" s="114">
        <v>3166984</v>
      </c>
      <c r="X114" s="115">
        <f t="shared" si="43"/>
        <v>214.15904787665676</v>
      </c>
      <c r="Y114" s="118">
        <f t="shared" si="44"/>
        <v>7.4800124177808573</v>
      </c>
      <c r="Z114" s="114">
        <v>1341654</v>
      </c>
      <c r="AA114" s="114">
        <v>36937</v>
      </c>
      <c r="AB114" s="114">
        <f t="shared" si="45"/>
        <v>1378591</v>
      </c>
      <c r="AC114" s="115">
        <f t="shared" si="46"/>
        <v>93.223627265350288</v>
      </c>
      <c r="AD114" s="118">
        <f t="shared" si="47"/>
        <v>3.2560561717523453</v>
      </c>
      <c r="AE114" s="114">
        <v>1578315</v>
      </c>
      <c r="AF114" s="115">
        <f t="shared" si="48"/>
        <v>106.72944279145253</v>
      </c>
      <c r="AG114" s="118">
        <f t="shared" si="49"/>
        <v>3.7277787949575343</v>
      </c>
      <c r="AH114" s="114">
        <f t="shared" si="50"/>
        <v>42339288</v>
      </c>
      <c r="AI114" s="256">
        <v>14788</v>
      </c>
    </row>
    <row r="115" spans="1:35" x14ac:dyDescent="0.2">
      <c r="A115" s="431">
        <v>62</v>
      </c>
      <c r="B115" s="431" t="s">
        <v>249</v>
      </c>
      <c r="C115" s="111">
        <v>31500064</v>
      </c>
      <c r="D115" s="111">
        <v>1470956</v>
      </c>
      <c r="E115" s="111">
        <v>10364499</v>
      </c>
      <c r="F115" s="111">
        <v>36589</v>
      </c>
      <c r="G115" s="111">
        <v>78165</v>
      </c>
      <c r="H115" s="111">
        <v>0</v>
      </c>
      <c r="I115" s="111">
        <v>387117</v>
      </c>
      <c r="J115" s="111">
        <v>339618</v>
      </c>
      <c r="K115" s="111">
        <f t="shared" si="34"/>
        <v>44177008</v>
      </c>
      <c r="L115" s="112">
        <f t="shared" si="35"/>
        <v>1647.9039092808116</v>
      </c>
      <c r="M115" s="220">
        <f t="shared" si="36"/>
        <v>56.950177698393347</v>
      </c>
      <c r="N115" s="111">
        <v>24242505</v>
      </c>
      <c r="O115" s="112">
        <f t="shared" si="37"/>
        <v>904.30114145031337</v>
      </c>
      <c r="P115" s="220">
        <f t="shared" si="38"/>
        <v>31.251889390159455</v>
      </c>
      <c r="Q115" s="111">
        <v>1157120</v>
      </c>
      <c r="R115" s="112">
        <f t="shared" si="39"/>
        <v>43.163234855267085</v>
      </c>
      <c r="S115" s="220">
        <f t="shared" si="40"/>
        <v>1.4916852136832108</v>
      </c>
      <c r="T115" s="111">
        <v>292410</v>
      </c>
      <c r="U115" s="112">
        <f t="shared" si="41"/>
        <v>10.907564905998209</v>
      </c>
      <c r="V115" s="220">
        <f t="shared" si="42"/>
        <v>0.37695629954810878</v>
      </c>
      <c r="W115" s="111">
        <v>2722071</v>
      </c>
      <c r="X115" s="112">
        <f t="shared" si="43"/>
        <v>101.53950313339301</v>
      </c>
      <c r="Y115" s="220">
        <f t="shared" si="44"/>
        <v>3.5091201096652647</v>
      </c>
      <c r="Z115" s="111">
        <v>4011267</v>
      </c>
      <c r="AA115" s="111">
        <v>370149</v>
      </c>
      <c r="AB115" s="111">
        <f t="shared" si="45"/>
        <v>4381416</v>
      </c>
      <c r="AC115" s="112">
        <f t="shared" si="46"/>
        <v>163.43688451208595</v>
      </c>
      <c r="AD115" s="220">
        <f t="shared" si="47"/>
        <v>5.6482417227210995</v>
      </c>
      <c r="AE115" s="111">
        <v>598796</v>
      </c>
      <c r="AF115" s="112">
        <f t="shared" si="48"/>
        <v>22.336466726350345</v>
      </c>
      <c r="AG115" s="220">
        <f t="shared" si="49"/>
        <v>0.77192956582951799</v>
      </c>
      <c r="AH115" s="111">
        <f t="shared" si="50"/>
        <v>77571326</v>
      </c>
      <c r="AI115" s="266">
        <v>26808</v>
      </c>
    </row>
    <row r="116" spans="1:35" x14ac:dyDescent="0.2">
      <c r="A116" s="435">
        <v>63</v>
      </c>
      <c r="B116" s="435" t="s">
        <v>164</v>
      </c>
      <c r="C116" s="114">
        <v>21432176</v>
      </c>
      <c r="D116" s="114">
        <v>521367</v>
      </c>
      <c r="E116" s="114">
        <v>5095411</v>
      </c>
      <c r="F116" s="114">
        <v>24665</v>
      </c>
      <c r="G116" s="114">
        <v>0</v>
      </c>
      <c r="H116" s="114">
        <v>0</v>
      </c>
      <c r="I116" s="114">
        <v>331861</v>
      </c>
      <c r="J116" s="114">
        <v>202823</v>
      </c>
      <c r="K116" s="114">
        <f t="shared" si="34"/>
        <v>27608303</v>
      </c>
      <c r="L116" s="115">
        <f t="shared" si="35"/>
        <v>2272.2883127572018</v>
      </c>
      <c r="M116" s="118">
        <f t="shared" si="36"/>
        <v>64.768002987065259</v>
      </c>
      <c r="N116" s="114">
        <v>6981179</v>
      </c>
      <c r="O116" s="115">
        <f t="shared" si="37"/>
        <v>574.58263374485591</v>
      </c>
      <c r="P116" s="118">
        <f t="shared" si="38"/>
        <v>16.377573888740546</v>
      </c>
      <c r="Q116" s="114">
        <v>228023</v>
      </c>
      <c r="R116" s="115">
        <f t="shared" si="39"/>
        <v>18.767325102880658</v>
      </c>
      <c r="S116" s="118">
        <f t="shared" si="40"/>
        <v>0.53493307231232512</v>
      </c>
      <c r="T116" s="114">
        <v>274602</v>
      </c>
      <c r="U116" s="115">
        <f t="shared" si="41"/>
        <v>22.600987654320988</v>
      </c>
      <c r="V116" s="118">
        <f t="shared" si="42"/>
        <v>0.64420559120399745</v>
      </c>
      <c r="W116" s="114">
        <v>4000368</v>
      </c>
      <c r="X116" s="115">
        <f t="shared" si="43"/>
        <v>329.24839506172839</v>
      </c>
      <c r="Y116" s="118">
        <f t="shared" si="44"/>
        <v>9.3847074401262649</v>
      </c>
      <c r="Z116" s="114">
        <v>1904125</v>
      </c>
      <c r="AA116" s="114">
        <v>9631</v>
      </c>
      <c r="AB116" s="114">
        <f t="shared" si="45"/>
        <v>1913756</v>
      </c>
      <c r="AC116" s="115">
        <f t="shared" si="46"/>
        <v>157.51078189300412</v>
      </c>
      <c r="AD116" s="118">
        <f t="shared" si="47"/>
        <v>4.4895970000225685</v>
      </c>
      <c r="AE116" s="114">
        <v>1620223</v>
      </c>
      <c r="AF116" s="115">
        <f t="shared" si="48"/>
        <v>133.35168724279836</v>
      </c>
      <c r="AG116" s="118">
        <f t="shared" si="49"/>
        <v>3.8009800205290358</v>
      </c>
      <c r="AH116" s="114">
        <f t="shared" si="50"/>
        <v>42626454</v>
      </c>
      <c r="AI116" s="256">
        <v>12150</v>
      </c>
    </row>
    <row r="117" spans="1:35" x14ac:dyDescent="0.2">
      <c r="A117" s="431">
        <v>64</v>
      </c>
      <c r="B117" s="431" t="s">
        <v>166</v>
      </c>
      <c r="C117" s="111">
        <v>0</v>
      </c>
      <c r="D117" s="111">
        <v>0</v>
      </c>
      <c r="E117" s="111">
        <v>0</v>
      </c>
      <c r="F117" s="111">
        <v>0</v>
      </c>
      <c r="G117" s="111">
        <v>0</v>
      </c>
      <c r="H117" s="111">
        <v>0</v>
      </c>
      <c r="I117" s="111">
        <v>0</v>
      </c>
      <c r="J117" s="111">
        <v>0</v>
      </c>
      <c r="K117" s="111">
        <f t="shared" si="34"/>
        <v>0</v>
      </c>
      <c r="L117" s="112">
        <f t="shared" si="35"/>
        <v>0</v>
      </c>
      <c r="M117" s="220">
        <f t="shared" si="36"/>
        <v>0</v>
      </c>
      <c r="N117" s="111">
        <v>0</v>
      </c>
      <c r="O117" s="112">
        <f t="shared" si="37"/>
        <v>0</v>
      </c>
      <c r="P117" s="220">
        <f t="shared" si="38"/>
        <v>0</v>
      </c>
      <c r="Q117" s="111">
        <v>0</v>
      </c>
      <c r="R117" s="112">
        <f t="shared" si="39"/>
        <v>0</v>
      </c>
      <c r="S117" s="220">
        <f t="shared" si="40"/>
        <v>0</v>
      </c>
      <c r="T117" s="111">
        <v>0</v>
      </c>
      <c r="U117" s="112">
        <f t="shared" si="41"/>
        <v>0</v>
      </c>
      <c r="V117" s="220">
        <f t="shared" si="42"/>
        <v>0</v>
      </c>
      <c r="W117" s="111">
        <v>0</v>
      </c>
      <c r="X117" s="112">
        <f t="shared" si="43"/>
        <v>0</v>
      </c>
      <c r="Y117" s="220">
        <f t="shared" si="44"/>
        <v>0</v>
      </c>
      <c r="Z117" s="111">
        <v>0</v>
      </c>
      <c r="AA117" s="111">
        <v>0</v>
      </c>
      <c r="AB117" s="111">
        <f t="shared" si="45"/>
        <v>0</v>
      </c>
      <c r="AC117" s="112">
        <f t="shared" si="46"/>
        <v>0</v>
      </c>
      <c r="AD117" s="220">
        <f t="shared" si="47"/>
        <v>0</v>
      </c>
      <c r="AE117" s="111">
        <v>0</v>
      </c>
      <c r="AF117" s="112">
        <f t="shared" si="48"/>
        <v>0</v>
      </c>
      <c r="AG117" s="220">
        <f t="shared" si="49"/>
        <v>0</v>
      </c>
      <c r="AH117" s="111">
        <f t="shared" si="50"/>
        <v>0</v>
      </c>
      <c r="AI117" s="266">
        <v>0</v>
      </c>
    </row>
    <row r="118" spans="1:35" x14ac:dyDescent="0.2">
      <c r="A118" s="435">
        <v>65</v>
      </c>
      <c r="B118" s="435" t="s">
        <v>168</v>
      </c>
      <c r="C118" s="114">
        <v>5684561</v>
      </c>
      <c r="D118" s="114">
        <v>545844</v>
      </c>
      <c r="E118" s="114">
        <v>3502565</v>
      </c>
      <c r="F118" s="114">
        <v>9790</v>
      </c>
      <c r="G118" s="114">
        <v>268645</v>
      </c>
      <c r="H118" s="114">
        <v>0</v>
      </c>
      <c r="I118" s="114">
        <v>139878</v>
      </c>
      <c r="J118" s="114">
        <v>86362</v>
      </c>
      <c r="K118" s="114">
        <f t="shared" si="34"/>
        <v>10237645</v>
      </c>
      <c r="L118" s="115">
        <f t="shared" ref="L118:L148" si="51">IFERROR(K118/$AI118,0)</f>
        <v>654.28804243624973</v>
      </c>
      <c r="M118" s="118">
        <f t="shared" ref="M118:M149" si="52">IF($AH118,K118/$AH118*100,0)</f>
        <v>46.797088094436305</v>
      </c>
      <c r="N118" s="114">
        <v>2776241</v>
      </c>
      <c r="O118" s="115">
        <f t="shared" ref="O118:O148" si="53">IFERROR(N118/$AI118,0)</f>
        <v>177.42960311880873</v>
      </c>
      <c r="P118" s="118">
        <f t="shared" ref="P118:P149" si="54">IF($AH118,N118/$AH118*100,0)</f>
        <v>12.690418025667615</v>
      </c>
      <c r="Q118" s="114">
        <v>175222</v>
      </c>
      <c r="R118" s="115">
        <f t="shared" ref="R118:R148" si="55">IFERROR(Q118/$AI118,0)</f>
        <v>11.198440595641337</v>
      </c>
      <c r="S118" s="118">
        <f t="shared" ref="S118:S149" si="56">IF($AH118,Q118/$AH118*100,0)</f>
        <v>0.80095367343596302</v>
      </c>
      <c r="T118" s="114">
        <v>27898</v>
      </c>
      <c r="U118" s="115">
        <f t="shared" ref="U118:U148" si="57">IFERROR(T118/$AI118,0)</f>
        <v>1.7829615900811657</v>
      </c>
      <c r="V118" s="118">
        <f t="shared" ref="V118:V149" si="58">IF($AH118,T118/$AH118*100,0)</f>
        <v>0.12752397291160067</v>
      </c>
      <c r="W118" s="114">
        <v>4462853</v>
      </c>
      <c r="X118" s="115">
        <f t="shared" ref="X118:X148" si="59">IFERROR(W118/$AI118,0)</f>
        <v>285.22100083083018</v>
      </c>
      <c r="Y118" s="118">
        <f t="shared" ref="Y118:Y149" si="60">IF($AH118,W118/$AH118*100,0)</f>
        <v>20.40005538319793</v>
      </c>
      <c r="Z118" s="114">
        <v>925521</v>
      </c>
      <c r="AA118" s="114">
        <v>899426</v>
      </c>
      <c r="AB118" s="114">
        <f t="shared" ref="AB118:AB148" si="61">(Z118+AA118)</f>
        <v>1824947</v>
      </c>
      <c r="AC118" s="115">
        <f t="shared" ref="AC118:AC148" si="62">IFERROR(AB118/$AI118,0)</f>
        <v>116.63238959544961</v>
      </c>
      <c r="AD118" s="118">
        <f t="shared" ref="AD118:AD149" si="63">IF($AH118,AB118/$AH118*100,0)</f>
        <v>8.3419776253891644</v>
      </c>
      <c r="AE118" s="114">
        <v>2371865</v>
      </c>
      <c r="AF118" s="115">
        <f t="shared" ref="AF118:AF148" si="64">IFERROR(AE118/$AI118,0)</f>
        <v>151.5859270147632</v>
      </c>
      <c r="AG118" s="118">
        <f t="shared" ref="AG118:AG149" si="65">IF($AH118,AE118/$AH118*100,0)</f>
        <v>10.841983224961421</v>
      </c>
      <c r="AH118" s="114">
        <f t="shared" ref="AH118:AH148" si="66">(K118+N118+Q118+T118+W118+AB118+AE118)</f>
        <v>21876671</v>
      </c>
      <c r="AI118" s="256">
        <v>15647</v>
      </c>
    </row>
    <row r="119" spans="1:35" x14ac:dyDescent="0.2">
      <c r="A119" s="431">
        <v>66</v>
      </c>
      <c r="B119" s="431" t="s">
        <v>170</v>
      </c>
      <c r="C119" s="111">
        <v>35552540</v>
      </c>
      <c r="D119" s="111">
        <v>1558173</v>
      </c>
      <c r="E119" s="111">
        <v>15066703</v>
      </c>
      <c r="F119" s="111">
        <v>34670</v>
      </c>
      <c r="G119" s="111">
        <v>1143986</v>
      </c>
      <c r="H119" s="111">
        <v>258463</v>
      </c>
      <c r="I119" s="111">
        <v>579203</v>
      </c>
      <c r="J119" s="111">
        <v>321700</v>
      </c>
      <c r="K119" s="111">
        <f t="shared" si="34"/>
        <v>54515438</v>
      </c>
      <c r="L119" s="112">
        <f t="shared" si="51"/>
        <v>1405.8341843313219</v>
      </c>
      <c r="M119" s="220">
        <f t="shared" si="52"/>
        <v>65.802540540659933</v>
      </c>
      <c r="N119" s="111">
        <v>10362426</v>
      </c>
      <c r="O119" s="112">
        <f t="shared" si="53"/>
        <v>267.22435401516321</v>
      </c>
      <c r="P119" s="220">
        <f t="shared" si="54"/>
        <v>12.507905686543113</v>
      </c>
      <c r="Q119" s="111">
        <v>1201814</v>
      </c>
      <c r="R119" s="112">
        <f t="shared" si="55"/>
        <v>30.992160503378205</v>
      </c>
      <c r="S119" s="220">
        <f t="shared" si="56"/>
        <v>1.4506425584865095</v>
      </c>
      <c r="T119" s="111">
        <v>109700</v>
      </c>
      <c r="U119" s="112">
        <f t="shared" si="57"/>
        <v>2.8289236164835732</v>
      </c>
      <c r="V119" s="220">
        <f t="shared" si="58"/>
        <v>0.13241274329136632</v>
      </c>
      <c r="W119" s="111">
        <v>12697202</v>
      </c>
      <c r="X119" s="112">
        <f t="shared" si="59"/>
        <v>327.43313218835419</v>
      </c>
      <c r="Y119" s="220">
        <f t="shared" si="60"/>
        <v>15.326083399677509</v>
      </c>
      <c r="Z119" s="111">
        <v>1915332</v>
      </c>
      <c r="AA119" s="111">
        <v>244812</v>
      </c>
      <c r="AB119" s="111">
        <f t="shared" si="61"/>
        <v>2160144</v>
      </c>
      <c r="AC119" s="112">
        <f t="shared" si="62"/>
        <v>55.705399969054618</v>
      </c>
      <c r="AD119" s="220">
        <f t="shared" si="63"/>
        <v>2.6073891790737025</v>
      </c>
      <c r="AE119" s="111">
        <v>1800287</v>
      </c>
      <c r="AF119" s="112">
        <f t="shared" si="64"/>
        <v>46.425473206457269</v>
      </c>
      <c r="AG119" s="220">
        <f t="shared" si="65"/>
        <v>2.1730258922678574</v>
      </c>
      <c r="AH119" s="111">
        <f t="shared" si="66"/>
        <v>82847011</v>
      </c>
      <c r="AI119" s="266">
        <v>38778</v>
      </c>
    </row>
    <row r="120" spans="1:35" x14ac:dyDescent="0.2">
      <c r="A120" s="435">
        <v>67</v>
      </c>
      <c r="B120" s="435" t="s">
        <v>250</v>
      </c>
      <c r="C120" s="114">
        <v>17693586</v>
      </c>
      <c r="D120" s="114">
        <v>685561</v>
      </c>
      <c r="E120" s="114">
        <v>9552617</v>
      </c>
      <c r="F120" s="114">
        <v>99835</v>
      </c>
      <c r="G120" s="114">
        <v>404022</v>
      </c>
      <c r="H120" s="114">
        <v>0</v>
      </c>
      <c r="I120" s="114">
        <v>401749</v>
      </c>
      <c r="J120" s="114">
        <v>378467</v>
      </c>
      <c r="K120" s="114">
        <f t="shared" ref="K120:K148" si="67">SUM(C120:J120)</f>
        <v>29215837</v>
      </c>
      <c r="L120" s="115">
        <f t="shared" si="51"/>
        <v>1242.0115206393743</v>
      </c>
      <c r="M120" s="118">
        <f t="shared" si="52"/>
        <v>61.498727466435113</v>
      </c>
      <c r="N120" s="114">
        <v>8674097</v>
      </c>
      <c r="O120" s="115">
        <f t="shared" si="53"/>
        <v>368.74960676784423</v>
      </c>
      <c r="P120" s="118">
        <f t="shared" si="54"/>
        <v>18.258793250401226</v>
      </c>
      <c r="Q120" s="114">
        <v>392602</v>
      </c>
      <c r="R120" s="115">
        <f t="shared" si="55"/>
        <v>16.690133061259193</v>
      </c>
      <c r="S120" s="118">
        <f t="shared" si="56"/>
        <v>0.82641902064203598</v>
      </c>
      <c r="T120" s="114">
        <v>46170</v>
      </c>
      <c r="U120" s="115">
        <f t="shared" si="57"/>
        <v>1.9627598520596863</v>
      </c>
      <c r="V120" s="118">
        <f t="shared" si="58"/>
        <v>9.7186886931403288E-2</v>
      </c>
      <c r="W120" s="114">
        <v>5901883</v>
      </c>
      <c r="X120" s="115">
        <f t="shared" si="59"/>
        <v>250.89839731326788</v>
      </c>
      <c r="Y120" s="118">
        <f t="shared" si="60"/>
        <v>12.423340606527427</v>
      </c>
      <c r="Z120" s="114">
        <v>835869</v>
      </c>
      <c r="AA120" s="114">
        <v>217862</v>
      </c>
      <c r="AB120" s="114">
        <f t="shared" si="61"/>
        <v>1053731</v>
      </c>
      <c r="AC120" s="115">
        <f t="shared" si="62"/>
        <v>44.795774348509966</v>
      </c>
      <c r="AD120" s="118">
        <f t="shared" si="63"/>
        <v>2.2180817750295545</v>
      </c>
      <c r="AE120" s="114">
        <v>2222089</v>
      </c>
      <c r="AF120" s="115">
        <f t="shared" si="64"/>
        <v>94.464524082812559</v>
      </c>
      <c r="AG120" s="118">
        <f t="shared" si="65"/>
        <v>4.6774509940332472</v>
      </c>
      <c r="AH120" s="114">
        <f t="shared" si="66"/>
        <v>47506409</v>
      </c>
      <c r="AI120" s="256">
        <v>23523</v>
      </c>
    </row>
    <row r="121" spans="1:35" x14ac:dyDescent="0.2">
      <c r="A121" s="431">
        <v>68</v>
      </c>
      <c r="B121" s="431" t="s">
        <v>174</v>
      </c>
      <c r="C121" s="111">
        <v>11876899</v>
      </c>
      <c r="D121" s="111">
        <v>510890</v>
      </c>
      <c r="E121" s="111">
        <v>3971481</v>
      </c>
      <c r="F121" s="111">
        <v>109742</v>
      </c>
      <c r="G121" s="111">
        <v>855109</v>
      </c>
      <c r="H121" s="111">
        <v>0</v>
      </c>
      <c r="I121" s="111">
        <v>213049</v>
      </c>
      <c r="J121" s="111">
        <v>93378</v>
      </c>
      <c r="K121" s="111">
        <f t="shared" si="67"/>
        <v>17630548</v>
      </c>
      <c r="L121" s="112">
        <f t="shared" si="51"/>
        <v>1038.0069473064468</v>
      </c>
      <c r="M121" s="220">
        <f t="shared" si="52"/>
        <v>58.162713165656179</v>
      </c>
      <c r="N121" s="111">
        <v>6003767</v>
      </c>
      <c r="O121" s="112">
        <f t="shared" si="53"/>
        <v>353.47465410656463</v>
      </c>
      <c r="P121" s="220">
        <f t="shared" si="54"/>
        <v>19.806269092397589</v>
      </c>
      <c r="Q121" s="111">
        <v>106560</v>
      </c>
      <c r="R121" s="112">
        <f t="shared" si="55"/>
        <v>6.2737709743891665</v>
      </c>
      <c r="S121" s="220">
        <f t="shared" si="56"/>
        <v>0.35153863141022745</v>
      </c>
      <c r="T121" s="111">
        <v>22931</v>
      </c>
      <c r="U121" s="112">
        <f t="shared" si="57"/>
        <v>1.350073594347954</v>
      </c>
      <c r="V121" s="220">
        <f t="shared" si="58"/>
        <v>7.5648764610247055E-2</v>
      </c>
      <c r="W121" s="111">
        <v>3967933</v>
      </c>
      <c r="X121" s="112">
        <f t="shared" si="59"/>
        <v>233.61395348837209</v>
      </c>
      <c r="Y121" s="220">
        <f t="shared" si="60"/>
        <v>13.090106384642247</v>
      </c>
      <c r="Z121" s="111">
        <v>648884</v>
      </c>
      <c r="AA121" s="111">
        <v>39553</v>
      </c>
      <c r="AB121" s="111">
        <f t="shared" si="61"/>
        <v>688437</v>
      </c>
      <c r="AC121" s="112">
        <f t="shared" si="62"/>
        <v>40.532057697968796</v>
      </c>
      <c r="AD121" s="220">
        <f t="shared" si="63"/>
        <v>2.2711355179444701</v>
      </c>
      <c r="AE121" s="111">
        <v>1892282</v>
      </c>
      <c r="AF121" s="112">
        <f t="shared" si="64"/>
        <v>111.40900794818958</v>
      </c>
      <c r="AG121" s="220">
        <f t="shared" si="65"/>
        <v>6.2425884433390388</v>
      </c>
      <c r="AH121" s="111">
        <f t="shared" si="66"/>
        <v>30312458</v>
      </c>
      <c r="AI121" s="266">
        <v>16985</v>
      </c>
    </row>
    <row r="122" spans="1:35" x14ac:dyDescent="0.2">
      <c r="A122" s="435">
        <v>69</v>
      </c>
      <c r="B122" s="435" t="s">
        <v>176</v>
      </c>
      <c r="C122" s="114">
        <v>34770557</v>
      </c>
      <c r="D122" s="114">
        <v>4014514</v>
      </c>
      <c r="E122" s="114">
        <v>13668855</v>
      </c>
      <c r="F122" s="114">
        <v>345791</v>
      </c>
      <c r="G122" s="114">
        <v>2693318</v>
      </c>
      <c r="H122" s="114">
        <v>391626</v>
      </c>
      <c r="I122" s="114">
        <v>707456</v>
      </c>
      <c r="J122" s="114">
        <v>601228</v>
      </c>
      <c r="K122" s="114">
        <f t="shared" si="67"/>
        <v>57193345</v>
      </c>
      <c r="L122" s="115">
        <f t="shared" si="51"/>
        <v>970.81026259059968</v>
      </c>
      <c r="M122" s="118">
        <f t="shared" si="52"/>
        <v>58.366144978617143</v>
      </c>
      <c r="N122" s="114">
        <v>15054626</v>
      </c>
      <c r="O122" s="115">
        <f t="shared" si="53"/>
        <v>255.53996571215183</v>
      </c>
      <c r="P122" s="118">
        <f t="shared" si="54"/>
        <v>15.36333438295765</v>
      </c>
      <c r="Q122" s="114">
        <v>538400</v>
      </c>
      <c r="R122" s="115">
        <f t="shared" si="55"/>
        <v>9.1388997335053386</v>
      </c>
      <c r="S122" s="118">
        <f t="shared" si="56"/>
        <v>0.54944036682043107</v>
      </c>
      <c r="T122" s="114">
        <v>84019</v>
      </c>
      <c r="U122" s="115">
        <f t="shared" si="57"/>
        <v>1.4261538200397197</v>
      </c>
      <c r="V122" s="118">
        <f t="shared" si="58"/>
        <v>8.5741883692209878E-2</v>
      </c>
      <c r="W122" s="114">
        <v>16131921</v>
      </c>
      <c r="X122" s="115">
        <f t="shared" si="59"/>
        <v>273.82616739938555</v>
      </c>
      <c r="Y122" s="118">
        <f t="shared" si="60"/>
        <v>16.462720267010059</v>
      </c>
      <c r="Z122" s="114">
        <v>4502542</v>
      </c>
      <c r="AA122" s="114">
        <v>188415</v>
      </c>
      <c r="AB122" s="114">
        <f t="shared" si="61"/>
        <v>4690957</v>
      </c>
      <c r="AC122" s="115">
        <f t="shared" si="62"/>
        <v>79.625159132958771</v>
      </c>
      <c r="AD122" s="118">
        <f t="shared" si="63"/>
        <v>4.7871492102876463</v>
      </c>
      <c r="AE122" s="114">
        <v>4297348</v>
      </c>
      <c r="AF122" s="115">
        <f t="shared" si="64"/>
        <v>72.943968224330789</v>
      </c>
      <c r="AG122" s="118">
        <f t="shared" si="65"/>
        <v>4.3854689106148692</v>
      </c>
      <c r="AH122" s="114">
        <f t="shared" si="66"/>
        <v>97990616</v>
      </c>
      <c r="AI122" s="256">
        <v>58913</v>
      </c>
    </row>
    <row r="123" spans="1:35" x14ac:dyDescent="0.2">
      <c r="A123" s="431">
        <v>70</v>
      </c>
      <c r="B123" s="431" t="s">
        <v>178</v>
      </c>
      <c r="C123" s="111">
        <v>43674656</v>
      </c>
      <c r="D123" s="111">
        <v>860776</v>
      </c>
      <c r="E123" s="111">
        <v>14564110</v>
      </c>
      <c r="F123" s="111">
        <v>4943</v>
      </c>
      <c r="G123" s="111">
        <v>779108</v>
      </c>
      <c r="H123" s="111">
        <v>0</v>
      </c>
      <c r="I123" s="111">
        <v>460256</v>
      </c>
      <c r="J123" s="111">
        <v>267538</v>
      </c>
      <c r="K123" s="111">
        <f t="shared" si="67"/>
        <v>60611387</v>
      </c>
      <c r="L123" s="112">
        <f t="shared" si="51"/>
        <v>1901.6530292096759</v>
      </c>
      <c r="M123" s="220">
        <f t="shared" si="52"/>
        <v>77.225399116281864</v>
      </c>
      <c r="N123" s="111">
        <v>10533833</v>
      </c>
      <c r="O123" s="112">
        <f t="shared" si="53"/>
        <v>330.49392903084117</v>
      </c>
      <c r="P123" s="220">
        <f t="shared" si="54"/>
        <v>13.421231519570087</v>
      </c>
      <c r="Q123" s="111">
        <v>793796</v>
      </c>
      <c r="R123" s="112">
        <f t="shared" si="55"/>
        <v>24.904966586138737</v>
      </c>
      <c r="S123" s="220">
        <f t="shared" si="56"/>
        <v>1.0113811273929119</v>
      </c>
      <c r="T123" s="111">
        <v>88268</v>
      </c>
      <c r="U123" s="112">
        <f t="shared" si="57"/>
        <v>2.7693659209989647</v>
      </c>
      <c r="V123" s="220">
        <f t="shared" si="58"/>
        <v>0.11246288637473296</v>
      </c>
      <c r="W123" s="111">
        <v>4672055</v>
      </c>
      <c r="X123" s="112">
        <f t="shared" si="59"/>
        <v>146.58347190411948</v>
      </c>
      <c r="Y123" s="220">
        <f t="shared" si="60"/>
        <v>5.952698493242206</v>
      </c>
      <c r="Z123" s="111">
        <v>288369</v>
      </c>
      <c r="AA123" s="111">
        <v>148697</v>
      </c>
      <c r="AB123" s="111">
        <f t="shared" si="61"/>
        <v>437066</v>
      </c>
      <c r="AC123" s="112">
        <f t="shared" si="62"/>
        <v>13.712734916700656</v>
      </c>
      <c r="AD123" s="220">
        <f t="shared" si="63"/>
        <v>0.55686889808604523</v>
      </c>
      <c r="AE123" s="111">
        <v>1349932</v>
      </c>
      <c r="AF123" s="112">
        <f t="shared" si="64"/>
        <v>42.353465315470771</v>
      </c>
      <c r="AG123" s="220">
        <f t="shared" si="65"/>
        <v>1.7199579590521596</v>
      </c>
      <c r="AH123" s="111">
        <f t="shared" si="66"/>
        <v>78486337</v>
      </c>
      <c r="AI123" s="266">
        <v>31873</v>
      </c>
    </row>
    <row r="124" spans="1:35" x14ac:dyDescent="0.2">
      <c r="A124" s="435">
        <v>71</v>
      </c>
      <c r="B124" s="435" t="s">
        <v>180</v>
      </c>
      <c r="C124" s="114">
        <v>9875714</v>
      </c>
      <c r="D124" s="114">
        <v>588833</v>
      </c>
      <c r="E124" s="114">
        <v>6475415</v>
      </c>
      <c r="F124" s="114">
        <v>74440</v>
      </c>
      <c r="G124" s="114">
        <v>161729</v>
      </c>
      <c r="H124" s="114">
        <v>393202</v>
      </c>
      <c r="I124" s="114">
        <v>251939</v>
      </c>
      <c r="J124" s="114">
        <v>176789</v>
      </c>
      <c r="K124" s="114">
        <f t="shared" si="67"/>
        <v>17998061</v>
      </c>
      <c r="L124" s="115">
        <f t="shared" si="51"/>
        <v>798.21097214830581</v>
      </c>
      <c r="M124" s="118">
        <f t="shared" si="52"/>
        <v>53.390403737825821</v>
      </c>
      <c r="N124" s="114">
        <v>5554045</v>
      </c>
      <c r="O124" s="115">
        <f t="shared" si="53"/>
        <v>246.32095973035302</v>
      </c>
      <c r="P124" s="118">
        <f t="shared" si="54"/>
        <v>16.475813973963795</v>
      </c>
      <c r="Q124" s="114">
        <v>378430</v>
      </c>
      <c r="R124" s="115">
        <f t="shared" si="55"/>
        <v>16.78330672343445</v>
      </c>
      <c r="S124" s="118">
        <f t="shared" si="56"/>
        <v>1.1225948443282543</v>
      </c>
      <c r="T124" s="114">
        <v>77615</v>
      </c>
      <c r="U124" s="115">
        <f t="shared" si="57"/>
        <v>3.4422121695937555</v>
      </c>
      <c r="V124" s="118">
        <f t="shared" si="58"/>
        <v>0.23024125688380273</v>
      </c>
      <c r="W124" s="114">
        <v>5625173</v>
      </c>
      <c r="X124" s="115">
        <f t="shared" si="59"/>
        <v>249.47547454319673</v>
      </c>
      <c r="Y124" s="118">
        <f t="shared" si="60"/>
        <v>16.686811849627407</v>
      </c>
      <c r="Z124" s="114">
        <v>2297871</v>
      </c>
      <c r="AA124" s="114">
        <v>507944</v>
      </c>
      <c r="AB124" s="114">
        <f t="shared" si="61"/>
        <v>2805815</v>
      </c>
      <c r="AC124" s="115">
        <f t="shared" si="62"/>
        <v>124.43742238779492</v>
      </c>
      <c r="AD124" s="118">
        <f t="shared" si="63"/>
        <v>8.3233185876882949</v>
      </c>
      <c r="AE124" s="114">
        <v>1271153</v>
      </c>
      <c r="AF124" s="115">
        <f t="shared" si="64"/>
        <v>56.375421323398974</v>
      </c>
      <c r="AG124" s="118">
        <f t="shared" si="65"/>
        <v>3.7708157496826189</v>
      </c>
      <c r="AH124" s="114">
        <f t="shared" si="66"/>
        <v>33710292</v>
      </c>
      <c r="AI124" s="256">
        <v>22548</v>
      </c>
    </row>
    <row r="125" spans="1:35" x14ac:dyDescent="0.2">
      <c r="A125" s="431">
        <v>72</v>
      </c>
      <c r="B125" s="431" t="s">
        <v>182</v>
      </c>
      <c r="C125" s="111">
        <v>31106556</v>
      </c>
      <c r="D125" s="111">
        <v>2363053</v>
      </c>
      <c r="E125" s="111">
        <v>12769372</v>
      </c>
      <c r="F125" s="111">
        <v>171220</v>
      </c>
      <c r="G125" s="111">
        <v>1537174</v>
      </c>
      <c r="H125" s="111">
        <v>0</v>
      </c>
      <c r="I125" s="111">
        <v>587649</v>
      </c>
      <c r="J125" s="111">
        <v>270637</v>
      </c>
      <c r="K125" s="111">
        <f t="shared" si="67"/>
        <v>48805661</v>
      </c>
      <c r="L125" s="112">
        <f t="shared" si="51"/>
        <v>1144.1418993365685</v>
      </c>
      <c r="M125" s="220">
        <f t="shared" si="52"/>
        <v>68.046067700214877</v>
      </c>
      <c r="N125" s="111">
        <v>11510022</v>
      </c>
      <c r="O125" s="112">
        <f t="shared" si="53"/>
        <v>269.82727336662214</v>
      </c>
      <c r="P125" s="220">
        <f t="shared" si="54"/>
        <v>16.047559242010117</v>
      </c>
      <c r="Q125" s="111">
        <v>591214</v>
      </c>
      <c r="R125" s="112">
        <f t="shared" si="55"/>
        <v>13.859718217408632</v>
      </c>
      <c r="S125" s="220">
        <f t="shared" si="56"/>
        <v>0.82428527849084632</v>
      </c>
      <c r="T125" s="111">
        <v>457233</v>
      </c>
      <c r="U125" s="112">
        <f t="shared" si="57"/>
        <v>10.718826921724453</v>
      </c>
      <c r="V125" s="220">
        <f t="shared" si="58"/>
        <v>0.63748563251243229</v>
      </c>
      <c r="W125" s="111">
        <v>4534368</v>
      </c>
      <c r="X125" s="112">
        <f t="shared" si="59"/>
        <v>106.29833321611927</v>
      </c>
      <c r="Y125" s="220">
        <f t="shared" si="60"/>
        <v>6.3219287595692624</v>
      </c>
      <c r="Z125" s="111">
        <v>3522464</v>
      </c>
      <c r="AA125" s="111">
        <v>163285</v>
      </c>
      <c r="AB125" s="111">
        <f t="shared" si="61"/>
        <v>3685749</v>
      </c>
      <c r="AC125" s="112">
        <f t="shared" si="62"/>
        <v>86.404318165834454</v>
      </c>
      <c r="AD125" s="220">
        <f t="shared" si="63"/>
        <v>5.1387630213634292</v>
      </c>
      <c r="AE125" s="111">
        <v>2140193</v>
      </c>
      <c r="AF125" s="112">
        <f t="shared" si="64"/>
        <v>50.172140563096328</v>
      </c>
      <c r="AG125" s="220">
        <f t="shared" si="65"/>
        <v>2.9839103658390362</v>
      </c>
      <c r="AH125" s="111">
        <f t="shared" si="66"/>
        <v>71724440</v>
      </c>
      <c r="AI125" s="266">
        <v>42657</v>
      </c>
    </row>
    <row r="126" spans="1:35" x14ac:dyDescent="0.2">
      <c r="A126" s="435">
        <v>73</v>
      </c>
      <c r="B126" s="435" t="s">
        <v>184</v>
      </c>
      <c r="C126" s="114">
        <v>1031106000</v>
      </c>
      <c r="D126" s="114">
        <v>25822000</v>
      </c>
      <c r="E126" s="114">
        <v>343692000</v>
      </c>
      <c r="F126" s="114">
        <v>129000</v>
      </c>
      <c r="G126" s="114">
        <v>3355000</v>
      </c>
      <c r="H126" s="114">
        <v>0</v>
      </c>
      <c r="I126" s="114">
        <v>9616000</v>
      </c>
      <c r="J126" s="114">
        <v>2773000</v>
      </c>
      <c r="K126" s="114">
        <f t="shared" si="67"/>
        <v>1416493000</v>
      </c>
      <c r="L126" s="115">
        <f t="shared" si="51"/>
        <v>2845.2033029830091</v>
      </c>
      <c r="M126" s="118">
        <f t="shared" si="52"/>
        <v>73.375855106187018</v>
      </c>
      <c r="N126" s="114">
        <v>249964000</v>
      </c>
      <c r="O126" s="115">
        <f t="shared" si="53"/>
        <v>502.08394847475057</v>
      </c>
      <c r="P126" s="118">
        <f t="shared" si="54"/>
        <v>12.948403024768165</v>
      </c>
      <c r="Q126" s="114">
        <v>28490000</v>
      </c>
      <c r="R126" s="115">
        <f t="shared" si="55"/>
        <v>57.225727272909872</v>
      </c>
      <c r="S126" s="118">
        <f t="shared" si="56"/>
        <v>1.4758125257062817</v>
      </c>
      <c r="T126" s="114">
        <v>3954000</v>
      </c>
      <c r="U126" s="115">
        <f t="shared" si="57"/>
        <v>7.9421033919650981</v>
      </c>
      <c r="V126" s="118">
        <f t="shared" si="58"/>
        <v>0.20482143652659313</v>
      </c>
      <c r="W126" s="114">
        <v>92053000</v>
      </c>
      <c r="X126" s="115">
        <f t="shared" si="59"/>
        <v>184.89996043008679</v>
      </c>
      <c r="Y126" s="118">
        <f t="shared" si="60"/>
        <v>4.768444030496326</v>
      </c>
      <c r="Z126" s="114">
        <v>102252000</v>
      </c>
      <c r="AA126" s="114">
        <v>5996000</v>
      </c>
      <c r="AB126" s="114">
        <f t="shared" si="61"/>
        <v>108248000</v>
      </c>
      <c r="AC126" s="115">
        <f t="shared" si="62"/>
        <v>217.42964288655486</v>
      </c>
      <c r="AD126" s="118">
        <f t="shared" si="63"/>
        <v>5.6073623826835233</v>
      </c>
      <c r="AE126" s="114">
        <v>31260000</v>
      </c>
      <c r="AF126" s="115">
        <f t="shared" si="64"/>
        <v>62.789618622364436</v>
      </c>
      <c r="AG126" s="118">
        <f t="shared" si="65"/>
        <v>1.6193014936320944</v>
      </c>
      <c r="AH126" s="114">
        <f t="shared" si="66"/>
        <v>1930462000</v>
      </c>
      <c r="AI126" s="256">
        <v>497853</v>
      </c>
    </row>
    <row r="127" spans="1:35" x14ac:dyDescent="0.2">
      <c r="A127" s="431">
        <v>74</v>
      </c>
      <c r="B127" s="431" t="s">
        <v>186</v>
      </c>
      <c r="C127" s="111">
        <v>0</v>
      </c>
      <c r="D127" s="111">
        <v>0</v>
      </c>
      <c r="E127" s="111">
        <v>0</v>
      </c>
      <c r="F127" s="111">
        <v>0</v>
      </c>
      <c r="G127" s="111">
        <v>0</v>
      </c>
      <c r="H127" s="111">
        <v>0</v>
      </c>
      <c r="I127" s="111">
        <v>0</v>
      </c>
      <c r="J127" s="111">
        <v>0</v>
      </c>
      <c r="K127" s="111">
        <f t="shared" si="67"/>
        <v>0</v>
      </c>
      <c r="L127" s="112">
        <f t="shared" si="51"/>
        <v>0</v>
      </c>
      <c r="M127" s="220">
        <f t="shared" si="52"/>
        <v>0</v>
      </c>
      <c r="N127" s="111">
        <v>0</v>
      </c>
      <c r="O127" s="112">
        <f t="shared" si="53"/>
        <v>0</v>
      </c>
      <c r="P127" s="220">
        <f t="shared" si="54"/>
        <v>0</v>
      </c>
      <c r="Q127" s="111">
        <v>0</v>
      </c>
      <c r="R127" s="112">
        <f t="shared" si="55"/>
        <v>0</v>
      </c>
      <c r="S127" s="220">
        <f t="shared" si="56"/>
        <v>0</v>
      </c>
      <c r="T127" s="111">
        <v>0</v>
      </c>
      <c r="U127" s="112">
        <f t="shared" si="57"/>
        <v>0</v>
      </c>
      <c r="V127" s="220">
        <f t="shared" si="58"/>
        <v>0</v>
      </c>
      <c r="W127" s="111">
        <v>0</v>
      </c>
      <c r="X127" s="112">
        <f t="shared" si="59"/>
        <v>0</v>
      </c>
      <c r="Y127" s="220">
        <f t="shared" si="60"/>
        <v>0</v>
      </c>
      <c r="Z127" s="111">
        <v>0</v>
      </c>
      <c r="AA127" s="111">
        <v>0</v>
      </c>
      <c r="AB127" s="111">
        <f t="shared" si="61"/>
        <v>0</v>
      </c>
      <c r="AC127" s="112">
        <f t="shared" si="62"/>
        <v>0</v>
      </c>
      <c r="AD127" s="220">
        <f t="shared" si="63"/>
        <v>0</v>
      </c>
      <c r="AE127" s="111">
        <v>0</v>
      </c>
      <c r="AF127" s="112">
        <f t="shared" si="64"/>
        <v>0</v>
      </c>
      <c r="AG127" s="220">
        <f t="shared" si="65"/>
        <v>0</v>
      </c>
      <c r="AH127" s="111">
        <f t="shared" si="66"/>
        <v>0</v>
      </c>
      <c r="AI127" s="266">
        <v>0</v>
      </c>
    </row>
    <row r="128" spans="1:35" x14ac:dyDescent="0.2">
      <c r="A128" s="435">
        <v>75</v>
      </c>
      <c r="B128" s="435" t="s">
        <v>188</v>
      </c>
      <c r="C128" s="114">
        <v>12094689</v>
      </c>
      <c r="D128" s="114">
        <v>327899</v>
      </c>
      <c r="E128" s="114">
        <v>2428867</v>
      </c>
      <c r="F128" s="114">
        <v>322</v>
      </c>
      <c r="G128" s="114">
        <v>0</v>
      </c>
      <c r="H128" s="114">
        <v>0</v>
      </c>
      <c r="I128" s="114">
        <v>116932</v>
      </c>
      <c r="J128" s="114">
        <v>115536</v>
      </c>
      <c r="K128" s="114">
        <f t="shared" si="67"/>
        <v>15084245</v>
      </c>
      <c r="L128" s="115">
        <f t="shared" si="51"/>
        <v>2019.5802650957289</v>
      </c>
      <c r="M128" s="118">
        <f t="shared" si="52"/>
        <v>65.091446732724805</v>
      </c>
      <c r="N128" s="114">
        <v>2432611</v>
      </c>
      <c r="O128" s="115">
        <f t="shared" si="53"/>
        <v>325.69433659124383</v>
      </c>
      <c r="P128" s="118">
        <f t="shared" si="54"/>
        <v>10.49718890988183</v>
      </c>
      <c r="Q128" s="114">
        <v>188354</v>
      </c>
      <c r="R128" s="115">
        <f t="shared" si="55"/>
        <v>25.218101486142722</v>
      </c>
      <c r="S128" s="118">
        <f t="shared" si="56"/>
        <v>0.81278409081101832</v>
      </c>
      <c r="T128" s="114">
        <v>115978</v>
      </c>
      <c r="U128" s="115">
        <f t="shared" si="57"/>
        <v>15.527915383585487</v>
      </c>
      <c r="V128" s="118">
        <f t="shared" si="58"/>
        <v>0.50046759444492972</v>
      </c>
      <c r="W128" s="114">
        <v>1314608</v>
      </c>
      <c r="X128" s="115">
        <f t="shared" si="59"/>
        <v>176.00856875083679</v>
      </c>
      <c r="Y128" s="118">
        <f t="shared" si="60"/>
        <v>5.672788834072497</v>
      </c>
      <c r="Z128" s="114">
        <v>720111</v>
      </c>
      <c r="AA128" s="114">
        <v>5652</v>
      </c>
      <c r="AB128" s="114">
        <f t="shared" si="61"/>
        <v>725763</v>
      </c>
      <c r="AC128" s="115">
        <f t="shared" si="62"/>
        <v>97.170036149417598</v>
      </c>
      <c r="AD128" s="118">
        <f t="shared" si="63"/>
        <v>3.1318082976696915</v>
      </c>
      <c r="AE128" s="114">
        <v>3312369</v>
      </c>
      <c r="AF128" s="115">
        <f t="shared" si="64"/>
        <v>443.48226000803322</v>
      </c>
      <c r="AG128" s="118">
        <f t="shared" si="65"/>
        <v>14.293515540395225</v>
      </c>
      <c r="AH128" s="114">
        <f t="shared" si="66"/>
        <v>23173928</v>
      </c>
      <c r="AI128" s="256">
        <v>7469</v>
      </c>
    </row>
    <row r="129" spans="1:35" x14ac:dyDescent="0.2">
      <c r="A129" s="431">
        <v>76</v>
      </c>
      <c r="B129" s="431" t="s">
        <v>62</v>
      </c>
      <c r="C129" s="111">
        <v>0</v>
      </c>
      <c r="D129" s="111">
        <v>0</v>
      </c>
      <c r="E129" s="111">
        <v>0</v>
      </c>
      <c r="F129" s="111">
        <v>0</v>
      </c>
      <c r="G129" s="111">
        <v>0</v>
      </c>
      <c r="H129" s="111">
        <v>0</v>
      </c>
      <c r="I129" s="111">
        <v>0</v>
      </c>
      <c r="J129" s="111">
        <v>0</v>
      </c>
      <c r="K129" s="111">
        <f t="shared" si="67"/>
        <v>0</v>
      </c>
      <c r="L129" s="112">
        <f t="shared" si="51"/>
        <v>0</v>
      </c>
      <c r="M129" s="220">
        <f t="shared" si="52"/>
        <v>0</v>
      </c>
      <c r="N129" s="111">
        <v>0</v>
      </c>
      <c r="O129" s="112">
        <f t="shared" si="53"/>
        <v>0</v>
      </c>
      <c r="P129" s="220">
        <f t="shared" si="54"/>
        <v>0</v>
      </c>
      <c r="Q129" s="111">
        <v>0</v>
      </c>
      <c r="R129" s="112">
        <f t="shared" si="55"/>
        <v>0</v>
      </c>
      <c r="S129" s="220">
        <f t="shared" si="56"/>
        <v>0</v>
      </c>
      <c r="T129" s="111">
        <v>0</v>
      </c>
      <c r="U129" s="112">
        <f t="shared" si="57"/>
        <v>0</v>
      </c>
      <c r="V129" s="220">
        <f t="shared" si="58"/>
        <v>0</v>
      </c>
      <c r="W129" s="111">
        <v>0</v>
      </c>
      <c r="X129" s="112">
        <f t="shared" si="59"/>
        <v>0</v>
      </c>
      <c r="Y129" s="220">
        <f t="shared" si="60"/>
        <v>0</v>
      </c>
      <c r="Z129" s="111">
        <v>0</v>
      </c>
      <c r="AA129" s="111">
        <v>0</v>
      </c>
      <c r="AB129" s="111">
        <f t="shared" si="61"/>
        <v>0</v>
      </c>
      <c r="AC129" s="112">
        <f t="shared" si="62"/>
        <v>0</v>
      </c>
      <c r="AD129" s="220">
        <f t="shared" si="63"/>
        <v>0</v>
      </c>
      <c r="AE129" s="111">
        <v>0</v>
      </c>
      <c r="AF129" s="112">
        <f t="shared" si="64"/>
        <v>0</v>
      </c>
      <c r="AG129" s="220">
        <f t="shared" si="65"/>
        <v>0</v>
      </c>
      <c r="AH129" s="111">
        <f t="shared" si="66"/>
        <v>0</v>
      </c>
      <c r="AI129" s="266">
        <v>0</v>
      </c>
    </row>
    <row r="130" spans="1:35" x14ac:dyDescent="0.2">
      <c r="A130" s="435">
        <v>77</v>
      </c>
      <c r="B130" s="435" t="s">
        <v>64</v>
      </c>
      <c r="C130" s="114">
        <v>130150548</v>
      </c>
      <c r="D130" s="114">
        <v>5812954</v>
      </c>
      <c r="E130" s="114">
        <v>31858852</v>
      </c>
      <c r="F130" s="114">
        <v>75037</v>
      </c>
      <c r="G130" s="114">
        <v>2921577</v>
      </c>
      <c r="H130" s="114">
        <v>0</v>
      </c>
      <c r="I130" s="114">
        <v>1242172</v>
      </c>
      <c r="J130" s="114">
        <v>333512</v>
      </c>
      <c r="K130" s="114">
        <f t="shared" si="67"/>
        <v>172394652</v>
      </c>
      <c r="L130" s="115">
        <f t="shared" si="51"/>
        <v>1786.5286174699731</v>
      </c>
      <c r="M130" s="118">
        <f t="shared" si="52"/>
        <v>66.806254735098321</v>
      </c>
      <c r="N130" s="114">
        <v>44531803</v>
      </c>
      <c r="O130" s="115">
        <f t="shared" si="53"/>
        <v>461.48380778677057</v>
      </c>
      <c r="P130" s="118">
        <f t="shared" si="54"/>
        <v>17.256933092281862</v>
      </c>
      <c r="Q130" s="114">
        <v>1174041</v>
      </c>
      <c r="R130" s="115">
        <f t="shared" si="55"/>
        <v>12.166606215737277</v>
      </c>
      <c r="S130" s="118">
        <f t="shared" si="56"/>
        <v>0.4549635455944977</v>
      </c>
      <c r="T130" s="114">
        <v>456368</v>
      </c>
      <c r="U130" s="115">
        <f t="shared" si="57"/>
        <v>4.7293490989357183</v>
      </c>
      <c r="V130" s="118">
        <f t="shared" si="58"/>
        <v>0.17685140755379899</v>
      </c>
      <c r="W130" s="114">
        <v>31477195</v>
      </c>
      <c r="X130" s="115">
        <f t="shared" si="59"/>
        <v>326.1986901147186</v>
      </c>
      <c r="Y130" s="118">
        <f t="shared" si="60"/>
        <v>12.198020548319349</v>
      </c>
      <c r="Z130" s="114">
        <v>3107265</v>
      </c>
      <c r="AA130" s="114">
        <v>357713</v>
      </c>
      <c r="AB130" s="114">
        <f t="shared" si="61"/>
        <v>3464978</v>
      </c>
      <c r="AC130" s="115">
        <f t="shared" si="62"/>
        <v>35.907624071214649</v>
      </c>
      <c r="AD130" s="118">
        <f t="shared" si="63"/>
        <v>1.3427458464286439</v>
      </c>
      <c r="AE130" s="114">
        <v>4552627</v>
      </c>
      <c r="AF130" s="115">
        <f t="shared" si="64"/>
        <v>47.178948568349277</v>
      </c>
      <c r="AG130" s="118">
        <f t="shared" si="65"/>
        <v>1.7642308247235328</v>
      </c>
      <c r="AH130" s="114">
        <f t="shared" si="66"/>
        <v>258051664</v>
      </c>
      <c r="AI130" s="256">
        <v>96497</v>
      </c>
    </row>
    <row r="131" spans="1:35" x14ac:dyDescent="0.2">
      <c r="A131" s="431">
        <v>78</v>
      </c>
      <c r="B131" s="431" t="s">
        <v>192</v>
      </c>
      <c r="C131" s="111">
        <v>21056570</v>
      </c>
      <c r="D131" s="111">
        <v>1846151</v>
      </c>
      <c r="E131" s="111">
        <v>9350096</v>
      </c>
      <c r="F131" s="111">
        <v>39099</v>
      </c>
      <c r="G131" s="111">
        <v>529972</v>
      </c>
      <c r="H131" s="111">
        <v>0</v>
      </c>
      <c r="I131" s="111">
        <v>484219</v>
      </c>
      <c r="J131" s="111">
        <v>193361</v>
      </c>
      <c r="K131" s="111">
        <f t="shared" si="67"/>
        <v>33499468</v>
      </c>
      <c r="L131" s="112">
        <f t="shared" si="51"/>
        <v>1483.3931718549352</v>
      </c>
      <c r="M131" s="220">
        <f t="shared" si="52"/>
        <v>54.530355390387633</v>
      </c>
      <c r="N131" s="111">
        <v>13832439</v>
      </c>
      <c r="O131" s="112">
        <f t="shared" si="53"/>
        <v>612.51556480538454</v>
      </c>
      <c r="P131" s="220">
        <f t="shared" si="54"/>
        <v>22.516411740803111</v>
      </c>
      <c r="Q131" s="111">
        <v>374359</v>
      </c>
      <c r="R131" s="112">
        <f t="shared" si="55"/>
        <v>16.577026967187706</v>
      </c>
      <c r="S131" s="220">
        <f t="shared" si="56"/>
        <v>0.6093807016156233</v>
      </c>
      <c r="T131" s="111">
        <v>171061</v>
      </c>
      <c r="U131" s="112">
        <f t="shared" si="57"/>
        <v>7.5747686312713105</v>
      </c>
      <c r="V131" s="220">
        <f t="shared" si="58"/>
        <v>0.27845269433637271</v>
      </c>
      <c r="W131" s="111">
        <v>8390107</v>
      </c>
      <c r="X131" s="112">
        <f t="shared" si="59"/>
        <v>371.52313687286897</v>
      </c>
      <c r="Y131" s="220">
        <f t="shared" si="60"/>
        <v>13.6573964838301</v>
      </c>
      <c r="Z131" s="111">
        <v>1955191</v>
      </c>
      <c r="AA131" s="111">
        <v>38990</v>
      </c>
      <c r="AB131" s="111">
        <f t="shared" si="61"/>
        <v>1994181</v>
      </c>
      <c r="AC131" s="112">
        <f t="shared" si="62"/>
        <v>88.304521099942434</v>
      </c>
      <c r="AD131" s="220">
        <f t="shared" si="63"/>
        <v>3.246123151650008</v>
      </c>
      <c r="AE131" s="111">
        <v>3171082</v>
      </c>
      <c r="AF131" s="112">
        <f t="shared" si="64"/>
        <v>140.41898773413629</v>
      </c>
      <c r="AG131" s="220">
        <f t="shared" si="65"/>
        <v>5.1618798373771542</v>
      </c>
      <c r="AH131" s="111">
        <f t="shared" si="66"/>
        <v>61432697</v>
      </c>
      <c r="AI131" s="266">
        <v>22583</v>
      </c>
    </row>
    <row r="132" spans="1:35" x14ac:dyDescent="0.2">
      <c r="A132" s="435">
        <v>79</v>
      </c>
      <c r="B132" s="435" t="s">
        <v>194</v>
      </c>
      <c r="C132" s="114">
        <v>79985861</v>
      </c>
      <c r="D132" s="114">
        <v>2965567</v>
      </c>
      <c r="E132" s="114">
        <v>25368755</v>
      </c>
      <c r="F132" s="114">
        <v>0</v>
      </c>
      <c r="G132" s="114">
        <v>20545073</v>
      </c>
      <c r="H132" s="114">
        <v>1741813</v>
      </c>
      <c r="I132" s="114">
        <v>693960</v>
      </c>
      <c r="J132" s="114">
        <v>347819</v>
      </c>
      <c r="K132" s="114">
        <f t="shared" si="67"/>
        <v>131648848</v>
      </c>
      <c r="L132" s="115">
        <f t="shared" si="51"/>
        <v>1512.3186178217368</v>
      </c>
      <c r="M132" s="118">
        <f t="shared" si="52"/>
        <v>67.941993513565251</v>
      </c>
      <c r="N132" s="114">
        <v>22645439</v>
      </c>
      <c r="O132" s="115">
        <f t="shared" si="53"/>
        <v>260.13990649159689</v>
      </c>
      <c r="P132" s="118">
        <f t="shared" si="54"/>
        <v>11.68697100676367</v>
      </c>
      <c r="Q132" s="114">
        <v>2148392</v>
      </c>
      <c r="R132" s="115">
        <f t="shared" si="55"/>
        <v>24.679693512998128</v>
      </c>
      <c r="S132" s="118">
        <f t="shared" si="56"/>
        <v>1.1087528493116436</v>
      </c>
      <c r="T132" s="114">
        <v>249295</v>
      </c>
      <c r="U132" s="115">
        <f t="shared" si="57"/>
        <v>2.8637810019413905</v>
      </c>
      <c r="V132" s="118">
        <f t="shared" si="58"/>
        <v>0.12865740589666419</v>
      </c>
      <c r="W132" s="114">
        <v>18926178</v>
      </c>
      <c r="X132" s="115">
        <f t="shared" si="59"/>
        <v>217.41482579177725</v>
      </c>
      <c r="Y132" s="118">
        <f t="shared" si="60"/>
        <v>9.767516255915746</v>
      </c>
      <c r="Z132" s="114">
        <v>6759559</v>
      </c>
      <c r="AA132" s="114">
        <v>1197726</v>
      </c>
      <c r="AB132" s="114">
        <f t="shared" si="61"/>
        <v>7957285</v>
      </c>
      <c r="AC132" s="115">
        <f t="shared" si="62"/>
        <v>91.40946112049258</v>
      </c>
      <c r="AD132" s="118">
        <f t="shared" si="63"/>
        <v>4.1066352958560639</v>
      </c>
      <c r="AE132" s="114">
        <v>10191100</v>
      </c>
      <c r="AF132" s="115">
        <f t="shared" si="64"/>
        <v>117.07045295286672</v>
      </c>
      <c r="AG132" s="118">
        <f t="shared" si="65"/>
        <v>5.2594736726909659</v>
      </c>
      <c r="AH132" s="114">
        <f t="shared" si="66"/>
        <v>193766537</v>
      </c>
      <c r="AI132" s="256">
        <v>87051</v>
      </c>
    </row>
    <row r="133" spans="1:35" x14ac:dyDescent="0.2">
      <c r="A133" s="431">
        <v>80</v>
      </c>
      <c r="B133" s="431" t="s">
        <v>196</v>
      </c>
      <c r="C133" s="111">
        <v>0</v>
      </c>
      <c r="D133" s="111">
        <v>0</v>
      </c>
      <c r="E133" s="111">
        <v>0</v>
      </c>
      <c r="F133" s="111">
        <v>0</v>
      </c>
      <c r="G133" s="111">
        <v>0</v>
      </c>
      <c r="H133" s="111">
        <v>0</v>
      </c>
      <c r="I133" s="111">
        <v>0</v>
      </c>
      <c r="J133" s="111">
        <v>0</v>
      </c>
      <c r="K133" s="111">
        <f t="shared" si="67"/>
        <v>0</v>
      </c>
      <c r="L133" s="112">
        <f t="shared" si="51"/>
        <v>0</v>
      </c>
      <c r="M133" s="220">
        <f t="shared" si="52"/>
        <v>0</v>
      </c>
      <c r="N133" s="111">
        <v>0</v>
      </c>
      <c r="O133" s="112">
        <f t="shared" si="53"/>
        <v>0</v>
      </c>
      <c r="P133" s="220">
        <f t="shared" si="54"/>
        <v>0</v>
      </c>
      <c r="Q133" s="111">
        <v>0</v>
      </c>
      <c r="R133" s="112">
        <f t="shared" si="55"/>
        <v>0</v>
      </c>
      <c r="S133" s="220">
        <f t="shared" si="56"/>
        <v>0</v>
      </c>
      <c r="T133" s="111">
        <v>0</v>
      </c>
      <c r="U133" s="112">
        <f t="shared" si="57"/>
        <v>0</v>
      </c>
      <c r="V133" s="220">
        <f t="shared" si="58"/>
        <v>0</v>
      </c>
      <c r="W133" s="111">
        <v>0</v>
      </c>
      <c r="X133" s="112">
        <f t="shared" si="59"/>
        <v>0</v>
      </c>
      <c r="Y133" s="220">
        <f t="shared" si="60"/>
        <v>0</v>
      </c>
      <c r="Z133" s="111">
        <v>0</v>
      </c>
      <c r="AA133" s="111">
        <v>0</v>
      </c>
      <c r="AB133" s="111">
        <f t="shared" si="61"/>
        <v>0</v>
      </c>
      <c r="AC133" s="112">
        <f t="shared" si="62"/>
        <v>0</v>
      </c>
      <c r="AD133" s="220">
        <f t="shared" si="63"/>
        <v>0</v>
      </c>
      <c r="AE133" s="111">
        <v>0</v>
      </c>
      <c r="AF133" s="112">
        <f t="shared" si="64"/>
        <v>0</v>
      </c>
      <c r="AG133" s="220">
        <f t="shared" si="65"/>
        <v>0</v>
      </c>
      <c r="AH133" s="111">
        <f t="shared" si="66"/>
        <v>0</v>
      </c>
      <c r="AI133" s="266">
        <v>0</v>
      </c>
    </row>
    <row r="134" spans="1:35" x14ac:dyDescent="0.2">
      <c r="A134" s="435">
        <v>81</v>
      </c>
      <c r="B134" s="435" t="s">
        <v>198</v>
      </c>
      <c r="C134" s="114">
        <v>12168796</v>
      </c>
      <c r="D134" s="114">
        <v>892606</v>
      </c>
      <c r="E134" s="114">
        <v>2689819</v>
      </c>
      <c r="F134" s="114">
        <v>79579</v>
      </c>
      <c r="G134" s="114">
        <v>711011</v>
      </c>
      <c r="H134" s="114">
        <v>263856</v>
      </c>
      <c r="I134" s="114">
        <v>235085</v>
      </c>
      <c r="J134" s="114">
        <v>179136</v>
      </c>
      <c r="K134" s="114">
        <f t="shared" si="67"/>
        <v>17219888</v>
      </c>
      <c r="L134" s="115">
        <f t="shared" si="51"/>
        <v>809.43348688540004</v>
      </c>
      <c r="M134" s="118">
        <f t="shared" si="52"/>
        <v>59.768470295536524</v>
      </c>
      <c r="N134" s="114">
        <v>3605640</v>
      </c>
      <c r="O134" s="115">
        <f t="shared" si="53"/>
        <v>169.48575726238602</v>
      </c>
      <c r="P134" s="118">
        <f t="shared" si="54"/>
        <v>12.514807717471701</v>
      </c>
      <c r="Q134" s="114">
        <v>61977</v>
      </c>
      <c r="R134" s="115">
        <f t="shared" si="55"/>
        <v>2.9132744194791766</v>
      </c>
      <c r="S134" s="118">
        <f t="shared" si="56"/>
        <v>0.21511582906383986</v>
      </c>
      <c r="T134" s="114">
        <v>69013</v>
      </c>
      <c r="U134" s="115">
        <f t="shared" si="57"/>
        <v>3.2440067688257965</v>
      </c>
      <c r="V134" s="118">
        <f t="shared" si="58"/>
        <v>0.23953706554339158</v>
      </c>
      <c r="W134" s="114">
        <v>2150110</v>
      </c>
      <c r="X134" s="115">
        <f t="shared" si="59"/>
        <v>101.06750023502867</v>
      </c>
      <c r="Y134" s="118">
        <f t="shared" si="60"/>
        <v>7.4628119339182719</v>
      </c>
      <c r="Z134" s="114">
        <v>1120005</v>
      </c>
      <c r="AA134" s="114">
        <v>393344</v>
      </c>
      <c r="AB134" s="114">
        <f t="shared" si="61"/>
        <v>1513349</v>
      </c>
      <c r="AC134" s="115">
        <f t="shared" si="62"/>
        <v>71.136081601955439</v>
      </c>
      <c r="AD134" s="118">
        <f t="shared" si="63"/>
        <v>5.2526796198256287</v>
      </c>
      <c r="AE134" s="114">
        <v>4191013</v>
      </c>
      <c r="AF134" s="115">
        <f t="shared" si="64"/>
        <v>197.00164520071448</v>
      </c>
      <c r="AG134" s="118">
        <f t="shared" si="65"/>
        <v>14.546577538640637</v>
      </c>
      <c r="AH134" s="114">
        <f t="shared" si="66"/>
        <v>28810990</v>
      </c>
      <c r="AI134" s="256">
        <v>21274</v>
      </c>
    </row>
    <row r="135" spans="1:35" x14ac:dyDescent="0.2">
      <c r="A135" s="431">
        <v>82</v>
      </c>
      <c r="B135" s="431" t="s">
        <v>200</v>
      </c>
      <c r="C135" s="111">
        <v>39428946</v>
      </c>
      <c r="D135" s="111">
        <v>2244412</v>
      </c>
      <c r="E135" s="111">
        <v>22260634</v>
      </c>
      <c r="F135" s="111">
        <v>32477</v>
      </c>
      <c r="G135" s="111">
        <v>2704090</v>
      </c>
      <c r="H135" s="111">
        <v>572083</v>
      </c>
      <c r="I135" s="111">
        <v>685794</v>
      </c>
      <c r="J135" s="111">
        <v>498974</v>
      </c>
      <c r="K135" s="111">
        <f t="shared" si="67"/>
        <v>68427410</v>
      </c>
      <c r="L135" s="112">
        <f t="shared" si="51"/>
        <v>1522.5715366472343</v>
      </c>
      <c r="M135" s="220">
        <f t="shared" si="52"/>
        <v>72.222766197381048</v>
      </c>
      <c r="N135" s="111">
        <v>9124811</v>
      </c>
      <c r="O135" s="112">
        <f t="shared" si="53"/>
        <v>203.03526767834097</v>
      </c>
      <c r="P135" s="220">
        <f t="shared" si="54"/>
        <v>9.630922629517773</v>
      </c>
      <c r="Q135" s="111">
        <v>689928</v>
      </c>
      <c r="R135" s="112">
        <f t="shared" si="55"/>
        <v>15.35151973654933</v>
      </c>
      <c r="S135" s="220">
        <f t="shared" si="56"/>
        <v>0.72819515800797829</v>
      </c>
      <c r="T135" s="111">
        <v>37960</v>
      </c>
      <c r="U135" s="112">
        <f t="shared" si="57"/>
        <v>0.84464420809042762</v>
      </c>
      <c r="V135" s="220">
        <f t="shared" si="58"/>
        <v>4.0065467987939113E-2</v>
      </c>
      <c r="W135" s="111">
        <v>8006178</v>
      </c>
      <c r="X135" s="112">
        <f t="shared" si="59"/>
        <v>178.14467535935205</v>
      </c>
      <c r="Y135" s="220">
        <f t="shared" si="60"/>
        <v>8.4502441613472694</v>
      </c>
      <c r="Z135" s="111">
        <v>4679879</v>
      </c>
      <c r="AA135" s="111">
        <v>349634</v>
      </c>
      <c r="AB135" s="111">
        <f t="shared" si="61"/>
        <v>5029513</v>
      </c>
      <c r="AC135" s="112">
        <f t="shared" si="62"/>
        <v>111.91119665346447</v>
      </c>
      <c r="AD135" s="220">
        <f t="shared" si="63"/>
        <v>5.3084771363652159</v>
      </c>
      <c r="AE135" s="111">
        <v>3429131</v>
      </c>
      <c r="AF135" s="112">
        <f t="shared" si="64"/>
        <v>76.301254950825509</v>
      </c>
      <c r="AG135" s="220">
        <f t="shared" si="65"/>
        <v>3.6193292493927718</v>
      </c>
      <c r="AH135" s="111">
        <f t="shared" si="66"/>
        <v>94744931</v>
      </c>
      <c r="AI135" s="266">
        <v>44942</v>
      </c>
    </row>
    <row r="136" spans="1:35" x14ac:dyDescent="0.2">
      <c r="A136" s="435">
        <v>83</v>
      </c>
      <c r="B136" s="435" t="s">
        <v>202</v>
      </c>
      <c r="C136" s="114">
        <v>12551118</v>
      </c>
      <c r="D136" s="114">
        <v>2015565</v>
      </c>
      <c r="E136" s="114">
        <v>5974309</v>
      </c>
      <c r="F136" s="114">
        <v>39954</v>
      </c>
      <c r="G136" s="114">
        <v>1968942</v>
      </c>
      <c r="H136" s="114">
        <v>439496</v>
      </c>
      <c r="I136" s="114">
        <v>238437</v>
      </c>
      <c r="J136" s="114">
        <v>433188</v>
      </c>
      <c r="K136" s="114">
        <f t="shared" si="67"/>
        <v>23661009</v>
      </c>
      <c r="L136" s="115">
        <f t="shared" si="51"/>
        <v>821.8481764501563</v>
      </c>
      <c r="M136" s="118">
        <f t="shared" si="52"/>
        <v>36.454910518951735</v>
      </c>
      <c r="N136" s="114">
        <v>4870698</v>
      </c>
      <c r="O136" s="115">
        <f t="shared" si="53"/>
        <v>169.18020145883989</v>
      </c>
      <c r="P136" s="118">
        <f t="shared" si="54"/>
        <v>7.5043655050736495</v>
      </c>
      <c r="Q136" s="114">
        <v>91179</v>
      </c>
      <c r="R136" s="115">
        <f t="shared" si="55"/>
        <v>3.1670371656825287</v>
      </c>
      <c r="S136" s="118">
        <f t="shared" si="56"/>
        <v>0.14048100341821856</v>
      </c>
      <c r="T136" s="114">
        <v>1048751</v>
      </c>
      <c r="U136" s="115">
        <f t="shared" si="57"/>
        <v>36.427613754775962</v>
      </c>
      <c r="V136" s="118">
        <f t="shared" si="58"/>
        <v>1.6158281272646129</v>
      </c>
      <c r="W136" s="114">
        <v>30757886</v>
      </c>
      <c r="X136" s="115">
        <f t="shared" si="59"/>
        <v>1068.3531087183051</v>
      </c>
      <c r="Y136" s="118">
        <f t="shared" si="60"/>
        <v>47.389187074909536</v>
      </c>
      <c r="Z136" s="114">
        <v>2140014</v>
      </c>
      <c r="AA136" s="114">
        <v>222753</v>
      </c>
      <c r="AB136" s="114">
        <f t="shared" si="61"/>
        <v>2362767</v>
      </c>
      <c r="AC136" s="115">
        <f t="shared" si="62"/>
        <v>82.069017019798537</v>
      </c>
      <c r="AD136" s="118">
        <f t="shared" si="63"/>
        <v>3.6403544566561816</v>
      </c>
      <c r="AE136" s="114">
        <v>2112571</v>
      </c>
      <c r="AF136" s="115">
        <f t="shared" si="64"/>
        <v>73.378638416116701</v>
      </c>
      <c r="AG136" s="118">
        <f t="shared" si="65"/>
        <v>3.2548733137260708</v>
      </c>
      <c r="AH136" s="114">
        <f t="shared" si="66"/>
        <v>64904861</v>
      </c>
      <c r="AI136" s="256">
        <v>28790</v>
      </c>
    </row>
    <row r="137" spans="1:35" x14ac:dyDescent="0.2">
      <c r="A137" s="431">
        <v>84</v>
      </c>
      <c r="B137" s="431" t="s">
        <v>204</v>
      </c>
      <c r="C137" s="111">
        <v>16055149</v>
      </c>
      <c r="D137" s="111">
        <v>1908638</v>
      </c>
      <c r="E137" s="111">
        <v>7729708</v>
      </c>
      <c r="F137" s="111">
        <v>60522</v>
      </c>
      <c r="G137" s="111">
        <v>3562966</v>
      </c>
      <c r="H137" s="111">
        <v>448898</v>
      </c>
      <c r="I137" s="111">
        <v>602318</v>
      </c>
      <c r="J137" s="111">
        <v>360503</v>
      </c>
      <c r="K137" s="111">
        <f t="shared" si="67"/>
        <v>30728702</v>
      </c>
      <c r="L137" s="112">
        <f t="shared" si="51"/>
        <v>1729.3433507794473</v>
      </c>
      <c r="M137" s="220">
        <f t="shared" si="52"/>
        <v>75.586174264459871</v>
      </c>
      <c r="N137" s="111">
        <v>3101661</v>
      </c>
      <c r="O137" s="112">
        <f t="shared" si="53"/>
        <v>174.55461759243627</v>
      </c>
      <c r="P137" s="220">
        <f t="shared" si="54"/>
        <v>7.6294367674651173</v>
      </c>
      <c r="Q137" s="111">
        <v>255844</v>
      </c>
      <c r="R137" s="112">
        <f t="shared" si="55"/>
        <v>14.398334177500141</v>
      </c>
      <c r="S137" s="220">
        <f t="shared" si="56"/>
        <v>0.62932268237416833</v>
      </c>
      <c r="T137" s="111">
        <v>917195</v>
      </c>
      <c r="U137" s="112">
        <f t="shared" si="57"/>
        <v>51.617704991839723</v>
      </c>
      <c r="V137" s="220">
        <f t="shared" si="58"/>
        <v>2.2561076971129879</v>
      </c>
      <c r="W137" s="111">
        <v>2685806</v>
      </c>
      <c r="X137" s="112">
        <f t="shared" si="59"/>
        <v>151.15121841409197</v>
      </c>
      <c r="Y137" s="220">
        <f t="shared" si="60"/>
        <v>6.606520521320161</v>
      </c>
      <c r="Z137" s="111">
        <v>542073</v>
      </c>
      <c r="AA137" s="111">
        <v>31560</v>
      </c>
      <c r="AB137" s="111">
        <f t="shared" si="61"/>
        <v>573633</v>
      </c>
      <c r="AC137" s="112">
        <f t="shared" si="62"/>
        <v>32.282795880465983</v>
      </c>
      <c r="AD137" s="220">
        <f t="shared" si="63"/>
        <v>1.4110170973653526</v>
      </c>
      <c r="AE137" s="111">
        <v>2391025</v>
      </c>
      <c r="AF137" s="112">
        <f t="shared" si="64"/>
        <v>134.56159603804377</v>
      </c>
      <c r="AG137" s="220">
        <f t="shared" si="65"/>
        <v>5.8814209699023454</v>
      </c>
      <c r="AH137" s="111">
        <f t="shared" si="66"/>
        <v>40653866</v>
      </c>
      <c r="AI137" s="266">
        <v>17769</v>
      </c>
    </row>
    <row r="138" spans="1:35" x14ac:dyDescent="0.2">
      <c r="A138" s="435">
        <v>85</v>
      </c>
      <c r="B138" s="435" t="s">
        <v>206</v>
      </c>
      <c r="C138" s="114">
        <v>173497661</v>
      </c>
      <c r="D138" s="114">
        <v>6425170</v>
      </c>
      <c r="E138" s="114">
        <v>55299371</v>
      </c>
      <c r="F138" s="114">
        <v>125744</v>
      </c>
      <c r="G138" s="114">
        <v>814939</v>
      </c>
      <c r="H138" s="114">
        <v>0</v>
      </c>
      <c r="I138" s="114">
        <v>2410087</v>
      </c>
      <c r="J138" s="114">
        <v>1522907</v>
      </c>
      <c r="K138" s="114">
        <f t="shared" si="67"/>
        <v>240095879</v>
      </c>
      <c r="L138" s="115">
        <f t="shared" si="51"/>
        <v>1601.4933231056564</v>
      </c>
      <c r="M138" s="118">
        <f t="shared" si="52"/>
        <v>62.137873647548624</v>
      </c>
      <c r="N138" s="114">
        <v>84676216</v>
      </c>
      <c r="O138" s="115">
        <f t="shared" si="53"/>
        <v>564.8093383137674</v>
      </c>
      <c r="P138" s="118">
        <f t="shared" si="54"/>
        <v>21.914578595330806</v>
      </c>
      <c r="Q138" s="114">
        <v>6797924</v>
      </c>
      <c r="R138" s="115">
        <f t="shared" si="55"/>
        <v>45.343676627534684</v>
      </c>
      <c r="S138" s="118">
        <f t="shared" si="56"/>
        <v>1.7593327479712313</v>
      </c>
      <c r="T138" s="114">
        <v>435864</v>
      </c>
      <c r="U138" s="115">
        <f t="shared" si="57"/>
        <v>2.9073105656350053</v>
      </c>
      <c r="V138" s="118">
        <f t="shared" si="58"/>
        <v>0.11280352779197485</v>
      </c>
      <c r="W138" s="114">
        <v>29526605</v>
      </c>
      <c r="X138" s="115">
        <f t="shared" si="59"/>
        <v>196.94907283884737</v>
      </c>
      <c r="Y138" s="118">
        <f t="shared" si="60"/>
        <v>7.6416157510603391</v>
      </c>
      <c r="Z138" s="114">
        <v>11523559</v>
      </c>
      <c r="AA138" s="114">
        <v>2850431</v>
      </c>
      <c r="AB138" s="114">
        <f t="shared" si="61"/>
        <v>14373990</v>
      </c>
      <c r="AC138" s="115">
        <f t="shared" si="62"/>
        <v>95.877734791889011</v>
      </c>
      <c r="AD138" s="118">
        <f t="shared" si="63"/>
        <v>3.7200520814900258</v>
      </c>
      <c r="AE138" s="114">
        <v>10485693</v>
      </c>
      <c r="AF138" s="115">
        <f t="shared" si="64"/>
        <v>69.941922358591242</v>
      </c>
      <c r="AG138" s="118">
        <f t="shared" si="65"/>
        <v>2.7137436488070046</v>
      </c>
      <c r="AH138" s="114">
        <f t="shared" si="66"/>
        <v>386392171</v>
      </c>
      <c r="AI138" s="256">
        <v>149920</v>
      </c>
    </row>
    <row r="139" spans="1:35" x14ac:dyDescent="0.2">
      <c r="A139" s="431">
        <v>86</v>
      </c>
      <c r="B139" s="431" t="s">
        <v>208</v>
      </c>
      <c r="C139" s="111">
        <v>233681945</v>
      </c>
      <c r="D139" s="111">
        <v>5512764</v>
      </c>
      <c r="E139" s="111">
        <v>68485826</v>
      </c>
      <c r="F139" s="111">
        <v>162635</v>
      </c>
      <c r="G139" s="111">
        <v>0</v>
      </c>
      <c r="H139" s="111">
        <v>1088456</v>
      </c>
      <c r="I139" s="111">
        <v>2151662</v>
      </c>
      <c r="J139" s="111">
        <v>1149244</v>
      </c>
      <c r="K139" s="111">
        <f t="shared" si="67"/>
        <v>312232532</v>
      </c>
      <c r="L139" s="112">
        <f t="shared" si="51"/>
        <v>1864.5757487086082</v>
      </c>
      <c r="M139" s="220">
        <f t="shared" si="52"/>
        <v>70.163385994494092</v>
      </c>
      <c r="N139" s="111">
        <v>67229919</v>
      </c>
      <c r="O139" s="112">
        <f t="shared" si="53"/>
        <v>401.48051118210861</v>
      </c>
      <c r="P139" s="220">
        <f t="shared" si="54"/>
        <v>15.107582566622407</v>
      </c>
      <c r="Q139" s="111">
        <v>5106615</v>
      </c>
      <c r="R139" s="112">
        <f t="shared" si="55"/>
        <v>30.495446537875846</v>
      </c>
      <c r="S139" s="220">
        <f t="shared" si="56"/>
        <v>1.1475338494525402</v>
      </c>
      <c r="T139" s="111">
        <v>883139</v>
      </c>
      <c r="U139" s="112">
        <f t="shared" si="57"/>
        <v>5.2738885073601862</v>
      </c>
      <c r="V139" s="220">
        <f t="shared" si="58"/>
        <v>0.19845472906644951</v>
      </c>
      <c r="W139" s="111">
        <v>32942775</v>
      </c>
      <c r="X139" s="112">
        <f t="shared" si="59"/>
        <v>196.72613537965424</v>
      </c>
      <c r="Y139" s="220">
        <f t="shared" si="60"/>
        <v>7.4027412302276385</v>
      </c>
      <c r="Z139" s="111">
        <v>11179753</v>
      </c>
      <c r="AA139" s="111">
        <v>822239</v>
      </c>
      <c r="AB139" s="111">
        <f t="shared" si="61"/>
        <v>12001992</v>
      </c>
      <c r="AC139" s="112">
        <f t="shared" si="62"/>
        <v>71.672938998536921</v>
      </c>
      <c r="AD139" s="220">
        <f t="shared" si="63"/>
        <v>2.6970296528832884</v>
      </c>
      <c r="AE139" s="111">
        <v>14610816</v>
      </c>
      <c r="AF139" s="112">
        <f t="shared" si="64"/>
        <v>87.2521931265116</v>
      </c>
      <c r="AG139" s="220">
        <f t="shared" si="65"/>
        <v>3.2832719772535754</v>
      </c>
      <c r="AH139" s="111">
        <f t="shared" si="66"/>
        <v>445007788</v>
      </c>
      <c r="AI139" s="266">
        <v>167455</v>
      </c>
    </row>
    <row r="140" spans="1:35" x14ac:dyDescent="0.2">
      <c r="A140" s="435">
        <v>87</v>
      </c>
      <c r="B140" s="435" t="s">
        <v>210</v>
      </c>
      <c r="C140" s="114">
        <v>9050435</v>
      </c>
      <c r="D140" s="114">
        <v>16085199</v>
      </c>
      <c r="E140" s="114">
        <v>3881653</v>
      </c>
      <c r="F140" s="114">
        <v>0</v>
      </c>
      <c r="G140" s="114">
        <v>0</v>
      </c>
      <c r="H140" s="114">
        <v>0</v>
      </c>
      <c r="I140" s="114">
        <v>86912</v>
      </c>
      <c r="J140" s="114">
        <v>96640</v>
      </c>
      <c r="K140" s="114">
        <f t="shared" si="67"/>
        <v>29200839</v>
      </c>
      <c r="L140" s="115">
        <f t="shared" si="51"/>
        <v>4452.7049405306498</v>
      </c>
      <c r="M140" s="118">
        <f t="shared" si="52"/>
        <v>84.213868818173069</v>
      </c>
      <c r="N140" s="114">
        <v>2647320</v>
      </c>
      <c r="O140" s="115">
        <f t="shared" si="53"/>
        <v>403.67795059469353</v>
      </c>
      <c r="P140" s="118">
        <f t="shared" si="54"/>
        <v>7.6347484125276646</v>
      </c>
      <c r="Q140" s="114">
        <v>517139</v>
      </c>
      <c r="R140" s="115">
        <f t="shared" si="55"/>
        <v>78.856206160414757</v>
      </c>
      <c r="S140" s="118">
        <f t="shared" si="56"/>
        <v>1.4914049526714352</v>
      </c>
      <c r="T140" s="114">
        <v>54618</v>
      </c>
      <c r="U140" s="115">
        <f t="shared" si="57"/>
        <v>8.3284537968892955</v>
      </c>
      <c r="V140" s="118">
        <f t="shared" si="58"/>
        <v>0.15751578532079083</v>
      </c>
      <c r="W140" s="114">
        <v>955138</v>
      </c>
      <c r="X140" s="115">
        <f t="shared" si="59"/>
        <v>145.64470875266849</v>
      </c>
      <c r="Y140" s="118">
        <f t="shared" si="60"/>
        <v>2.7545738064324858</v>
      </c>
      <c r="Z140" s="114">
        <v>579341</v>
      </c>
      <c r="AA140" s="114">
        <v>52869</v>
      </c>
      <c r="AB140" s="114">
        <f t="shared" si="61"/>
        <v>632210</v>
      </c>
      <c r="AC140" s="115">
        <f t="shared" si="62"/>
        <v>96.402866727660879</v>
      </c>
      <c r="AD140" s="118">
        <f t="shared" si="63"/>
        <v>1.8232643933805186</v>
      </c>
      <c r="AE140" s="114">
        <v>667356</v>
      </c>
      <c r="AF140" s="115">
        <f t="shared" si="64"/>
        <v>101.76212259835316</v>
      </c>
      <c r="AG140" s="118">
        <f t="shared" si="65"/>
        <v>1.9246238314940438</v>
      </c>
      <c r="AH140" s="114">
        <f t="shared" si="66"/>
        <v>34674620</v>
      </c>
      <c r="AI140" s="256">
        <v>6558</v>
      </c>
    </row>
    <row r="141" spans="1:35" x14ac:dyDescent="0.2">
      <c r="A141" s="431">
        <v>88</v>
      </c>
      <c r="B141" s="431" t="s">
        <v>212</v>
      </c>
      <c r="C141" s="111">
        <v>0</v>
      </c>
      <c r="D141" s="111">
        <v>0</v>
      </c>
      <c r="E141" s="111">
        <v>0</v>
      </c>
      <c r="F141" s="111">
        <v>0</v>
      </c>
      <c r="G141" s="111">
        <v>0</v>
      </c>
      <c r="H141" s="111">
        <v>0</v>
      </c>
      <c r="I141" s="111">
        <v>0</v>
      </c>
      <c r="J141" s="111">
        <v>0</v>
      </c>
      <c r="K141" s="111">
        <f t="shared" si="67"/>
        <v>0</v>
      </c>
      <c r="L141" s="112">
        <f t="shared" si="51"/>
        <v>0</v>
      </c>
      <c r="M141" s="220">
        <f t="shared" si="52"/>
        <v>0</v>
      </c>
      <c r="N141" s="111">
        <v>0</v>
      </c>
      <c r="O141" s="112">
        <f t="shared" si="53"/>
        <v>0</v>
      </c>
      <c r="P141" s="220">
        <f t="shared" si="54"/>
        <v>0</v>
      </c>
      <c r="Q141" s="111">
        <v>0</v>
      </c>
      <c r="R141" s="112">
        <f t="shared" si="55"/>
        <v>0</v>
      </c>
      <c r="S141" s="220">
        <f t="shared" si="56"/>
        <v>0</v>
      </c>
      <c r="T141" s="111">
        <v>0</v>
      </c>
      <c r="U141" s="112">
        <f t="shared" si="57"/>
        <v>0</v>
      </c>
      <c r="V141" s="220">
        <f t="shared" si="58"/>
        <v>0</v>
      </c>
      <c r="W141" s="111">
        <v>0</v>
      </c>
      <c r="X141" s="112">
        <f t="shared" si="59"/>
        <v>0</v>
      </c>
      <c r="Y141" s="220">
        <f t="shared" si="60"/>
        <v>0</v>
      </c>
      <c r="Z141" s="111">
        <v>0</v>
      </c>
      <c r="AA141" s="111">
        <v>0</v>
      </c>
      <c r="AB141" s="111">
        <f t="shared" si="61"/>
        <v>0</v>
      </c>
      <c r="AC141" s="112">
        <f t="shared" si="62"/>
        <v>0</v>
      </c>
      <c r="AD141" s="220">
        <f t="shared" si="63"/>
        <v>0</v>
      </c>
      <c r="AE141" s="111">
        <v>0</v>
      </c>
      <c r="AF141" s="112">
        <f t="shared" si="64"/>
        <v>0</v>
      </c>
      <c r="AG141" s="220">
        <f t="shared" si="65"/>
        <v>0</v>
      </c>
      <c r="AH141" s="111">
        <f t="shared" si="66"/>
        <v>0</v>
      </c>
      <c r="AI141" s="266">
        <v>0</v>
      </c>
    </row>
    <row r="142" spans="1:35" x14ac:dyDescent="0.2">
      <c r="A142" s="435">
        <v>89</v>
      </c>
      <c r="B142" s="435" t="s">
        <v>214</v>
      </c>
      <c r="C142" s="114">
        <v>18571569</v>
      </c>
      <c r="D142" s="114">
        <v>2024171</v>
      </c>
      <c r="E142" s="114">
        <v>7117453</v>
      </c>
      <c r="F142" s="114">
        <v>154495</v>
      </c>
      <c r="G142" s="114">
        <v>1580645</v>
      </c>
      <c r="H142" s="114">
        <v>868782</v>
      </c>
      <c r="I142" s="114">
        <v>314724</v>
      </c>
      <c r="J142" s="114">
        <v>265089</v>
      </c>
      <c r="K142" s="114">
        <f t="shared" si="67"/>
        <v>30896928</v>
      </c>
      <c r="L142" s="115">
        <f t="shared" si="51"/>
        <v>801.01959970963389</v>
      </c>
      <c r="M142" s="118">
        <f t="shared" si="52"/>
        <v>46.017573162742579</v>
      </c>
      <c r="N142" s="114">
        <v>12770319</v>
      </c>
      <c r="O142" s="115">
        <f t="shared" si="53"/>
        <v>331.0774395934875</v>
      </c>
      <c r="P142" s="118">
        <f t="shared" si="54"/>
        <v>19.019984410555693</v>
      </c>
      <c r="Q142" s="114">
        <v>230056</v>
      </c>
      <c r="R142" s="115">
        <f t="shared" si="55"/>
        <v>5.9643264544228973</v>
      </c>
      <c r="S142" s="118">
        <f t="shared" si="56"/>
        <v>0.34264308773765173</v>
      </c>
      <c r="T142" s="114">
        <v>48283</v>
      </c>
      <c r="U142" s="115">
        <f t="shared" si="57"/>
        <v>1.25176293684538</v>
      </c>
      <c r="V142" s="118">
        <f t="shared" si="58"/>
        <v>7.1912213570769892E-2</v>
      </c>
      <c r="W142" s="114">
        <v>17078673</v>
      </c>
      <c r="X142" s="115">
        <f t="shared" si="59"/>
        <v>442.7738514984963</v>
      </c>
      <c r="Y142" s="118">
        <f t="shared" si="60"/>
        <v>25.436803435605519</v>
      </c>
      <c r="Z142" s="114">
        <v>2191210</v>
      </c>
      <c r="AA142" s="114">
        <v>353716</v>
      </c>
      <c r="AB142" s="114">
        <f t="shared" si="61"/>
        <v>2544926</v>
      </c>
      <c r="AC142" s="115">
        <f t="shared" si="62"/>
        <v>65.978585502436999</v>
      </c>
      <c r="AD142" s="118">
        <f t="shared" si="63"/>
        <v>3.7903871348881624</v>
      </c>
      <c r="AE142" s="114">
        <v>3572400</v>
      </c>
      <c r="AF142" s="115">
        <f t="shared" si="64"/>
        <v>92.616405682878778</v>
      </c>
      <c r="AG142" s="118">
        <f t="shared" si="65"/>
        <v>5.3206965548996195</v>
      </c>
      <c r="AH142" s="114">
        <f t="shared" si="66"/>
        <v>67141585</v>
      </c>
      <c r="AI142" s="256">
        <v>38572</v>
      </c>
    </row>
    <row r="143" spans="1:35" x14ac:dyDescent="0.2">
      <c r="A143" s="431">
        <v>90</v>
      </c>
      <c r="B143" s="431" t="s">
        <v>216</v>
      </c>
      <c r="C143" s="111">
        <v>0</v>
      </c>
      <c r="D143" s="111">
        <v>0</v>
      </c>
      <c r="E143" s="111">
        <v>0</v>
      </c>
      <c r="F143" s="111">
        <v>0</v>
      </c>
      <c r="G143" s="111">
        <v>0</v>
      </c>
      <c r="H143" s="111">
        <v>0</v>
      </c>
      <c r="I143" s="111">
        <v>0</v>
      </c>
      <c r="J143" s="111">
        <v>0</v>
      </c>
      <c r="K143" s="111">
        <f t="shared" si="67"/>
        <v>0</v>
      </c>
      <c r="L143" s="112">
        <f t="shared" si="51"/>
        <v>0</v>
      </c>
      <c r="M143" s="220">
        <f t="shared" si="52"/>
        <v>0</v>
      </c>
      <c r="N143" s="111">
        <v>0</v>
      </c>
      <c r="O143" s="112">
        <f t="shared" si="53"/>
        <v>0</v>
      </c>
      <c r="P143" s="220">
        <f t="shared" si="54"/>
        <v>0</v>
      </c>
      <c r="Q143" s="111">
        <v>0</v>
      </c>
      <c r="R143" s="112">
        <f t="shared" si="55"/>
        <v>0</v>
      </c>
      <c r="S143" s="220">
        <f t="shared" si="56"/>
        <v>0</v>
      </c>
      <c r="T143" s="111">
        <v>0</v>
      </c>
      <c r="U143" s="112">
        <f t="shared" si="57"/>
        <v>0</v>
      </c>
      <c r="V143" s="220">
        <f t="shared" si="58"/>
        <v>0</v>
      </c>
      <c r="W143" s="111">
        <v>0</v>
      </c>
      <c r="X143" s="112">
        <f t="shared" si="59"/>
        <v>0</v>
      </c>
      <c r="Y143" s="220">
        <f t="shared" si="60"/>
        <v>0</v>
      </c>
      <c r="Z143" s="111">
        <v>0</v>
      </c>
      <c r="AA143" s="111">
        <v>0</v>
      </c>
      <c r="AB143" s="111">
        <f t="shared" si="61"/>
        <v>0</v>
      </c>
      <c r="AC143" s="112">
        <f t="shared" si="62"/>
        <v>0</v>
      </c>
      <c r="AD143" s="220">
        <f t="shared" si="63"/>
        <v>0</v>
      </c>
      <c r="AE143" s="111">
        <v>0</v>
      </c>
      <c r="AF143" s="112">
        <f t="shared" si="64"/>
        <v>0</v>
      </c>
      <c r="AG143" s="220">
        <f t="shared" si="65"/>
        <v>0</v>
      </c>
      <c r="AH143" s="111">
        <f t="shared" si="66"/>
        <v>0</v>
      </c>
      <c r="AI143" s="266">
        <v>0</v>
      </c>
    </row>
    <row r="144" spans="1:35" x14ac:dyDescent="0.2">
      <c r="A144" s="435">
        <v>91</v>
      </c>
      <c r="B144" s="435" t="s">
        <v>218</v>
      </c>
      <c r="C144" s="114">
        <v>29289390</v>
      </c>
      <c r="D144" s="114">
        <v>1253367</v>
      </c>
      <c r="E144" s="114">
        <v>9550231</v>
      </c>
      <c r="F144" s="114">
        <v>0</v>
      </c>
      <c r="G144" s="114">
        <v>5976918</v>
      </c>
      <c r="H144" s="114">
        <v>0</v>
      </c>
      <c r="I144" s="114">
        <v>466594</v>
      </c>
      <c r="J144" s="114">
        <v>461983</v>
      </c>
      <c r="K144" s="114">
        <f t="shared" si="67"/>
        <v>46998483</v>
      </c>
      <c r="L144" s="115">
        <f t="shared" si="51"/>
        <v>880.63263317656322</v>
      </c>
      <c r="M144" s="118">
        <f t="shared" si="52"/>
        <v>50.732399801139849</v>
      </c>
      <c r="N144" s="114">
        <v>14303300</v>
      </c>
      <c r="O144" s="115">
        <f t="shared" si="53"/>
        <v>268.00764488748149</v>
      </c>
      <c r="P144" s="118">
        <f t="shared" si="54"/>
        <v>15.439662894558609</v>
      </c>
      <c r="Q144" s="114">
        <v>299778</v>
      </c>
      <c r="R144" s="115">
        <f t="shared" si="55"/>
        <v>5.6170810770297361</v>
      </c>
      <c r="S144" s="118">
        <f t="shared" si="56"/>
        <v>0.32359464341830141</v>
      </c>
      <c r="T144" s="114">
        <v>906653</v>
      </c>
      <c r="U144" s="115">
        <f t="shared" si="57"/>
        <v>16.988382769023215</v>
      </c>
      <c r="V144" s="118">
        <f t="shared" si="58"/>
        <v>0.97868440725848194</v>
      </c>
      <c r="W144" s="114">
        <v>19482602</v>
      </c>
      <c r="X144" s="115">
        <f t="shared" si="59"/>
        <v>365.05465719799884</v>
      </c>
      <c r="Y144" s="118">
        <f t="shared" si="60"/>
        <v>21.030448021705013</v>
      </c>
      <c r="Z144" s="114">
        <v>3111436</v>
      </c>
      <c r="AA144" s="114">
        <v>413262</v>
      </c>
      <c r="AB144" s="114">
        <f t="shared" si="61"/>
        <v>3524698</v>
      </c>
      <c r="AC144" s="115">
        <f t="shared" si="62"/>
        <v>66.043920628079974</v>
      </c>
      <c r="AD144" s="118">
        <f t="shared" si="63"/>
        <v>3.8047268060604851</v>
      </c>
      <c r="AE144" s="114">
        <v>7124462</v>
      </c>
      <c r="AF144" s="115">
        <f t="shared" si="64"/>
        <v>133.49438812793943</v>
      </c>
      <c r="AG144" s="118">
        <f t="shared" si="65"/>
        <v>7.6904834258592638</v>
      </c>
      <c r="AH144" s="114">
        <f t="shared" si="66"/>
        <v>92639976</v>
      </c>
      <c r="AI144" s="256">
        <v>53369</v>
      </c>
    </row>
    <row r="145" spans="1:35" x14ac:dyDescent="0.2">
      <c r="A145" s="431">
        <v>92</v>
      </c>
      <c r="B145" s="431" t="s">
        <v>220</v>
      </c>
      <c r="C145" s="111">
        <v>19892029</v>
      </c>
      <c r="D145" s="111">
        <v>482914</v>
      </c>
      <c r="E145" s="111">
        <v>7421811</v>
      </c>
      <c r="F145" s="111">
        <v>37127</v>
      </c>
      <c r="G145" s="111">
        <v>367081</v>
      </c>
      <c r="H145" s="111">
        <v>96325</v>
      </c>
      <c r="I145" s="111">
        <v>413484</v>
      </c>
      <c r="J145" s="111">
        <v>240344</v>
      </c>
      <c r="K145" s="111">
        <f t="shared" si="67"/>
        <v>28951115</v>
      </c>
      <c r="L145" s="112">
        <f t="shared" si="51"/>
        <v>1485.6630061066353</v>
      </c>
      <c r="M145" s="220">
        <f t="shared" si="52"/>
        <v>76.888989455990853</v>
      </c>
      <c r="N145" s="111">
        <v>3865397</v>
      </c>
      <c r="O145" s="112">
        <f t="shared" si="53"/>
        <v>198.3577256632627</v>
      </c>
      <c r="P145" s="220">
        <f t="shared" si="54"/>
        <v>10.265803896541417</v>
      </c>
      <c r="Q145" s="111">
        <v>584214</v>
      </c>
      <c r="R145" s="112">
        <f t="shared" si="55"/>
        <v>29.979678760199107</v>
      </c>
      <c r="S145" s="220">
        <f t="shared" si="56"/>
        <v>1.5515680168464061</v>
      </c>
      <c r="T145" s="111">
        <v>172962</v>
      </c>
      <c r="U145" s="112">
        <f t="shared" si="57"/>
        <v>8.8757633293990867</v>
      </c>
      <c r="V145" s="220">
        <f t="shared" si="58"/>
        <v>0.45935617313140065</v>
      </c>
      <c r="W145" s="111">
        <v>2154975</v>
      </c>
      <c r="X145" s="112">
        <f t="shared" si="59"/>
        <v>110.58526196951814</v>
      </c>
      <c r="Y145" s="220">
        <f t="shared" si="60"/>
        <v>5.7232286235926964</v>
      </c>
      <c r="Z145" s="111">
        <v>701160</v>
      </c>
      <c r="AA145" s="111">
        <v>219475</v>
      </c>
      <c r="AB145" s="111">
        <f t="shared" si="61"/>
        <v>920635</v>
      </c>
      <c r="AC145" s="112">
        <f t="shared" si="62"/>
        <v>47.243546980037976</v>
      </c>
      <c r="AD145" s="220">
        <f t="shared" si="63"/>
        <v>2.4450420927766041</v>
      </c>
      <c r="AE145" s="111">
        <v>1003837</v>
      </c>
      <c r="AF145" s="112">
        <f t="shared" si="64"/>
        <v>51.51316262123467</v>
      </c>
      <c r="AG145" s="220">
        <f t="shared" si="65"/>
        <v>2.6660117411206263</v>
      </c>
      <c r="AH145" s="111">
        <f t="shared" si="66"/>
        <v>37653135</v>
      </c>
      <c r="AI145" s="266">
        <v>19487</v>
      </c>
    </row>
    <row r="146" spans="1:35" x14ac:dyDescent="0.2">
      <c r="A146" s="435">
        <v>93</v>
      </c>
      <c r="B146" s="435" t="s">
        <v>222</v>
      </c>
      <c r="C146" s="114">
        <v>13507551</v>
      </c>
      <c r="D146" s="114">
        <v>9206049</v>
      </c>
      <c r="E146" s="114">
        <v>5173506</v>
      </c>
      <c r="F146" s="114">
        <v>221127</v>
      </c>
      <c r="G146" s="114">
        <v>353856</v>
      </c>
      <c r="H146" s="114">
        <v>905846</v>
      </c>
      <c r="I146" s="114">
        <v>271088</v>
      </c>
      <c r="J146" s="114">
        <v>117018</v>
      </c>
      <c r="K146" s="114">
        <f t="shared" si="67"/>
        <v>29756041</v>
      </c>
      <c r="L146" s="115">
        <f t="shared" si="51"/>
        <v>854.56751866743252</v>
      </c>
      <c r="M146" s="118">
        <f t="shared" si="52"/>
        <v>60.551292343825047</v>
      </c>
      <c r="N146" s="114">
        <v>5348556</v>
      </c>
      <c r="O146" s="115">
        <f t="shared" si="53"/>
        <v>153.60585870189547</v>
      </c>
      <c r="P146" s="118">
        <f t="shared" si="54"/>
        <v>10.883906833349219</v>
      </c>
      <c r="Q146" s="114">
        <v>36669</v>
      </c>
      <c r="R146" s="115">
        <f t="shared" si="55"/>
        <v>1.0531016657093624</v>
      </c>
      <c r="S146" s="118">
        <f t="shared" si="56"/>
        <v>7.4618640932633498E-2</v>
      </c>
      <c r="T146" s="114">
        <v>76578</v>
      </c>
      <c r="U146" s="115">
        <f t="shared" si="57"/>
        <v>2.199253302699598</v>
      </c>
      <c r="V146" s="118">
        <f t="shared" si="58"/>
        <v>0.15583043675418495</v>
      </c>
      <c r="W146" s="114">
        <v>7879316</v>
      </c>
      <c r="X146" s="115">
        <f t="shared" si="59"/>
        <v>226.28707639287765</v>
      </c>
      <c r="Y146" s="118">
        <f t="shared" si="60"/>
        <v>16.033811977385643</v>
      </c>
      <c r="Z146" s="114">
        <v>2529427</v>
      </c>
      <c r="AA146" s="114">
        <v>349153</v>
      </c>
      <c r="AB146" s="114">
        <f t="shared" si="61"/>
        <v>2878580</v>
      </c>
      <c r="AC146" s="115">
        <f t="shared" si="62"/>
        <v>82.670304422745545</v>
      </c>
      <c r="AD146" s="118">
        <f t="shared" si="63"/>
        <v>5.8576925309078556</v>
      </c>
      <c r="AE146" s="114">
        <v>3166136</v>
      </c>
      <c r="AF146" s="115">
        <f t="shared" si="64"/>
        <v>90.92866168868467</v>
      </c>
      <c r="AG146" s="118">
        <f t="shared" si="65"/>
        <v>6.4428472368454139</v>
      </c>
      <c r="AH146" s="114">
        <f t="shared" si="66"/>
        <v>49141876</v>
      </c>
      <c r="AI146" s="256">
        <v>34820</v>
      </c>
    </row>
    <row r="147" spans="1:35" x14ac:dyDescent="0.2">
      <c r="A147" s="431">
        <v>94</v>
      </c>
      <c r="B147" s="431" t="s">
        <v>224</v>
      </c>
      <c r="C147" s="111">
        <v>14749670</v>
      </c>
      <c r="D147" s="111">
        <v>1572869</v>
      </c>
      <c r="E147" s="111">
        <v>7683439</v>
      </c>
      <c r="F147" s="111">
        <v>82638</v>
      </c>
      <c r="G147" s="111">
        <v>2266810</v>
      </c>
      <c r="H147" s="111">
        <v>445049</v>
      </c>
      <c r="I147" s="111">
        <v>166849</v>
      </c>
      <c r="J147" s="111">
        <v>302071</v>
      </c>
      <c r="K147" s="111">
        <f t="shared" si="67"/>
        <v>27269395</v>
      </c>
      <c r="L147" s="112">
        <f t="shared" si="51"/>
        <v>976.87246999820889</v>
      </c>
      <c r="M147" s="220">
        <f t="shared" si="52"/>
        <v>58.310889985266279</v>
      </c>
      <c r="N147" s="111">
        <v>9341939</v>
      </c>
      <c r="O147" s="112">
        <f t="shared" si="53"/>
        <v>334.65660039405338</v>
      </c>
      <c r="P147" s="220">
        <f t="shared" si="54"/>
        <v>19.976122582773417</v>
      </c>
      <c r="Q147" s="111">
        <v>331356</v>
      </c>
      <c r="R147" s="112">
        <f t="shared" si="55"/>
        <v>11.870177324019345</v>
      </c>
      <c r="S147" s="220">
        <f t="shared" si="56"/>
        <v>0.70854755897437016</v>
      </c>
      <c r="T147" s="111">
        <v>530404</v>
      </c>
      <c r="U147" s="112">
        <f t="shared" si="57"/>
        <v>19.00068063765001</v>
      </c>
      <c r="V147" s="220">
        <f t="shared" si="58"/>
        <v>1.1341773182626596</v>
      </c>
      <c r="W147" s="111">
        <v>4357642</v>
      </c>
      <c r="X147" s="112">
        <f t="shared" si="59"/>
        <v>156.10395844528031</v>
      </c>
      <c r="Y147" s="220">
        <f t="shared" si="60"/>
        <v>9.3180645649518716</v>
      </c>
      <c r="Z147" s="111">
        <v>2646237</v>
      </c>
      <c r="AA147" s="111">
        <v>408657</v>
      </c>
      <c r="AB147" s="111">
        <f t="shared" si="61"/>
        <v>3054894</v>
      </c>
      <c r="AC147" s="112">
        <f t="shared" si="62"/>
        <v>109.43557227297153</v>
      </c>
      <c r="AD147" s="220">
        <f t="shared" si="63"/>
        <v>6.5323630374142905</v>
      </c>
      <c r="AE147" s="111">
        <v>1879897</v>
      </c>
      <c r="AF147" s="112">
        <f t="shared" si="64"/>
        <v>67.34361454415189</v>
      </c>
      <c r="AG147" s="220">
        <f t="shared" si="65"/>
        <v>4.0198349523571073</v>
      </c>
      <c r="AH147" s="111">
        <f t="shared" si="66"/>
        <v>46765527</v>
      </c>
      <c r="AI147" s="266">
        <v>27915</v>
      </c>
    </row>
    <row r="148" spans="1:35" x14ac:dyDescent="0.2">
      <c r="A148" s="435">
        <v>95</v>
      </c>
      <c r="B148" s="435" t="s">
        <v>226</v>
      </c>
      <c r="C148" s="117">
        <v>96320776</v>
      </c>
      <c r="D148" s="117">
        <v>4262454</v>
      </c>
      <c r="E148" s="117">
        <v>24783790</v>
      </c>
      <c r="F148" s="117">
        <v>0</v>
      </c>
      <c r="G148" s="117">
        <v>0</v>
      </c>
      <c r="H148" s="117">
        <v>0</v>
      </c>
      <c r="I148" s="117">
        <v>651775</v>
      </c>
      <c r="J148" s="117">
        <v>313523</v>
      </c>
      <c r="K148" s="117">
        <f t="shared" si="67"/>
        <v>126332318</v>
      </c>
      <c r="L148" s="115">
        <f t="shared" si="51"/>
        <v>1735.5962851529764</v>
      </c>
      <c r="M148" s="118">
        <f t="shared" si="52"/>
        <v>62.381802035919385</v>
      </c>
      <c r="N148" s="117">
        <v>44295481</v>
      </c>
      <c r="O148" s="115">
        <f t="shared" si="53"/>
        <v>608.54636002692712</v>
      </c>
      <c r="P148" s="118">
        <f t="shared" si="54"/>
        <v>21.872724023221267</v>
      </c>
      <c r="Q148" s="117">
        <v>1260525</v>
      </c>
      <c r="R148" s="115">
        <f t="shared" si="55"/>
        <v>17.31752050447183</v>
      </c>
      <c r="S148" s="118">
        <f t="shared" si="56"/>
        <v>0.62243630336401556</v>
      </c>
      <c r="T148" s="117">
        <v>707603</v>
      </c>
      <c r="U148" s="115">
        <f t="shared" si="57"/>
        <v>9.7212903048537562</v>
      </c>
      <c r="V148" s="118">
        <f t="shared" si="58"/>
        <v>0.3494082192493505</v>
      </c>
      <c r="W148" s="117">
        <v>20198039</v>
      </c>
      <c r="X148" s="115">
        <f t="shared" si="59"/>
        <v>277.48751871848771</v>
      </c>
      <c r="Y148" s="118">
        <f t="shared" si="60"/>
        <v>9.9736163347511688</v>
      </c>
      <c r="Z148" s="117">
        <v>3168267</v>
      </c>
      <c r="AA148" s="117">
        <v>1355260</v>
      </c>
      <c r="AB148" s="117">
        <f t="shared" si="61"/>
        <v>4523527</v>
      </c>
      <c r="AC148" s="115">
        <f t="shared" si="62"/>
        <v>62.145750044649603</v>
      </c>
      <c r="AD148" s="118">
        <f t="shared" si="63"/>
        <v>2.2336783673844751</v>
      </c>
      <c r="AE148" s="117">
        <v>5197205</v>
      </c>
      <c r="AF148" s="115">
        <f t="shared" si="64"/>
        <v>71.400967179106729</v>
      </c>
      <c r="AG148" s="118">
        <f t="shared" si="65"/>
        <v>2.566334716110334</v>
      </c>
      <c r="AH148" s="117">
        <f t="shared" si="66"/>
        <v>202514698</v>
      </c>
      <c r="AI148" s="256">
        <v>72789</v>
      </c>
    </row>
    <row r="149" spans="1:35" ht="13.5" thickBot="1" x14ac:dyDescent="0.25">
      <c r="A149" s="432">
        <f>A148</f>
        <v>95</v>
      </c>
      <c r="B149" s="433" t="s">
        <v>245</v>
      </c>
      <c r="C149" s="122">
        <f t="shared" ref="C149:K149" si="68">SUM(C54:C148)</f>
        <v>10901951977</v>
      </c>
      <c r="D149" s="122">
        <f t="shared" si="68"/>
        <v>371150209</v>
      </c>
      <c r="E149" s="122">
        <f t="shared" si="68"/>
        <v>3272270726</v>
      </c>
      <c r="F149" s="122">
        <f t="shared" si="68"/>
        <v>5482272</v>
      </c>
      <c r="G149" s="122">
        <f t="shared" si="68"/>
        <v>161193277</v>
      </c>
      <c r="H149" s="122">
        <f t="shared" si="68"/>
        <v>14323949</v>
      </c>
      <c r="I149" s="122">
        <f t="shared" si="68"/>
        <v>95697786.069999993</v>
      </c>
      <c r="J149" s="122">
        <f t="shared" si="68"/>
        <v>35827969</v>
      </c>
      <c r="K149" s="122">
        <f t="shared" si="68"/>
        <v>14857898165.07</v>
      </c>
      <c r="L149" s="222">
        <f>(K149/$AI149)</f>
        <v>2549.7837036625806</v>
      </c>
      <c r="M149" s="223">
        <f t="shared" si="52"/>
        <v>70.270387313208744</v>
      </c>
      <c r="N149" s="122">
        <f>SUM(N54:N148)</f>
        <v>3016987424.5599999</v>
      </c>
      <c r="O149" s="222">
        <f>(N149/$AI149)</f>
        <v>517.7492323499032</v>
      </c>
      <c r="P149" s="223">
        <f t="shared" si="54"/>
        <v>14.268833484221993</v>
      </c>
      <c r="Q149" s="122">
        <f>SUM(Q54:Q148)</f>
        <v>265576881</v>
      </c>
      <c r="R149" s="222">
        <f>(Q149/$AI149)</f>
        <v>45.576002454728503</v>
      </c>
      <c r="S149" s="223">
        <f t="shared" si="56"/>
        <v>1.2560451069167782</v>
      </c>
      <c r="T149" s="122">
        <f>SUM(T54:T148)</f>
        <v>49528507</v>
      </c>
      <c r="U149" s="222">
        <f>(T149/$AI149)</f>
        <v>8.4996530876911596</v>
      </c>
      <c r="V149" s="223">
        <f t="shared" si="58"/>
        <v>0.23424493365536361</v>
      </c>
      <c r="W149" s="122">
        <f>SUM(W54:W148)</f>
        <v>1638703097</v>
      </c>
      <c r="X149" s="222">
        <f>(W149/$AI149)</f>
        <v>281.22002220307422</v>
      </c>
      <c r="Y149" s="223">
        <f t="shared" si="60"/>
        <v>7.7502416585584513</v>
      </c>
      <c r="Z149" s="122">
        <f>SUM(Z54:Z148)</f>
        <v>691365804</v>
      </c>
      <c r="AA149" s="122">
        <f>SUM(AA54:AA148)</f>
        <v>124820490</v>
      </c>
      <c r="AB149" s="122">
        <f>SUM(AB54:AB148)</f>
        <v>816186294</v>
      </c>
      <c r="AC149" s="222">
        <f>(AB149/$AI149)</f>
        <v>140.06681755879103</v>
      </c>
      <c r="AD149" s="223">
        <f t="shared" si="63"/>
        <v>3.8601507670814121</v>
      </c>
      <c r="AE149" s="122">
        <f>SUM(AE54:AE148)</f>
        <v>499016418</v>
      </c>
      <c r="AF149" s="222">
        <f>(AE149/$AI149)</f>
        <v>85.63687247956581</v>
      </c>
      <c r="AG149" s="223">
        <f t="shared" si="65"/>
        <v>2.3600967363572494</v>
      </c>
      <c r="AH149" s="122">
        <f>SUM(AH54:AH148)</f>
        <v>21143896786.630001</v>
      </c>
      <c r="AI149" s="269">
        <f>SUM(AI54:AI148)</f>
        <v>5827121</v>
      </c>
    </row>
    <row r="150" spans="1:35" customFormat="1" x14ac:dyDescent="0.2"/>
    <row r="151" spans="1:35" customFormat="1" x14ac:dyDescent="0.2"/>
    <row r="152" spans="1:35" s="90" customFormat="1" ht="15.75" x14ac:dyDescent="0.2">
      <c r="A152" s="325" t="s">
        <v>0</v>
      </c>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row>
    <row r="153" spans="1:35" s="90" customFormat="1" ht="15.75" x14ac:dyDescent="0.25">
      <c r="A153" s="360" t="s">
        <v>466</v>
      </c>
      <c r="B153" s="244"/>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row>
    <row r="154" spans="1:35" s="90" customFormat="1" ht="15.75" x14ac:dyDescent="0.2">
      <c r="A154" s="323" t="str">
        <f>A3</f>
        <v>FOR THE YEAR ENDED JUNE 30, 2025</v>
      </c>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row>
    <row r="155" spans="1:35" s="90" customFormat="1" ht="13.5" thickBot="1" x14ac:dyDescent="0.25"/>
    <row r="156" spans="1:35" x14ac:dyDescent="0.2">
      <c r="C156" s="424" t="s">
        <v>459</v>
      </c>
      <c r="D156" s="388"/>
      <c r="E156" s="388"/>
      <c r="F156" s="388"/>
      <c r="G156" s="388"/>
      <c r="H156" s="388"/>
      <c r="I156" s="388"/>
      <c r="J156" s="388"/>
      <c r="K156" s="388"/>
      <c r="L156" s="388"/>
      <c r="M156" s="389"/>
      <c r="O156" s="246"/>
      <c r="P156" s="246"/>
      <c r="R156" s="246"/>
      <c r="S156" s="246"/>
      <c r="U156" s="246"/>
      <c r="V156" s="246"/>
      <c r="X156" s="246"/>
      <c r="Y156" s="246"/>
      <c r="Z156" s="428" t="s">
        <v>390</v>
      </c>
      <c r="AA156" s="390"/>
      <c r="AB156" s="390"/>
      <c r="AC156" s="390"/>
      <c r="AD156" s="391"/>
      <c r="AF156" s="246"/>
      <c r="AG156" s="246"/>
      <c r="AH156" s="246"/>
    </row>
    <row r="157" spans="1:35" ht="60.75" thickBot="1" x14ac:dyDescent="0.3">
      <c r="A157" s="361" t="s">
        <v>1</v>
      </c>
      <c r="B157" s="362" t="s">
        <v>331</v>
      </c>
      <c r="C157" s="355" t="s">
        <v>452</v>
      </c>
      <c r="D157" s="356" t="s">
        <v>453</v>
      </c>
      <c r="E157" s="356" t="s">
        <v>454</v>
      </c>
      <c r="F157" s="356" t="s">
        <v>455</v>
      </c>
      <c r="G157" s="356" t="s">
        <v>456</v>
      </c>
      <c r="H157" s="356" t="s">
        <v>457</v>
      </c>
      <c r="I157" s="356" t="s">
        <v>392</v>
      </c>
      <c r="J157" s="356" t="s">
        <v>393</v>
      </c>
      <c r="K157" s="356" t="s">
        <v>458</v>
      </c>
      <c r="L157" s="356" t="s">
        <v>346</v>
      </c>
      <c r="M157" s="357" t="s">
        <v>460</v>
      </c>
      <c r="N157" s="356" t="s">
        <v>461</v>
      </c>
      <c r="O157" s="356" t="s">
        <v>346</v>
      </c>
      <c r="P157" s="356" t="s">
        <v>460</v>
      </c>
      <c r="Q157" s="356" t="s">
        <v>462</v>
      </c>
      <c r="R157" s="356" t="s">
        <v>346</v>
      </c>
      <c r="S157" s="356" t="s">
        <v>460</v>
      </c>
      <c r="T157" s="356" t="s">
        <v>388</v>
      </c>
      <c r="U157" s="356" t="s">
        <v>346</v>
      </c>
      <c r="V157" s="356" t="s">
        <v>460</v>
      </c>
      <c r="W157" s="356" t="s">
        <v>389</v>
      </c>
      <c r="X157" s="356" t="s">
        <v>346</v>
      </c>
      <c r="Y157" s="356" t="s">
        <v>460</v>
      </c>
      <c r="Z157" s="368" t="s">
        <v>393</v>
      </c>
      <c r="AA157" s="369" t="s">
        <v>463</v>
      </c>
      <c r="AB157" s="369" t="s">
        <v>245</v>
      </c>
      <c r="AC157" s="356" t="s">
        <v>346</v>
      </c>
      <c r="AD157" s="357" t="s">
        <v>460</v>
      </c>
      <c r="AE157" s="356" t="s">
        <v>391</v>
      </c>
      <c r="AF157" s="356" t="s">
        <v>346</v>
      </c>
      <c r="AG157" s="356" t="s">
        <v>460</v>
      </c>
      <c r="AH157" s="356" t="s">
        <v>464</v>
      </c>
      <c r="AI157" s="133" t="s">
        <v>343</v>
      </c>
    </row>
    <row r="158" spans="1:35" x14ac:dyDescent="0.2">
      <c r="A158" s="435">
        <v>1</v>
      </c>
      <c r="B158" s="435" t="s">
        <v>252</v>
      </c>
      <c r="C158" s="233">
        <v>2320277</v>
      </c>
      <c r="D158" s="233">
        <v>93858</v>
      </c>
      <c r="E158" s="233">
        <v>631690</v>
      </c>
      <c r="F158" s="233">
        <v>2356</v>
      </c>
      <c r="G158" s="233">
        <v>40348</v>
      </c>
      <c r="H158" s="233">
        <v>0</v>
      </c>
      <c r="I158" s="233">
        <v>32250</v>
      </c>
      <c r="J158" s="233">
        <v>31256</v>
      </c>
      <c r="K158" s="233">
        <f t="shared" ref="K158:K182" si="69">SUM(C158:J158)</f>
        <v>3152035</v>
      </c>
      <c r="L158" s="115">
        <f t="shared" ref="L158:L194" si="70">IFERROR(K158/$AI158,0)</f>
        <v>376.3174546322827</v>
      </c>
      <c r="M158" s="115">
        <f t="shared" ref="M158:M195" si="71">IF($AH158,K158/$AH158*100,0)</f>
        <v>19.922502830171208</v>
      </c>
      <c r="N158" s="233">
        <v>9474942</v>
      </c>
      <c r="O158" s="115">
        <f t="shared" ref="O158:O194" si="72">IFERROR(N158/$AI158,0)</f>
        <v>1131.2012893982808</v>
      </c>
      <c r="P158" s="115">
        <f t="shared" ref="P158:P195" si="73">IF($AH158,N158/$AH158*100,0)</f>
        <v>59.886568141124087</v>
      </c>
      <c r="Q158" s="233">
        <v>192713</v>
      </c>
      <c r="R158" s="115">
        <f t="shared" ref="R158:R194" si="74">IFERROR(Q158/$AI158,0)</f>
        <v>23.007760267430754</v>
      </c>
      <c r="S158" s="115">
        <f t="shared" ref="S158:S195" si="75">IF($AH158,Q158/$AH158*100,0)</f>
        <v>1.218046528008345</v>
      </c>
      <c r="T158" s="233">
        <v>37190</v>
      </c>
      <c r="U158" s="115">
        <f t="shared" ref="U158:U194" si="76">IFERROR(T158/$AI158,0)</f>
        <v>4.4400668576886346</v>
      </c>
      <c r="V158" s="115">
        <f t="shared" ref="V158:V195" si="77">IF($AH158,T158/$AH158*100,0)</f>
        <v>0.23506016914598576</v>
      </c>
      <c r="W158" s="233">
        <v>1866886</v>
      </c>
      <c r="X158" s="115">
        <f t="shared" ref="X158:X194" si="78">IFERROR(W158/$AI158,0)</f>
        <v>222.88514804202484</v>
      </c>
      <c r="Y158" s="115">
        <f t="shared" ref="Y158:Y195" si="79">IF($AH158,W158/$AH158*100,0)</f>
        <v>11.799691824046054</v>
      </c>
      <c r="Z158" s="233">
        <v>546212</v>
      </c>
      <c r="AA158" s="233">
        <v>3696</v>
      </c>
      <c r="AB158" s="233">
        <f t="shared" ref="AB158:AB194" si="80">(Z158+AA158)</f>
        <v>549908</v>
      </c>
      <c r="AC158" s="115">
        <f t="shared" ref="AC158:AC194" si="81">IFERROR(AB158/$AI158,0)</f>
        <v>65.652817574021014</v>
      </c>
      <c r="AD158" s="115">
        <f t="shared" ref="AD158:AD195" si="82">IF($AH158,AB158/$AH158*100,0)</f>
        <v>3.47570496086934</v>
      </c>
      <c r="AE158" s="233">
        <v>547807</v>
      </c>
      <c r="AF158" s="115">
        <f t="shared" ref="AF158:AF194" si="83">IFERROR(AE158/$AI158,0)</f>
        <v>65.401981852913082</v>
      </c>
      <c r="AG158" s="115">
        <f t="shared" ref="AG158:AG195" si="84">IF($AH158,AE158/$AH158*100,0)</f>
        <v>3.4624255466349831</v>
      </c>
      <c r="AH158" s="233">
        <f t="shared" ref="AH158:AH194" si="85">(K158+N158+Q158+T158+W158+AB158+AE158)</f>
        <v>15821481</v>
      </c>
      <c r="AI158" s="268">
        <v>8376</v>
      </c>
    </row>
    <row r="159" spans="1:35" x14ac:dyDescent="0.2">
      <c r="A159" s="431">
        <v>2</v>
      </c>
      <c r="B159" s="431" t="s">
        <v>253</v>
      </c>
      <c r="C159" s="111">
        <v>1214594</v>
      </c>
      <c r="D159" s="111">
        <v>53504</v>
      </c>
      <c r="E159" s="111">
        <v>746529</v>
      </c>
      <c r="F159" s="111">
        <v>1156</v>
      </c>
      <c r="G159" s="111">
        <v>18860</v>
      </c>
      <c r="H159" s="111">
        <v>0</v>
      </c>
      <c r="I159" s="111">
        <v>52862</v>
      </c>
      <c r="J159" s="111">
        <v>23418</v>
      </c>
      <c r="K159" s="111">
        <f t="shared" si="69"/>
        <v>2110923</v>
      </c>
      <c r="L159" s="112">
        <f t="shared" si="70"/>
        <v>279.03807005948448</v>
      </c>
      <c r="M159" s="112">
        <f t="shared" si="71"/>
        <v>17.452283707595541</v>
      </c>
      <c r="N159" s="111">
        <v>8428817</v>
      </c>
      <c r="O159" s="112">
        <f t="shared" si="72"/>
        <v>1114.1859881031064</v>
      </c>
      <c r="P159" s="112">
        <f t="shared" si="73"/>
        <v>69.686154162612439</v>
      </c>
      <c r="Q159" s="111">
        <v>301677</v>
      </c>
      <c r="R159" s="112">
        <f t="shared" si="74"/>
        <v>39.87799074686054</v>
      </c>
      <c r="S159" s="112">
        <f t="shared" si="75"/>
        <v>2.4941471536651503</v>
      </c>
      <c r="T159" s="111">
        <v>111876</v>
      </c>
      <c r="U159" s="112">
        <f t="shared" si="76"/>
        <v>14.788631857237277</v>
      </c>
      <c r="V159" s="112">
        <f t="shared" si="77"/>
        <v>0.92494690335505314</v>
      </c>
      <c r="W159" s="111">
        <v>313644</v>
      </c>
      <c r="X159" s="112">
        <f t="shared" si="78"/>
        <v>41.459881031064114</v>
      </c>
      <c r="Y159" s="112">
        <f t="shared" si="79"/>
        <v>2.5930856176113939</v>
      </c>
      <c r="Z159" s="111">
        <v>607150</v>
      </c>
      <c r="AA159" s="111">
        <v>32497</v>
      </c>
      <c r="AB159" s="111">
        <f t="shared" si="80"/>
        <v>639647</v>
      </c>
      <c r="AC159" s="112">
        <f t="shared" si="81"/>
        <v>84.55346992729676</v>
      </c>
      <c r="AD159" s="112">
        <f t="shared" si="82"/>
        <v>5.2883506014726098</v>
      </c>
      <c r="AE159" s="111">
        <v>188813</v>
      </c>
      <c r="AF159" s="112">
        <f t="shared" si="83"/>
        <v>24.958757435558493</v>
      </c>
      <c r="AG159" s="112">
        <f t="shared" si="84"/>
        <v>1.5610318536878121</v>
      </c>
      <c r="AH159" s="111">
        <f t="shared" si="85"/>
        <v>12095397</v>
      </c>
      <c r="AI159" s="266">
        <v>7565</v>
      </c>
    </row>
    <row r="160" spans="1:35" x14ac:dyDescent="0.2">
      <c r="A160" s="435">
        <v>3</v>
      </c>
      <c r="B160" s="435" t="s">
        <v>88</v>
      </c>
      <c r="C160" s="114">
        <v>2386469</v>
      </c>
      <c r="D160" s="114">
        <v>26734</v>
      </c>
      <c r="E160" s="114">
        <v>224910</v>
      </c>
      <c r="F160" s="114">
        <v>0</v>
      </c>
      <c r="G160" s="114">
        <v>0</v>
      </c>
      <c r="H160" s="114">
        <v>0</v>
      </c>
      <c r="I160" s="114">
        <v>29723</v>
      </c>
      <c r="J160" s="114">
        <v>27784</v>
      </c>
      <c r="K160" s="114">
        <f t="shared" si="69"/>
        <v>2695620</v>
      </c>
      <c r="L160" s="115">
        <f t="shared" si="70"/>
        <v>404.9301487156377</v>
      </c>
      <c r="M160" s="115">
        <f t="shared" si="71"/>
        <v>31.360014742215402</v>
      </c>
      <c r="N160" s="114">
        <v>3517271</v>
      </c>
      <c r="O160" s="115">
        <f t="shared" si="72"/>
        <v>528.35676731260332</v>
      </c>
      <c r="P160" s="115">
        <f t="shared" si="73"/>
        <v>40.91884999086173</v>
      </c>
      <c r="Q160" s="114">
        <v>34599</v>
      </c>
      <c r="R160" s="115">
        <f t="shared" si="74"/>
        <v>5.197386210004507</v>
      </c>
      <c r="S160" s="115">
        <f t="shared" si="75"/>
        <v>0.40251413406411535</v>
      </c>
      <c r="T160" s="114">
        <v>59991</v>
      </c>
      <c r="U160" s="115">
        <f t="shared" si="76"/>
        <v>9.0117169896349711</v>
      </c>
      <c r="V160" s="115">
        <f t="shared" si="77"/>
        <v>0.69791685934970216</v>
      </c>
      <c r="W160" s="114">
        <v>1161038</v>
      </c>
      <c r="X160" s="115">
        <f t="shared" si="78"/>
        <v>174.40859245906566</v>
      </c>
      <c r="Y160" s="115">
        <f t="shared" si="79"/>
        <v>13.507159316325106</v>
      </c>
      <c r="Z160" s="114">
        <v>240494</v>
      </c>
      <c r="AA160" s="114">
        <v>61713</v>
      </c>
      <c r="AB160" s="114">
        <f t="shared" si="80"/>
        <v>302207</v>
      </c>
      <c r="AC160" s="115">
        <f t="shared" si="81"/>
        <v>45.396875469430675</v>
      </c>
      <c r="AD160" s="115">
        <f t="shared" si="82"/>
        <v>3.5157833727308336</v>
      </c>
      <c r="AE160" s="114">
        <v>824997</v>
      </c>
      <c r="AF160" s="115">
        <f t="shared" si="83"/>
        <v>123.92924740874268</v>
      </c>
      <c r="AG160" s="115">
        <f t="shared" si="84"/>
        <v>9.5977615844531066</v>
      </c>
      <c r="AH160" s="114">
        <f t="shared" si="85"/>
        <v>8595723</v>
      </c>
      <c r="AI160" s="256">
        <v>6657</v>
      </c>
    </row>
    <row r="161" spans="1:35" x14ac:dyDescent="0.2">
      <c r="A161" s="431">
        <v>4</v>
      </c>
      <c r="B161" s="431" t="s">
        <v>254</v>
      </c>
      <c r="C161" s="111">
        <v>1390505</v>
      </c>
      <c r="D161" s="111">
        <v>9977</v>
      </c>
      <c r="E161" s="111">
        <v>660579</v>
      </c>
      <c r="F161" s="111">
        <v>0</v>
      </c>
      <c r="G161" s="111">
        <v>251213</v>
      </c>
      <c r="H161" s="111">
        <v>0</v>
      </c>
      <c r="I161" s="111">
        <v>18575</v>
      </c>
      <c r="J161" s="111">
        <v>7367</v>
      </c>
      <c r="K161" s="111">
        <f t="shared" si="69"/>
        <v>2338216</v>
      </c>
      <c r="L161" s="112">
        <f t="shared" si="70"/>
        <v>511.19720157411456</v>
      </c>
      <c r="M161" s="112">
        <f t="shared" si="71"/>
        <v>53.042733794083439</v>
      </c>
      <c r="N161" s="111">
        <v>1590669</v>
      </c>
      <c r="O161" s="112">
        <f t="shared" si="72"/>
        <v>347.76322693484917</v>
      </c>
      <c r="P161" s="112">
        <f t="shared" si="73"/>
        <v>36.084532960813256</v>
      </c>
      <c r="Q161" s="111">
        <v>49800</v>
      </c>
      <c r="R161" s="112">
        <f t="shared" si="74"/>
        <v>10.887625710537822</v>
      </c>
      <c r="S161" s="112">
        <f t="shared" si="75"/>
        <v>1.1297194711461027</v>
      </c>
      <c r="T161" s="111">
        <v>22367</v>
      </c>
      <c r="U161" s="112">
        <f t="shared" si="76"/>
        <v>4.8900306077831219</v>
      </c>
      <c r="V161" s="112">
        <f t="shared" si="77"/>
        <v>0.50739830142821041</v>
      </c>
      <c r="W161" s="111">
        <v>46287</v>
      </c>
      <c r="X161" s="112">
        <f t="shared" si="78"/>
        <v>10.119588981198076</v>
      </c>
      <c r="Y161" s="112">
        <f t="shared" si="79"/>
        <v>1.0500266096574227</v>
      </c>
      <c r="Z161" s="111">
        <v>196223</v>
      </c>
      <c r="AA161" s="111">
        <v>111427</v>
      </c>
      <c r="AB161" s="111">
        <f t="shared" si="80"/>
        <v>307650</v>
      </c>
      <c r="AC161" s="112">
        <f t="shared" si="81"/>
        <v>67.260603410581552</v>
      </c>
      <c r="AD161" s="112">
        <f t="shared" si="82"/>
        <v>6.9790802268694465</v>
      </c>
      <c r="AE161" s="111">
        <v>53185</v>
      </c>
      <c r="AF161" s="112">
        <f t="shared" si="83"/>
        <v>11.627678181023175</v>
      </c>
      <c r="AG161" s="112">
        <f t="shared" si="84"/>
        <v>1.2065086360021178</v>
      </c>
      <c r="AH161" s="111">
        <f t="shared" si="85"/>
        <v>4408174</v>
      </c>
      <c r="AI161" s="266">
        <v>4574</v>
      </c>
    </row>
    <row r="162" spans="1:35" x14ac:dyDescent="0.2">
      <c r="A162" s="435">
        <v>5</v>
      </c>
      <c r="B162" s="435" t="s">
        <v>255</v>
      </c>
      <c r="C162" s="114">
        <v>0</v>
      </c>
      <c r="D162" s="114">
        <v>0</v>
      </c>
      <c r="E162" s="114">
        <v>0</v>
      </c>
      <c r="F162" s="114">
        <v>0</v>
      </c>
      <c r="G162" s="114">
        <v>0</v>
      </c>
      <c r="H162" s="114">
        <v>0</v>
      </c>
      <c r="I162" s="114">
        <v>0</v>
      </c>
      <c r="J162" s="114">
        <v>0</v>
      </c>
      <c r="K162" s="114">
        <f t="shared" si="69"/>
        <v>0</v>
      </c>
      <c r="L162" s="115">
        <f t="shared" si="70"/>
        <v>0</v>
      </c>
      <c r="M162" s="118">
        <f t="shared" si="71"/>
        <v>0</v>
      </c>
      <c r="N162" s="114">
        <v>0</v>
      </c>
      <c r="O162" s="115">
        <f t="shared" si="72"/>
        <v>0</v>
      </c>
      <c r="P162" s="118">
        <f t="shared" si="73"/>
        <v>0</v>
      </c>
      <c r="Q162" s="114">
        <v>0</v>
      </c>
      <c r="R162" s="115">
        <f t="shared" si="74"/>
        <v>0</v>
      </c>
      <c r="S162" s="118">
        <f t="shared" si="75"/>
        <v>0</v>
      </c>
      <c r="T162" s="114">
        <v>0</v>
      </c>
      <c r="U162" s="115">
        <f t="shared" si="76"/>
        <v>0</v>
      </c>
      <c r="V162" s="118">
        <f t="shared" si="77"/>
        <v>0</v>
      </c>
      <c r="W162" s="114">
        <v>0</v>
      </c>
      <c r="X162" s="115">
        <f t="shared" si="78"/>
        <v>0</v>
      </c>
      <c r="Y162" s="118">
        <f t="shared" si="79"/>
        <v>0</v>
      </c>
      <c r="Z162" s="114">
        <v>0</v>
      </c>
      <c r="AA162" s="114">
        <v>0</v>
      </c>
      <c r="AB162" s="114">
        <f t="shared" si="80"/>
        <v>0</v>
      </c>
      <c r="AC162" s="115">
        <f t="shared" si="81"/>
        <v>0</v>
      </c>
      <c r="AD162" s="118">
        <f t="shared" si="82"/>
        <v>0</v>
      </c>
      <c r="AE162" s="114">
        <v>0</v>
      </c>
      <c r="AF162" s="115">
        <f t="shared" si="83"/>
        <v>0</v>
      </c>
      <c r="AG162" s="118">
        <f t="shared" si="84"/>
        <v>0</v>
      </c>
      <c r="AH162" s="114">
        <f t="shared" si="85"/>
        <v>0</v>
      </c>
      <c r="AI162" s="256">
        <v>0</v>
      </c>
    </row>
    <row r="163" spans="1:35" x14ac:dyDescent="0.2">
      <c r="A163" s="431">
        <v>6</v>
      </c>
      <c r="B163" s="431" t="s">
        <v>256</v>
      </c>
      <c r="C163" s="111">
        <v>0</v>
      </c>
      <c r="D163" s="111">
        <v>0</v>
      </c>
      <c r="E163" s="111">
        <v>0</v>
      </c>
      <c r="F163" s="111">
        <v>0</v>
      </c>
      <c r="G163" s="111">
        <v>0</v>
      </c>
      <c r="H163" s="111">
        <v>0</v>
      </c>
      <c r="I163" s="111">
        <v>0</v>
      </c>
      <c r="J163" s="111">
        <v>0</v>
      </c>
      <c r="K163" s="111">
        <f t="shared" si="69"/>
        <v>0</v>
      </c>
      <c r="L163" s="112">
        <f t="shared" si="70"/>
        <v>0</v>
      </c>
      <c r="M163" s="220">
        <f t="shared" si="71"/>
        <v>0</v>
      </c>
      <c r="N163" s="111">
        <v>0</v>
      </c>
      <c r="O163" s="112">
        <f t="shared" si="72"/>
        <v>0</v>
      </c>
      <c r="P163" s="220">
        <f t="shared" si="73"/>
        <v>0</v>
      </c>
      <c r="Q163" s="111">
        <v>0</v>
      </c>
      <c r="R163" s="112">
        <f t="shared" si="74"/>
        <v>0</v>
      </c>
      <c r="S163" s="220">
        <f t="shared" si="75"/>
        <v>0</v>
      </c>
      <c r="T163" s="111">
        <v>0</v>
      </c>
      <c r="U163" s="112">
        <f t="shared" si="76"/>
        <v>0</v>
      </c>
      <c r="V163" s="220">
        <f t="shared" si="77"/>
        <v>0</v>
      </c>
      <c r="W163" s="111">
        <v>0</v>
      </c>
      <c r="X163" s="112">
        <f t="shared" si="78"/>
        <v>0</v>
      </c>
      <c r="Y163" s="220">
        <f t="shared" si="79"/>
        <v>0</v>
      </c>
      <c r="Z163" s="111">
        <v>0</v>
      </c>
      <c r="AA163" s="111">
        <v>0</v>
      </c>
      <c r="AB163" s="111">
        <f t="shared" si="80"/>
        <v>0</v>
      </c>
      <c r="AC163" s="112">
        <f t="shared" si="81"/>
        <v>0</v>
      </c>
      <c r="AD163" s="220">
        <f t="shared" si="82"/>
        <v>0</v>
      </c>
      <c r="AE163" s="111">
        <v>0</v>
      </c>
      <c r="AF163" s="112">
        <f t="shared" si="83"/>
        <v>0</v>
      </c>
      <c r="AG163" s="220">
        <f t="shared" si="84"/>
        <v>0</v>
      </c>
      <c r="AH163" s="111">
        <f t="shared" si="85"/>
        <v>0</v>
      </c>
      <c r="AI163" s="266">
        <v>0</v>
      </c>
    </row>
    <row r="164" spans="1:35" x14ac:dyDescent="0.2">
      <c r="A164" s="435">
        <v>7</v>
      </c>
      <c r="B164" s="435" t="s">
        <v>257</v>
      </c>
      <c r="C164" s="114">
        <v>873881</v>
      </c>
      <c r="D164" s="114">
        <v>55290</v>
      </c>
      <c r="E164" s="114">
        <v>281900</v>
      </c>
      <c r="F164" s="114">
        <v>2717</v>
      </c>
      <c r="G164" s="114">
        <v>27939</v>
      </c>
      <c r="H164" s="114">
        <v>0</v>
      </c>
      <c r="I164" s="114">
        <v>5801</v>
      </c>
      <c r="J164" s="114">
        <v>65</v>
      </c>
      <c r="K164" s="114">
        <f t="shared" si="69"/>
        <v>1247593</v>
      </c>
      <c r="L164" s="115">
        <f t="shared" si="70"/>
        <v>244.81809262166405</v>
      </c>
      <c r="M164" s="118">
        <f t="shared" si="71"/>
        <v>15.8665013875636</v>
      </c>
      <c r="N164" s="114">
        <v>4074033</v>
      </c>
      <c r="O164" s="115">
        <f t="shared" si="72"/>
        <v>799.45702511773936</v>
      </c>
      <c r="P164" s="118">
        <f t="shared" si="73"/>
        <v>51.81228994349911</v>
      </c>
      <c r="Q164" s="114">
        <v>23706</v>
      </c>
      <c r="R164" s="115">
        <f t="shared" si="74"/>
        <v>4.651883830455259</v>
      </c>
      <c r="S164" s="118">
        <f t="shared" si="75"/>
        <v>0.30148556612098876</v>
      </c>
      <c r="T164" s="114">
        <v>43469</v>
      </c>
      <c r="U164" s="115">
        <f t="shared" si="76"/>
        <v>8.5300235478806901</v>
      </c>
      <c r="V164" s="118">
        <f t="shared" si="77"/>
        <v>0.55282527941083515</v>
      </c>
      <c r="W164" s="114">
        <v>2080902</v>
      </c>
      <c r="X164" s="115">
        <f t="shared" si="78"/>
        <v>408.34026687598117</v>
      </c>
      <c r="Y164" s="118">
        <f t="shared" si="79"/>
        <v>26.464267169168043</v>
      </c>
      <c r="Z164" s="114">
        <v>248415</v>
      </c>
      <c r="AA164" s="114">
        <v>49604</v>
      </c>
      <c r="AB164" s="114">
        <f t="shared" si="80"/>
        <v>298019</v>
      </c>
      <c r="AC164" s="115">
        <f t="shared" si="81"/>
        <v>58.480965463108319</v>
      </c>
      <c r="AD164" s="118">
        <f t="shared" si="82"/>
        <v>3.7901133438712113</v>
      </c>
      <c r="AE164" s="114">
        <v>95341</v>
      </c>
      <c r="AF164" s="115">
        <f t="shared" si="83"/>
        <v>18.708987441130297</v>
      </c>
      <c r="AG164" s="118">
        <f t="shared" si="84"/>
        <v>1.2125173103662021</v>
      </c>
      <c r="AH164" s="114">
        <f t="shared" si="85"/>
        <v>7863063</v>
      </c>
      <c r="AI164" s="256">
        <v>5096</v>
      </c>
    </row>
    <row r="165" spans="1:35" x14ac:dyDescent="0.2">
      <c r="A165" s="431">
        <v>8</v>
      </c>
      <c r="B165" s="431" t="s">
        <v>258</v>
      </c>
      <c r="C165" s="111">
        <v>0</v>
      </c>
      <c r="D165" s="111">
        <v>0</v>
      </c>
      <c r="E165" s="111">
        <v>383710</v>
      </c>
      <c r="F165" s="111">
        <v>0</v>
      </c>
      <c r="G165" s="111">
        <v>0</v>
      </c>
      <c r="H165" s="111">
        <v>0</v>
      </c>
      <c r="I165" s="111">
        <v>3314</v>
      </c>
      <c r="J165" s="111">
        <v>1194</v>
      </c>
      <c r="K165" s="111">
        <f t="shared" si="69"/>
        <v>388218</v>
      </c>
      <c r="L165" s="112">
        <f t="shared" si="70"/>
        <v>58.856579745300181</v>
      </c>
      <c r="M165" s="220">
        <f t="shared" si="71"/>
        <v>7.3717928633644014</v>
      </c>
      <c r="N165" s="111">
        <v>3078021</v>
      </c>
      <c r="O165" s="112">
        <f t="shared" si="72"/>
        <v>466.64963614311705</v>
      </c>
      <c r="P165" s="220">
        <f t="shared" si="73"/>
        <v>58.447916482712692</v>
      </c>
      <c r="Q165" s="111">
        <v>26489</v>
      </c>
      <c r="R165" s="112">
        <f t="shared" si="74"/>
        <v>4.0159187386294724</v>
      </c>
      <c r="S165" s="220">
        <f t="shared" si="75"/>
        <v>0.50299424848322238</v>
      </c>
      <c r="T165" s="111">
        <v>81375</v>
      </c>
      <c r="U165" s="112">
        <f t="shared" si="76"/>
        <v>12.337022437841116</v>
      </c>
      <c r="V165" s="220">
        <f t="shared" si="77"/>
        <v>1.545213370467825</v>
      </c>
      <c r="W165" s="111">
        <v>1234522</v>
      </c>
      <c r="X165" s="112">
        <f t="shared" si="78"/>
        <v>187.16221952698606</v>
      </c>
      <c r="Y165" s="220">
        <f t="shared" si="79"/>
        <v>23.442087871418497</v>
      </c>
      <c r="Z165" s="111">
        <v>209589</v>
      </c>
      <c r="AA165" s="111">
        <v>184002</v>
      </c>
      <c r="AB165" s="111">
        <f t="shared" si="80"/>
        <v>393591</v>
      </c>
      <c r="AC165" s="112">
        <f t="shared" si="81"/>
        <v>59.67116434202547</v>
      </c>
      <c r="AD165" s="220">
        <f t="shared" si="82"/>
        <v>7.4738196706089308</v>
      </c>
      <c r="AE165" s="111">
        <v>64047</v>
      </c>
      <c r="AF165" s="112">
        <f t="shared" si="83"/>
        <v>9.7099757428744695</v>
      </c>
      <c r="AG165" s="220">
        <f t="shared" si="84"/>
        <v>1.2161754929444275</v>
      </c>
      <c r="AH165" s="111">
        <f t="shared" si="85"/>
        <v>5266263</v>
      </c>
      <c r="AI165" s="266">
        <v>6596</v>
      </c>
    </row>
    <row r="166" spans="1:35" x14ac:dyDescent="0.2">
      <c r="A166" s="435">
        <v>9</v>
      </c>
      <c r="B166" s="435" t="s">
        <v>259</v>
      </c>
      <c r="C166" s="114">
        <v>0</v>
      </c>
      <c r="D166" s="114">
        <v>0</v>
      </c>
      <c r="E166" s="114">
        <v>0</v>
      </c>
      <c r="F166" s="114">
        <v>0</v>
      </c>
      <c r="G166" s="114">
        <v>0</v>
      </c>
      <c r="H166" s="114">
        <v>0</v>
      </c>
      <c r="I166" s="114">
        <v>0</v>
      </c>
      <c r="J166" s="114">
        <v>0</v>
      </c>
      <c r="K166" s="114">
        <f t="shared" si="69"/>
        <v>0</v>
      </c>
      <c r="L166" s="115">
        <f t="shared" si="70"/>
        <v>0</v>
      </c>
      <c r="M166" s="118">
        <f t="shared" si="71"/>
        <v>0</v>
      </c>
      <c r="N166" s="114">
        <v>0</v>
      </c>
      <c r="O166" s="115">
        <f t="shared" si="72"/>
        <v>0</v>
      </c>
      <c r="P166" s="118">
        <f t="shared" si="73"/>
        <v>0</v>
      </c>
      <c r="Q166" s="114">
        <v>0</v>
      </c>
      <c r="R166" s="115">
        <f t="shared" si="74"/>
        <v>0</v>
      </c>
      <c r="S166" s="118">
        <f t="shared" si="75"/>
        <v>0</v>
      </c>
      <c r="T166" s="114">
        <v>0</v>
      </c>
      <c r="U166" s="115">
        <f t="shared" si="76"/>
        <v>0</v>
      </c>
      <c r="V166" s="118">
        <f t="shared" si="77"/>
        <v>0</v>
      </c>
      <c r="W166" s="114">
        <v>0</v>
      </c>
      <c r="X166" s="115">
        <f t="shared" si="78"/>
        <v>0</v>
      </c>
      <c r="Y166" s="118">
        <f t="shared" si="79"/>
        <v>0</v>
      </c>
      <c r="Z166" s="114">
        <v>0</v>
      </c>
      <c r="AA166" s="114">
        <v>0</v>
      </c>
      <c r="AB166" s="114">
        <f t="shared" si="80"/>
        <v>0</v>
      </c>
      <c r="AC166" s="115">
        <f t="shared" si="81"/>
        <v>0</v>
      </c>
      <c r="AD166" s="118">
        <f t="shared" si="82"/>
        <v>0</v>
      </c>
      <c r="AE166" s="114">
        <v>0</v>
      </c>
      <c r="AF166" s="115">
        <f t="shared" si="83"/>
        <v>0</v>
      </c>
      <c r="AG166" s="118">
        <f t="shared" si="84"/>
        <v>0</v>
      </c>
      <c r="AH166" s="114">
        <f t="shared" si="85"/>
        <v>0</v>
      </c>
      <c r="AI166" s="256">
        <v>0</v>
      </c>
    </row>
    <row r="167" spans="1:35" x14ac:dyDescent="0.2">
      <c r="A167" s="431">
        <v>10</v>
      </c>
      <c r="B167" s="431" t="s">
        <v>260</v>
      </c>
      <c r="C167" s="111">
        <v>4466406</v>
      </c>
      <c r="D167" s="111">
        <v>102611</v>
      </c>
      <c r="E167" s="111">
        <v>1357690</v>
      </c>
      <c r="F167" s="111">
        <v>8012</v>
      </c>
      <c r="G167" s="111">
        <v>397744</v>
      </c>
      <c r="H167" s="111">
        <v>0</v>
      </c>
      <c r="I167" s="111">
        <v>51583</v>
      </c>
      <c r="J167" s="111">
        <v>41207</v>
      </c>
      <c r="K167" s="111">
        <f t="shared" si="69"/>
        <v>6425253</v>
      </c>
      <c r="L167" s="112">
        <f t="shared" si="70"/>
        <v>275.19500599623092</v>
      </c>
      <c r="M167" s="220">
        <f t="shared" si="71"/>
        <v>15.906538592508724</v>
      </c>
      <c r="N167" s="111">
        <v>22590900</v>
      </c>
      <c r="O167" s="112">
        <f t="shared" si="72"/>
        <v>967.57323967791672</v>
      </c>
      <c r="P167" s="220">
        <f t="shared" si="73"/>
        <v>55.926672878018238</v>
      </c>
      <c r="Q167" s="111">
        <v>229397</v>
      </c>
      <c r="R167" s="112">
        <f t="shared" si="74"/>
        <v>9.8251242076409113</v>
      </c>
      <c r="S167" s="220">
        <f t="shared" si="75"/>
        <v>0.56790172052458066</v>
      </c>
      <c r="T167" s="111">
        <v>42911</v>
      </c>
      <c r="U167" s="112">
        <f t="shared" si="76"/>
        <v>1.8378876135000857</v>
      </c>
      <c r="V167" s="220">
        <f t="shared" si="77"/>
        <v>0.10623168886005607</v>
      </c>
      <c r="W167" s="111">
        <v>7453991</v>
      </c>
      <c r="X167" s="112">
        <f t="shared" si="78"/>
        <v>319.25608189138256</v>
      </c>
      <c r="Y167" s="220">
        <f t="shared" si="79"/>
        <v>18.453311567608729</v>
      </c>
      <c r="Z167" s="111">
        <v>2364652</v>
      </c>
      <c r="AA167" s="111">
        <v>626868</v>
      </c>
      <c r="AB167" s="111">
        <f t="shared" si="80"/>
        <v>2991520</v>
      </c>
      <c r="AC167" s="112">
        <f t="shared" si="81"/>
        <v>128.12746273770773</v>
      </c>
      <c r="AD167" s="220">
        <f t="shared" si="82"/>
        <v>7.405891772707113</v>
      </c>
      <c r="AE167" s="111">
        <v>659813</v>
      </c>
      <c r="AF167" s="112">
        <f t="shared" si="83"/>
        <v>28.259936611272913</v>
      </c>
      <c r="AG167" s="220">
        <f t="shared" si="84"/>
        <v>1.6334517797725565</v>
      </c>
      <c r="AH167" s="111">
        <f t="shared" si="85"/>
        <v>40393785</v>
      </c>
      <c r="AI167" s="266">
        <v>23348</v>
      </c>
    </row>
    <row r="168" spans="1:35" x14ac:dyDescent="0.2">
      <c r="A168" s="435">
        <v>11</v>
      </c>
      <c r="B168" s="435" t="s">
        <v>261</v>
      </c>
      <c r="C168" s="114">
        <v>0</v>
      </c>
      <c r="D168" s="114">
        <v>0</v>
      </c>
      <c r="E168" s="114">
        <v>0</v>
      </c>
      <c r="F168" s="114">
        <v>0</v>
      </c>
      <c r="G168" s="114">
        <v>0</v>
      </c>
      <c r="H168" s="114">
        <v>0</v>
      </c>
      <c r="I168" s="114">
        <v>0</v>
      </c>
      <c r="J168" s="114">
        <v>0</v>
      </c>
      <c r="K168" s="114">
        <f t="shared" si="69"/>
        <v>0</v>
      </c>
      <c r="L168" s="115">
        <f t="shared" si="70"/>
        <v>0</v>
      </c>
      <c r="M168" s="118">
        <f t="shared" si="71"/>
        <v>0</v>
      </c>
      <c r="N168" s="114">
        <v>0</v>
      </c>
      <c r="O168" s="115">
        <f t="shared" si="72"/>
        <v>0</v>
      </c>
      <c r="P168" s="118">
        <f t="shared" si="73"/>
        <v>0</v>
      </c>
      <c r="Q168" s="114">
        <v>0</v>
      </c>
      <c r="R168" s="115">
        <f t="shared" si="74"/>
        <v>0</v>
      </c>
      <c r="S168" s="118">
        <f t="shared" si="75"/>
        <v>0</v>
      </c>
      <c r="T168" s="114">
        <v>0</v>
      </c>
      <c r="U168" s="115">
        <f t="shared" si="76"/>
        <v>0</v>
      </c>
      <c r="V168" s="118">
        <f t="shared" si="77"/>
        <v>0</v>
      </c>
      <c r="W168" s="114">
        <v>0</v>
      </c>
      <c r="X168" s="115">
        <f t="shared" si="78"/>
        <v>0</v>
      </c>
      <c r="Y168" s="118">
        <f t="shared" si="79"/>
        <v>0</v>
      </c>
      <c r="Z168" s="114">
        <v>0</v>
      </c>
      <c r="AA168" s="114">
        <v>0</v>
      </c>
      <c r="AB168" s="114">
        <f t="shared" si="80"/>
        <v>0</v>
      </c>
      <c r="AC168" s="115">
        <f t="shared" si="81"/>
        <v>0</v>
      </c>
      <c r="AD168" s="118">
        <f t="shared" si="82"/>
        <v>0</v>
      </c>
      <c r="AE168" s="114">
        <v>0</v>
      </c>
      <c r="AF168" s="115">
        <f t="shared" si="83"/>
        <v>0</v>
      </c>
      <c r="AG168" s="118">
        <f t="shared" si="84"/>
        <v>0</v>
      </c>
      <c r="AH168" s="114">
        <f t="shared" si="85"/>
        <v>0</v>
      </c>
      <c r="AI168" s="256">
        <v>0</v>
      </c>
    </row>
    <row r="169" spans="1:35" x14ac:dyDescent="0.2">
      <c r="A169" s="431">
        <v>12</v>
      </c>
      <c r="B169" s="431" t="s">
        <v>262</v>
      </c>
      <c r="C169" s="111">
        <v>5009203</v>
      </c>
      <c r="D169" s="111">
        <v>61606</v>
      </c>
      <c r="E169" s="111">
        <v>793811</v>
      </c>
      <c r="F169" s="111">
        <v>0</v>
      </c>
      <c r="G169" s="111">
        <v>0</v>
      </c>
      <c r="H169" s="111">
        <v>0</v>
      </c>
      <c r="I169" s="111">
        <v>66420</v>
      </c>
      <c r="J169" s="111">
        <v>35874</v>
      </c>
      <c r="K169" s="111">
        <f t="shared" si="69"/>
        <v>5966914</v>
      </c>
      <c r="L169" s="112">
        <f t="shared" si="70"/>
        <v>1526.8459570112589</v>
      </c>
      <c r="M169" s="220">
        <f t="shared" si="71"/>
        <v>60.65069261405813</v>
      </c>
      <c r="N169" s="111">
        <v>2444814</v>
      </c>
      <c r="O169" s="112">
        <f t="shared" si="72"/>
        <v>625.59211873080858</v>
      </c>
      <c r="P169" s="220">
        <f t="shared" si="73"/>
        <v>24.850309961321031</v>
      </c>
      <c r="Q169" s="111">
        <v>62487</v>
      </c>
      <c r="R169" s="112">
        <f t="shared" si="74"/>
        <v>15.989508700102354</v>
      </c>
      <c r="S169" s="220">
        <f t="shared" si="75"/>
        <v>0.6351490618726281</v>
      </c>
      <c r="T169" s="111">
        <v>51388</v>
      </c>
      <c r="U169" s="112">
        <f t="shared" si="76"/>
        <v>13.149437052200614</v>
      </c>
      <c r="V169" s="220">
        <f t="shared" si="77"/>
        <v>0.52233328518748867</v>
      </c>
      <c r="W169" s="111">
        <v>706034</v>
      </c>
      <c r="X169" s="112">
        <f t="shared" si="78"/>
        <v>180.66376663254863</v>
      </c>
      <c r="Y169" s="220">
        <f t="shared" si="79"/>
        <v>7.1764820322655769</v>
      </c>
      <c r="Z169" s="111">
        <v>212051</v>
      </c>
      <c r="AA169" s="111">
        <v>20369</v>
      </c>
      <c r="AB169" s="111">
        <f t="shared" si="80"/>
        <v>232420</v>
      </c>
      <c r="AC169" s="112">
        <f t="shared" si="81"/>
        <v>59.472876151484137</v>
      </c>
      <c r="AD169" s="220">
        <f t="shared" si="82"/>
        <v>2.3624329054113051</v>
      </c>
      <c r="AE169" s="111">
        <v>374106</v>
      </c>
      <c r="AF169" s="112">
        <f t="shared" si="83"/>
        <v>95.728249744114635</v>
      </c>
      <c r="AG169" s="220">
        <f t="shared" si="84"/>
        <v>3.8026001398838383</v>
      </c>
      <c r="AH169" s="111">
        <f t="shared" si="85"/>
        <v>9838163</v>
      </c>
      <c r="AI169" s="266">
        <v>3908</v>
      </c>
    </row>
    <row r="170" spans="1:35" x14ac:dyDescent="0.2">
      <c r="A170" s="435">
        <v>13</v>
      </c>
      <c r="B170" s="435" t="s">
        <v>102</v>
      </c>
      <c r="C170" s="114">
        <v>1769584</v>
      </c>
      <c r="D170" s="114">
        <v>34969</v>
      </c>
      <c r="E170" s="114">
        <v>1894342</v>
      </c>
      <c r="F170" s="114">
        <v>0</v>
      </c>
      <c r="G170" s="114">
        <v>276147</v>
      </c>
      <c r="H170" s="114">
        <v>0</v>
      </c>
      <c r="I170" s="114">
        <v>75553</v>
      </c>
      <c r="J170" s="114">
        <v>47780</v>
      </c>
      <c r="K170" s="114">
        <f t="shared" si="69"/>
        <v>4098375</v>
      </c>
      <c r="L170" s="115">
        <f t="shared" si="70"/>
        <v>204.2854650583192</v>
      </c>
      <c r="M170" s="118">
        <f t="shared" si="71"/>
        <v>19.825477267511676</v>
      </c>
      <c r="N170" s="114">
        <v>12256091</v>
      </c>
      <c r="O170" s="115">
        <f t="shared" si="72"/>
        <v>610.91072674708403</v>
      </c>
      <c r="P170" s="118">
        <f t="shared" si="73"/>
        <v>59.287608749578659</v>
      </c>
      <c r="Q170" s="114">
        <v>256092</v>
      </c>
      <c r="R170" s="115">
        <f t="shared" si="74"/>
        <v>12.765028411923039</v>
      </c>
      <c r="S170" s="118">
        <f t="shared" si="75"/>
        <v>1.2388193184839358</v>
      </c>
      <c r="T170" s="114">
        <v>214859</v>
      </c>
      <c r="U170" s="115">
        <f t="shared" si="76"/>
        <v>10.709749775695345</v>
      </c>
      <c r="V170" s="118">
        <f t="shared" si="77"/>
        <v>1.0393588239778671</v>
      </c>
      <c r="W170" s="114">
        <v>462462</v>
      </c>
      <c r="X170" s="115">
        <f t="shared" si="78"/>
        <v>23.051639916259596</v>
      </c>
      <c r="Y170" s="118">
        <f t="shared" si="79"/>
        <v>2.2371134579163656</v>
      </c>
      <c r="Z170" s="114">
        <v>1826258</v>
      </c>
      <c r="AA170" s="114">
        <v>406642</v>
      </c>
      <c r="AB170" s="114">
        <f t="shared" si="80"/>
        <v>2232900</v>
      </c>
      <c r="AC170" s="115">
        <f t="shared" si="81"/>
        <v>111.29997009271258</v>
      </c>
      <c r="AD170" s="118">
        <f t="shared" si="82"/>
        <v>10.801429393510068</v>
      </c>
      <c r="AE170" s="114">
        <v>1151485</v>
      </c>
      <c r="AF170" s="115">
        <f t="shared" si="83"/>
        <v>57.396321403648692</v>
      </c>
      <c r="AG170" s="118">
        <f t="shared" si="84"/>
        <v>5.5701929890214252</v>
      </c>
      <c r="AH170" s="114">
        <f t="shared" si="85"/>
        <v>20672264</v>
      </c>
      <c r="AI170" s="256">
        <v>20062</v>
      </c>
    </row>
    <row r="171" spans="1:35" x14ac:dyDescent="0.2">
      <c r="A171" s="431">
        <v>14</v>
      </c>
      <c r="B171" s="431" t="s">
        <v>263</v>
      </c>
      <c r="C171" s="111">
        <v>2009000</v>
      </c>
      <c r="D171" s="111">
        <v>15773</v>
      </c>
      <c r="E171" s="111">
        <v>0</v>
      </c>
      <c r="F171" s="111">
        <v>0</v>
      </c>
      <c r="G171" s="111">
        <v>0</v>
      </c>
      <c r="H171" s="111">
        <v>0</v>
      </c>
      <c r="I171" s="111">
        <v>0</v>
      </c>
      <c r="J171" s="111">
        <v>0</v>
      </c>
      <c r="K171" s="111">
        <f t="shared" si="69"/>
        <v>2024773</v>
      </c>
      <c r="L171" s="112">
        <f t="shared" si="70"/>
        <v>356.5368902975876</v>
      </c>
      <c r="M171" s="220">
        <f t="shared" si="71"/>
        <v>18.312930441682333</v>
      </c>
      <c r="N171" s="111">
        <v>6707416</v>
      </c>
      <c r="O171" s="112">
        <f t="shared" si="72"/>
        <v>1181.0910371544287</v>
      </c>
      <c r="P171" s="220">
        <f t="shared" si="73"/>
        <v>60.664796819903835</v>
      </c>
      <c r="Q171" s="111">
        <v>319483</v>
      </c>
      <c r="R171" s="112">
        <f t="shared" si="74"/>
        <v>56.256911428068321</v>
      </c>
      <c r="S171" s="220">
        <f t="shared" si="75"/>
        <v>2.8895436457815258</v>
      </c>
      <c r="T171" s="111">
        <v>44278</v>
      </c>
      <c r="U171" s="112">
        <f t="shared" si="76"/>
        <v>7.7967952104243707</v>
      </c>
      <c r="V171" s="220">
        <f t="shared" si="77"/>
        <v>0.40046955095549497</v>
      </c>
      <c r="W171" s="111">
        <v>0</v>
      </c>
      <c r="X171" s="112">
        <f t="shared" si="78"/>
        <v>0</v>
      </c>
      <c r="Y171" s="220">
        <f t="shared" si="79"/>
        <v>0</v>
      </c>
      <c r="Z171" s="111">
        <v>269042</v>
      </c>
      <c r="AA171" s="111">
        <v>569227</v>
      </c>
      <c r="AB171" s="111">
        <f t="shared" si="80"/>
        <v>838269</v>
      </c>
      <c r="AC171" s="112">
        <f t="shared" si="81"/>
        <v>147.60855784469098</v>
      </c>
      <c r="AD171" s="220">
        <f t="shared" si="82"/>
        <v>7.5816705815509238</v>
      </c>
      <c r="AE171" s="111">
        <v>1122302</v>
      </c>
      <c r="AF171" s="112">
        <f t="shared" si="83"/>
        <v>197.62317309385455</v>
      </c>
      <c r="AG171" s="220">
        <f t="shared" si="84"/>
        <v>10.150588960125884</v>
      </c>
      <c r="AH171" s="111">
        <f t="shared" si="85"/>
        <v>11056521</v>
      </c>
      <c r="AI171" s="266">
        <v>5679</v>
      </c>
    </row>
    <row r="172" spans="1:35" x14ac:dyDescent="0.2">
      <c r="A172" s="435">
        <v>15</v>
      </c>
      <c r="B172" s="435" t="s">
        <v>264</v>
      </c>
      <c r="C172" s="114">
        <v>814041</v>
      </c>
      <c r="D172" s="114">
        <v>62733</v>
      </c>
      <c r="E172" s="114">
        <v>253679</v>
      </c>
      <c r="F172" s="114">
        <v>0</v>
      </c>
      <c r="G172" s="114">
        <v>0</v>
      </c>
      <c r="H172" s="114">
        <v>0</v>
      </c>
      <c r="I172" s="114">
        <v>8171</v>
      </c>
      <c r="J172" s="114">
        <v>2253</v>
      </c>
      <c r="K172" s="114">
        <f t="shared" si="69"/>
        <v>1140877</v>
      </c>
      <c r="L172" s="115">
        <f t="shared" si="70"/>
        <v>152.6665328515991</v>
      </c>
      <c r="M172" s="118">
        <f t="shared" si="71"/>
        <v>10.066785010467585</v>
      </c>
      <c r="N172" s="114">
        <v>8050103</v>
      </c>
      <c r="O172" s="115">
        <f t="shared" si="72"/>
        <v>1077.2250769436639</v>
      </c>
      <c r="P172" s="118">
        <f t="shared" si="73"/>
        <v>71.031895824983877</v>
      </c>
      <c r="Q172" s="114">
        <v>52403</v>
      </c>
      <c r="R172" s="115">
        <f t="shared" si="74"/>
        <v>7.0123109862170478</v>
      </c>
      <c r="S172" s="118">
        <f t="shared" si="75"/>
        <v>0.46238966593553277</v>
      </c>
      <c r="T172" s="114">
        <v>153151</v>
      </c>
      <c r="U172" s="115">
        <f t="shared" si="76"/>
        <v>20.493911414425263</v>
      </c>
      <c r="V172" s="118">
        <f t="shared" si="77"/>
        <v>1.3513623213879509</v>
      </c>
      <c r="W172" s="114">
        <v>575170</v>
      </c>
      <c r="X172" s="115">
        <f t="shared" si="78"/>
        <v>76.966412418038274</v>
      </c>
      <c r="Y172" s="118">
        <f t="shared" si="79"/>
        <v>5.0751419605011243</v>
      </c>
      <c r="Z172" s="114">
        <v>624875</v>
      </c>
      <c r="AA172" s="114">
        <v>337324</v>
      </c>
      <c r="AB172" s="114">
        <f t="shared" si="80"/>
        <v>962199</v>
      </c>
      <c r="AC172" s="115">
        <f t="shared" si="81"/>
        <v>128.75672420714574</v>
      </c>
      <c r="AD172" s="118">
        <f t="shared" si="82"/>
        <v>8.4901794586856418</v>
      </c>
      <c r="AE172" s="114">
        <v>399179</v>
      </c>
      <c r="AF172" s="115">
        <f t="shared" si="83"/>
        <v>53.416164860163256</v>
      </c>
      <c r="AG172" s="118">
        <f t="shared" si="84"/>
        <v>3.5222457580382809</v>
      </c>
      <c r="AH172" s="114">
        <f t="shared" si="85"/>
        <v>11333082</v>
      </c>
      <c r="AI172" s="256">
        <v>7473</v>
      </c>
    </row>
    <row r="173" spans="1:35" x14ac:dyDescent="0.2">
      <c r="A173" s="431">
        <v>16</v>
      </c>
      <c r="B173" s="431" t="s">
        <v>265</v>
      </c>
      <c r="C173" s="111">
        <v>1629984</v>
      </c>
      <c r="D173" s="111">
        <v>11072</v>
      </c>
      <c r="E173" s="111">
        <v>554171</v>
      </c>
      <c r="F173" s="111">
        <v>0</v>
      </c>
      <c r="G173" s="111">
        <v>0</v>
      </c>
      <c r="H173" s="111">
        <v>0</v>
      </c>
      <c r="I173" s="111">
        <v>30594</v>
      </c>
      <c r="J173" s="111">
        <v>26694</v>
      </c>
      <c r="K173" s="111">
        <f t="shared" si="69"/>
        <v>2252515</v>
      </c>
      <c r="L173" s="112">
        <f t="shared" si="70"/>
        <v>150.05762440876691</v>
      </c>
      <c r="M173" s="220">
        <f t="shared" si="71"/>
        <v>17.489875933353343</v>
      </c>
      <c r="N173" s="111">
        <v>6701407</v>
      </c>
      <c r="O173" s="112">
        <f t="shared" si="72"/>
        <v>446.43308240623543</v>
      </c>
      <c r="P173" s="220">
        <f t="shared" si="73"/>
        <v>52.033738735993154</v>
      </c>
      <c r="Q173" s="111">
        <v>61022</v>
      </c>
      <c r="R173" s="112">
        <f t="shared" si="74"/>
        <v>4.0651522217040839</v>
      </c>
      <c r="S173" s="220">
        <f t="shared" si="75"/>
        <v>0.47381136605309504</v>
      </c>
      <c r="T173" s="111">
        <v>603244</v>
      </c>
      <c r="U173" s="112">
        <f t="shared" si="76"/>
        <v>40.186796349343815</v>
      </c>
      <c r="V173" s="220">
        <f t="shared" si="77"/>
        <v>4.6839478172353139</v>
      </c>
      <c r="W173" s="111">
        <v>1693468</v>
      </c>
      <c r="X173" s="112">
        <f t="shared" si="78"/>
        <v>112.81513556725068</v>
      </c>
      <c r="Y173" s="220">
        <f t="shared" si="79"/>
        <v>13.149100102376238</v>
      </c>
      <c r="Z173" s="111">
        <v>729808</v>
      </c>
      <c r="AA173" s="111">
        <v>15</v>
      </c>
      <c r="AB173" s="111">
        <f t="shared" si="80"/>
        <v>729823</v>
      </c>
      <c r="AC173" s="112">
        <f t="shared" si="81"/>
        <v>48.619212577443207</v>
      </c>
      <c r="AD173" s="220">
        <f t="shared" si="82"/>
        <v>5.6667830062431257</v>
      </c>
      <c r="AE173" s="111">
        <v>837486</v>
      </c>
      <c r="AF173" s="112">
        <f t="shared" si="83"/>
        <v>55.791486243421488</v>
      </c>
      <c r="AG173" s="220">
        <f t="shared" si="84"/>
        <v>6.5027430387457379</v>
      </c>
      <c r="AH173" s="111">
        <f t="shared" si="85"/>
        <v>12878965</v>
      </c>
      <c r="AI173" s="266">
        <v>15011</v>
      </c>
    </row>
    <row r="174" spans="1:35" x14ac:dyDescent="0.2">
      <c r="A174" s="435">
        <v>17</v>
      </c>
      <c r="B174" s="435" t="s">
        <v>266</v>
      </c>
      <c r="C174" s="114">
        <v>13893456</v>
      </c>
      <c r="D174" s="114">
        <v>347935</v>
      </c>
      <c r="E174" s="114">
        <v>0</v>
      </c>
      <c r="F174" s="114">
        <v>0</v>
      </c>
      <c r="G174" s="114">
        <v>0</v>
      </c>
      <c r="H174" s="114">
        <v>0</v>
      </c>
      <c r="I174" s="114">
        <v>16500</v>
      </c>
      <c r="J174" s="114">
        <v>16501</v>
      </c>
      <c r="K174" s="114">
        <f t="shared" si="69"/>
        <v>14274392</v>
      </c>
      <c r="L174" s="115">
        <f t="shared" si="70"/>
        <v>578.96540255526259</v>
      </c>
      <c r="M174" s="118">
        <f t="shared" si="71"/>
        <v>32.029799955225933</v>
      </c>
      <c r="N174" s="114">
        <v>18199423</v>
      </c>
      <c r="O174" s="115">
        <f t="shared" si="72"/>
        <v>738.16357736767395</v>
      </c>
      <c r="P174" s="118">
        <f t="shared" si="73"/>
        <v>40.837037261589685</v>
      </c>
      <c r="Q174" s="114">
        <v>1147673</v>
      </c>
      <c r="R174" s="115">
        <f t="shared" si="74"/>
        <v>46.549300344757654</v>
      </c>
      <c r="S174" s="118">
        <f t="shared" si="75"/>
        <v>2.5752225806895317</v>
      </c>
      <c r="T174" s="114">
        <v>478568</v>
      </c>
      <c r="U174" s="115">
        <f t="shared" si="76"/>
        <v>19.4105860880146</v>
      </c>
      <c r="V174" s="118">
        <f t="shared" si="77"/>
        <v>1.0738416953221239</v>
      </c>
      <c r="W174" s="114">
        <v>6408154</v>
      </c>
      <c r="X174" s="115">
        <f t="shared" si="78"/>
        <v>259.91295883187996</v>
      </c>
      <c r="Y174" s="118">
        <f t="shared" si="79"/>
        <v>14.379028592060584</v>
      </c>
      <c r="Z174" s="114">
        <v>2231635</v>
      </c>
      <c r="AA174" s="114">
        <v>974616</v>
      </c>
      <c r="AB174" s="114">
        <f t="shared" si="80"/>
        <v>3206251</v>
      </c>
      <c r="AC174" s="115">
        <f t="shared" si="81"/>
        <v>130.04465625633745</v>
      </c>
      <c r="AD174" s="118">
        <f t="shared" si="82"/>
        <v>7.1943924572229134</v>
      </c>
      <c r="AE174" s="114">
        <v>851512</v>
      </c>
      <c r="AF174" s="115">
        <f t="shared" si="83"/>
        <v>34.537091867775302</v>
      </c>
      <c r="AG174" s="118">
        <f t="shared" si="84"/>
        <v>1.9106774578892285</v>
      </c>
      <c r="AH174" s="114">
        <f t="shared" si="85"/>
        <v>44565973</v>
      </c>
      <c r="AI174" s="256">
        <v>24655</v>
      </c>
    </row>
    <row r="175" spans="1:35" x14ac:dyDescent="0.2">
      <c r="A175" s="431">
        <v>18</v>
      </c>
      <c r="B175" s="431" t="s">
        <v>267</v>
      </c>
      <c r="C175" s="111">
        <v>22016665</v>
      </c>
      <c r="D175" s="111">
        <v>278805</v>
      </c>
      <c r="E175" s="111">
        <v>7802159</v>
      </c>
      <c r="F175" s="111">
        <v>0</v>
      </c>
      <c r="G175" s="111">
        <v>62567</v>
      </c>
      <c r="H175" s="111">
        <v>0</v>
      </c>
      <c r="I175" s="111">
        <v>202522</v>
      </c>
      <c r="J175" s="111">
        <v>61018</v>
      </c>
      <c r="K175" s="111">
        <f t="shared" si="69"/>
        <v>30423736</v>
      </c>
      <c r="L175" s="112">
        <f t="shared" si="70"/>
        <v>630.54375129533673</v>
      </c>
      <c r="M175" s="220">
        <f t="shared" si="71"/>
        <v>43.933919196209089</v>
      </c>
      <c r="N175" s="111">
        <v>25401048</v>
      </c>
      <c r="O175" s="112">
        <f t="shared" si="72"/>
        <v>526.44659067357509</v>
      </c>
      <c r="P175" s="220">
        <f t="shared" si="73"/>
        <v>36.680820209951484</v>
      </c>
      <c r="Q175" s="111">
        <v>1436372</v>
      </c>
      <c r="R175" s="112">
        <f t="shared" si="74"/>
        <v>29.769367875647667</v>
      </c>
      <c r="S175" s="220">
        <f t="shared" si="75"/>
        <v>2.0742176892311068</v>
      </c>
      <c r="T175" s="111">
        <v>743093</v>
      </c>
      <c r="U175" s="112">
        <f t="shared" si="76"/>
        <v>15.400891191709844</v>
      </c>
      <c r="V175" s="220">
        <f t="shared" si="77"/>
        <v>1.0730762263144999</v>
      </c>
      <c r="W175" s="111">
        <v>6155294</v>
      </c>
      <c r="X175" s="112">
        <f t="shared" si="78"/>
        <v>127.57086010362694</v>
      </c>
      <c r="Y175" s="220">
        <f t="shared" si="79"/>
        <v>8.8886581590410412</v>
      </c>
      <c r="Z175" s="111">
        <v>2904618</v>
      </c>
      <c r="AA175" s="111">
        <v>2097872</v>
      </c>
      <c r="AB175" s="111">
        <f t="shared" si="80"/>
        <v>5002490</v>
      </c>
      <c r="AC175" s="112">
        <f t="shared" si="81"/>
        <v>103.67854922279793</v>
      </c>
      <c r="AD175" s="220">
        <f t="shared" si="82"/>
        <v>7.2239317169937323</v>
      </c>
      <c r="AE175" s="111">
        <v>86822</v>
      </c>
      <c r="AF175" s="112">
        <f t="shared" si="83"/>
        <v>1.7994196891191709</v>
      </c>
      <c r="AG175" s="220">
        <f t="shared" si="84"/>
        <v>0.12537680225904096</v>
      </c>
      <c r="AH175" s="111">
        <f t="shared" si="85"/>
        <v>69248855</v>
      </c>
      <c r="AI175" s="266">
        <v>48250</v>
      </c>
    </row>
    <row r="176" spans="1:35" x14ac:dyDescent="0.2">
      <c r="A176" s="435">
        <v>19</v>
      </c>
      <c r="B176" s="435" t="s">
        <v>268</v>
      </c>
      <c r="C176" s="114">
        <v>1394894</v>
      </c>
      <c r="D176" s="114">
        <v>58350</v>
      </c>
      <c r="E176" s="114">
        <v>212512</v>
      </c>
      <c r="F176" s="114">
        <v>790</v>
      </c>
      <c r="G176" s="114">
        <v>52310</v>
      </c>
      <c r="H176" s="114">
        <v>0</v>
      </c>
      <c r="I176" s="114">
        <v>11397</v>
      </c>
      <c r="J176" s="114">
        <v>7060</v>
      </c>
      <c r="K176" s="114">
        <f t="shared" si="69"/>
        <v>1737313</v>
      </c>
      <c r="L176" s="115">
        <f t="shared" si="70"/>
        <v>359.61767749948251</v>
      </c>
      <c r="M176" s="118">
        <f t="shared" si="71"/>
        <v>29.962097962375285</v>
      </c>
      <c r="N176" s="114">
        <v>3455488</v>
      </c>
      <c r="O176" s="115">
        <f t="shared" si="72"/>
        <v>715.27385634444215</v>
      </c>
      <c r="P176" s="118">
        <f t="shared" si="73"/>
        <v>59.594137592829988</v>
      </c>
      <c r="Q176" s="114">
        <v>15991</v>
      </c>
      <c r="R176" s="115">
        <f t="shared" si="74"/>
        <v>3.3100807286276135</v>
      </c>
      <c r="S176" s="118">
        <f t="shared" si="75"/>
        <v>0.27578444904075611</v>
      </c>
      <c r="T176" s="114">
        <v>19082</v>
      </c>
      <c r="U176" s="115">
        <f t="shared" si="76"/>
        <v>3.9499068515835232</v>
      </c>
      <c r="V176" s="118">
        <f t="shared" si="77"/>
        <v>0.3290925430927214</v>
      </c>
      <c r="W176" s="114">
        <v>422840</v>
      </c>
      <c r="X176" s="115">
        <f t="shared" si="78"/>
        <v>87.526392051335122</v>
      </c>
      <c r="Y176" s="118">
        <f t="shared" si="79"/>
        <v>7.2923954994930469</v>
      </c>
      <c r="Z176" s="114">
        <v>27357</v>
      </c>
      <c r="AA176" s="114">
        <v>27753</v>
      </c>
      <c r="AB176" s="114">
        <f t="shared" si="80"/>
        <v>55110</v>
      </c>
      <c r="AC176" s="115">
        <f t="shared" si="81"/>
        <v>11.407576071206789</v>
      </c>
      <c r="AD176" s="118">
        <f t="shared" si="82"/>
        <v>0.95043968398699707</v>
      </c>
      <c r="AE176" s="114">
        <v>92545</v>
      </c>
      <c r="AF176" s="115">
        <f t="shared" si="83"/>
        <v>19.156489339681226</v>
      </c>
      <c r="AG176" s="118">
        <f t="shared" si="84"/>
        <v>1.5960522691812129</v>
      </c>
      <c r="AH176" s="114">
        <f t="shared" si="85"/>
        <v>5798369</v>
      </c>
      <c r="AI176" s="256">
        <v>4831</v>
      </c>
    </row>
    <row r="177" spans="1:35" x14ac:dyDescent="0.2">
      <c r="A177" s="431">
        <v>20</v>
      </c>
      <c r="B177" s="431" t="s">
        <v>269</v>
      </c>
      <c r="C177" s="111">
        <v>660084</v>
      </c>
      <c r="D177" s="111">
        <v>33476</v>
      </c>
      <c r="E177" s="111">
        <v>125310</v>
      </c>
      <c r="F177" s="111">
        <v>60</v>
      </c>
      <c r="G177" s="111">
        <v>124521</v>
      </c>
      <c r="H177" s="111">
        <v>0</v>
      </c>
      <c r="I177" s="111">
        <v>5699</v>
      </c>
      <c r="J177" s="111">
        <v>8106</v>
      </c>
      <c r="K177" s="111">
        <f t="shared" si="69"/>
        <v>957256</v>
      </c>
      <c r="L177" s="112">
        <f t="shared" si="70"/>
        <v>166.45035645974613</v>
      </c>
      <c r="M177" s="220">
        <f t="shared" si="71"/>
        <v>16.369402909144011</v>
      </c>
      <c r="N177" s="111">
        <v>3757650</v>
      </c>
      <c r="O177" s="112">
        <f t="shared" si="72"/>
        <v>653.39071465832035</v>
      </c>
      <c r="P177" s="220">
        <f t="shared" si="73"/>
        <v>64.257091981188935</v>
      </c>
      <c r="Q177" s="111">
        <v>2600</v>
      </c>
      <c r="R177" s="112">
        <f t="shared" si="74"/>
        <v>0.45209528777603897</v>
      </c>
      <c r="S177" s="220">
        <f t="shared" si="75"/>
        <v>4.4460883571139212E-2</v>
      </c>
      <c r="T177" s="111">
        <v>15575</v>
      </c>
      <c r="U177" s="112">
        <f t="shared" si="76"/>
        <v>2.7082246565814643</v>
      </c>
      <c r="V177" s="220">
        <f t="shared" si="77"/>
        <v>0.26633779293095894</v>
      </c>
      <c r="W177" s="111">
        <v>806901</v>
      </c>
      <c r="X177" s="112">
        <f t="shared" si="78"/>
        <v>140.30620761606676</v>
      </c>
      <c r="Y177" s="220">
        <f t="shared" si="79"/>
        <v>13.798281313244537</v>
      </c>
      <c r="Z177" s="111">
        <v>213555</v>
      </c>
      <c r="AA177" s="111">
        <v>5058</v>
      </c>
      <c r="AB177" s="111">
        <f t="shared" si="80"/>
        <v>218613</v>
      </c>
      <c r="AC177" s="112">
        <f t="shared" si="81"/>
        <v>38.013041210224308</v>
      </c>
      <c r="AD177" s="220">
        <f t="shared" si="82"/>
        <v>3.7383565923605602</v>
      </c>
      <c r="AE177" s="111">
        <v>89242</v>
      </c>
      <c r="AF177" s="112">
        <f t="shared" si="83"/>
        <v>15.517649104503565</v>
      </c>
      <c r="AG177" s="220">
        <f t="shared" si="84"/>
        <v>1.5260685275598482</v>
      </c>
      <c r="AH177" s="111">
        <f t="shared" si="85"/>
        <v>5847837</v>
      </c>
      <c r="AI177" s="266">
        <v>5751</v>
      </c>
    </row>
    <row r="178" spans="1:35" x14ac:dyDescent="0.2">
      <c r="A178" s="435">
        <v>21</v>
      </c>
      <c r="B178" s="435" t="s">
        <v>170</v>
      </c>
      <c r="C178" s="114">
        <v>651920</v>
      </c>
      <c r="D178" s="114">
        <v>22386</v>
      </c>
      <c r="E178" s="114">
        <v>212574</v>
      </c>
      <c r="F178" s="114">
        <v>0</v>
      </c>
      <c r="G178" s="114">
        <v>0</v>
      </c>
      <c r="H178" s="114">
        <v>0</v>
      </c>
      <c r="I178" s="114">
        <v>0</v>
      </c>
      <c r="J178" s="114">
        <v>0</v>
      </c>
      <c r="K178" s="114">
        <f t="shared" si="69"/>
        <v>886880</v>
      </c>
      <c r="L178" s="115">
        <f t="shared" si="70"/>
        <v>181.73770491803279</v>
      </c>
      <c r="M178" s="118">
        <f t="shared" si="71"/>
        <v>19.272680571096153</v>
      </c>
      <c r="N178" s="114">
        <v>3088579</v>
      </c>
      <c r="O178" s="115">
        <f t="shared" si="72"/>
        <v>632.90553278688526</v>
      </c>
      <c r="P178" s="118">
        <f t="shared" si="73"/>
        <v>67.117531667864398</v>
      </c>
      <c r="Q178" s="114">
        <v>6394</v>
      </c>
      <c r="R178" s="115">
        <f t="shared" si="74"/>
        <v>1.3102459016393442</v>
      </c>
      <c r="S178" s="118">
        <f t="shared" si="75"/>
        <v>0.13894723025842143</v>
      </c>
      <c r="T178" s="114">
        <v>106475</v>
      </c>
      <c r="U178" s="115">
        <f t="shared" si="76"/>
        <v>21.818647540983605</v>
      </c>
      <c r="V178" s="118">
        <f t="shared" si="77"/>
        <v>2.3137951738763562</v>
      </c>
      <c r="W178" s="114">
        <v>184694</v>
      </c>
      <c r="X178" s="115">
        <f t="shared" si="78"/>
        <v>37.847131147540985</v>
      </c>
      <c r="Y178" s="118">
        <f t="shared" si="79"/>
        <v>4.0135626752187816</v>
      </c>
      <c r="Z178" s="114">
        <v>211119</v>
      </c>
      <c r="AA178" s="114">
        <v>15136</v>
      </c>
      <c r="AB178" s="114">
        <f t="shared" si="80"/>
        <v>226255</v>
      </c>
      <c r="AC178" s="115">
        <f t="shared" si="81"/>
        <v>46.36372950819672</v>
      </c>
      <c r="AD178" s="118">
        <f t="shared" si="82"/>
        <v>4.9167196718985204</v>
      </c>
      <c r="AE178" s="114">
        <v>102470</v>
      </c>
      <c r="AF178" s="115">
        <f t="shared" si="83"/>
        <v>20.997950819672131</v>
      </c>
      <c r="AG178" s="118">
        <f t="shared" si="84"/>
        <v>2.2267630097873701</v>
      </c>
      <c r="AH178" s="114">
        <f t="shared" si="85"/>
        <v>4601747</v>
      </c>
      <c r="AI178" s="256">
        <v>4880</v>
      </c>
    </row>
    <row r="179" spans="1:35" x14ac:dyDescent="0.2">
      <c r="A179" s="431">
        <v>22</v>
      </c>
      <c r="B179" s="431" t="s">
        <v>186</v>
      </c>
      <c r="C179" s="111">
        <v>1907646</v>
      </c>
      <c r="D179" s="111">
        <v>71168</v>
      </c>
      <c r="E179" s="111">
        <v>357063</v>
      </c>
      <c r="F179" s="111">
        <v>0</v>
      </c>
      <c r="G179" s="111">
        <v>914004</v>
      </c>
      <c r="H179" s="111">
        <v>0</v>
      </c>
      <c r="I179" s="111">
        <v>44842</v>
      </c>
      <c r="J179" s="111">
        <v>49966</v>
      </c>
      <c r="K179" s="111">
        <f t="shared" si="69"/>
        <v>3344689</v>
      </c>
      <c r="L179" s="112">
        <f t="shared" si="70"/>
        <v>372.25253199777404</v>
      </c>
      <c r="M179" s="220">
        <f t="shared" si="71"/>
        <v>40.510415717904046</v>
      </c>
      <c r="N179" s="111">
        <v>3499608</v>
      </c>
      <c r="O179" s="112">
        <f t="shared" si="72"/>
        <v>389.49449081803004</v>
      </c>
      <c r="P179" s="220">
        <f t="shared" si="73"/>
        <v>42.386773457772229</v>
      </c>
      <c r="Q179" s="111">
        <v>52731</v>
      </c>
      <c r="R179" s="112">
        <f t="shared" si="74"/>
        <v>5.8687813021702837</v>
      </c>
      <c r="S179" s="220">
        <f t="shared" si="75"/>
        <v>0.63867066002871964</v>
      </c>
      <c r="T179" s="111">
        <v>52565</v>
      </c>
      <c r="U179" s="112">
        <f t="shared" si="76"/>
        <v>5.8503060656649968</v>
      </c>
      <c r="V179" s="220">
        <f t="shared" si="77"/>
        <v>0.63666009073238983</v>
      </c>
      <c r="W179" s="111">
        <v>959470</v>
      </c>
      <c r="X179" s="112">
        <f t="shared" si="78"/>
        <v>106.78575403450195</v>
      </c>
      <c r="Y179" s="220">
        <f t="shared" si="79"/>
        <v>11.62096941415402</v>
      </c>
      <c r="Z179" s="111">
        <v>192514</v>
      </c>
      <c r="AA179" s="111">
        <v>11725</v>
      </c>
      <c r="AB179" s="111">
        <f t="shared" si="80"/>
        <v>204239</v>
      </c>
      <c r="AC179" s="112">
        <f t="shared" si="81"/>
        <v>22.731107401224264</v>
      </c>
      <c r="AD179" s="220">
        <f t="shared" si="82"/>
        <v>2.4737148344162954</v>
      </c>
      <c r="AE179" s="111">
        <v>143066</v>
      </c>
      <c r="AF179" s="112">
        <f t="shared" si="83"/>
        <v>15.922760155815247</v>
      </c>
      <c r="AG179" s="220">
        <f t="shared" si="84"/>
        <v>1.7327958249922968</v>
      </c>
      <c r="AH179" s="111">
        <f t="shared" si="85"/>
        <v>8256368</v>
      </c>
      <c r="AI179" s="266">
        <v>8985</v>
      </c>
    </row>
    <row r="180" spans="1:35" x14ac:dyDescent="0.2">
      <c r="A180" s="435">
        <v>23</v>
      </c>
      <c r="B180" s="438" t="s">
        <v>270</v>
      </c>
      <c r="C180" s="114">
        <v>4765511</v>
      </c>
      <c r="D180" s="114">
        <v>49090</v>
      </c>
      <c r="E180" s="114">
        <v>988232</v>
      </c>
      <c r="F180" s="114">
        <v>0</v>
      </c>
      <c r="G180" s="114">
        <v>0</v>
      </c>
      <c r="H180" s="114">
        <v>0</v>
      </c>
      <c r="I180" s="114">
        <v>30749</v>
      </c>
      <c r="J180" s="114">
        <v>28384</v>
      </c>
      <c r="K180" s="114">
        <f t="shared" si="69"/>
        <v>5861966</v>
      </c>
      <c r="L180" s="115">
        <f t="shared" si="70"/>
        <v>656.50867958337994</v>
      </c>
      <c r="M180" s="118">
        <f t="shared" si="71"/>
        <v>38.001946914174745</v>
      </c>
      <c r="N180" s="114">
        <v>6677085</v>
      </c>
      <c r="O180" s="115">
        <f t="shared" si="72"/>
        <v>747.79762571396577</v>
      </c>
      <c r="P180" s="118">
        <f t="shared" si="73"/>
        <v>43.286199495430793</v>
      </c>
      <c r="Q180" s="114">
        <v>136821</v>
      </c>
      <c r="R180" s="115">
        <f t="shared" si="74"/>
        <v>15.323216485608691</v>
      </c>
      <c r="S180" s="118">
        <f t="shared" si="75"/>
        <v>0.88698303244070376</v>
      </c>
      <c r="T180" s="114">
        <v>40542</v>
      </c>
      <c r="U180" s="115">
        <f t="shared" si="76"/>
        <v>4.5404860566692795</v>
      </c>
      <c r="V180" s="118">
        <f t="shared" si="77"/>
        <v>0.26282563423166772</v>
      </c>
      <c r="W180" s="114">
        <v>0</v>
      </c>
      <c r="X180" s="115">
        <f t="shared" si="78"/>
        <v>0</v>
      </c>
      <c r="Y180" s="118">
        <f t="shared" si="79"/>
        <v>0</v>
      </c>
      <c r="Z180" s="114">
        <v>698460</v>
      </c>
      <c r="AA180" s="114">
        <v>111181</v>
      </c>
      <c r="AB180" s="114">
        <f t="shared" si="80"/>
        <v>809641</v>
      </c>
      <c r="AC180" s="115">
        <f t="shared" si="81"/>
        <v>90.67543957890021</v>
      </c>
      <c r="AD180" s="118">
        <f t="shared" si="82"/>
        <v>5.2487398087159418</v>
      </c>
      <c r="AE180" s="114">
        <v>1899381</v>
      </c>
      <c r="AF180" s="115">
        <f t="shared" si="83"/>
        <v>212.72046141785194</v>
      </c>
      <c r="AG180" s="118">
        <f t="shared" si="84"/>
        <v>12.31330511500615</v>
      </c>
      <c r="AH180" s="114">
        <f t="shared" si="85"/>
        <v>15425436</v>
      </c>
      <c r="AI180" s="256">
        <v>8929</v>
      </c>
    </row>
    <row r="181" spans="1:35" x14ac:dyDescent="0.2">
      <c r="A181" s="431">
        <v>24</v>
      </c>
      <c r="B181" s="431" t="s">
        <v>271</v>
      </c>
      <c r="C181" s="111">
        <v>0</v>
      </c>
      <c r="D181" s="111">
        <v>0</v>
      </c>
      <c r="E181" s="111">
        <v>0</v>
      </c>
      <c r="F181" s="111">
        <v>0</v>
      </c>
      <c r="G181" s="111">
        <v>0</v>
      </c>
      <c r="H181" s="111">
        <v>0</v>
      </c>
      <c r="I181" s="111">
        <v>0</v>
      </c>
      <c r="J181" s="111">
        <v>0</v>
      </c>
      <c r="K181" s="111">
        <f t="shared" si="69"/>
        <v>0</v>
      </c>
      <c r="L181" s="112">
        <f t="shared" si="70"/>
        <v>0</v>
      </c>
      <c r="M181" s="220">
        <f t="shared" si="71"/>
        <v>0</v>
      </c>
      <c r="N181" s="111">
        <v>0</v>
      </c>
      <c r="O181" s="112">
        <f t="shared" si="72"/>
        <v>0</v>
      </c>
      <c r="P181" s="220">
        <f t="shared" si="73"/>
        <v>0</v>
      </c>
      <c r="Q181" s="111">
        <v>0</v>
      </c>
      <c r="R181" s="112">
        <f t="shared" si="74"/>
        <v>0</v>
      </c>
      <c r="S181" s="220">
        <f t="shared" si="75"/>
        <v>0</v>
      </c>
      <c r="T181" s="111">
        <v>0</v>
      </c>
      <c r="U181" s="112">
        <f t="shared" si="76"/>
        <v>0</v>
      </c>
      <c r="V181" s="220">
        <f t="shared" si="77"/>
        <v>0</v>
      </c>
      <c r="W181" s="111">
        <v>0</v>
      </c>
      <c r="X181" s="112">
        <f t="shared" si="78"/>
        <v>0</v>
      </c>
      <c r="Y181" s="220">
        <f t="shared" si="79"/>
        <v>0</v>
      </c>
      <c r="Z181" s="111">
        <v>0</v>
      </c>
      <c r="AA181" s="111">
        <v>0</v>
      </c>
      <c r="AB181" s="111">
        <f t="shared" si="80"/>
        <v>0</v>
      </c>
      <c r="AC181" s="112">
        <f t="shared" si="81"/>
        <v>0</v>
      </c>
      <c r="AD181" s="220">
        <f t="shared" si="82"/>
        <v>0</v>
      </c>
      <c r="AE181" s="111">
        <v>0</v>
      </c>
      <c r="AF181" s="112">
        <f t="shared" si="83"/>
        <v>0</v>
      </c>
      <c r="AG181" s="220">
        <f t="shared" si="84"/>
        <v>0</v>
      </c>
      <c r="AH181" s="111">
        <f t="shared" si="85"/>
        <v>0</v>
      </c>
      <c r="AI181" s="266">
        <v>0</v>
      </c>
    </row>
    <row r="182" spans="1:35" x14ac:dyDescent="0.2">
      <c r="A182" s="435">
        <v>25</v>
      </c>
      <c r="B182" s="435" t="s">
        <v>272</v>
      </c>
      <c r="C182" s="114">
        <v>925738</v>
      </c>
      <c r="D182" s="114">
        <v>35386</v>
      </c>
      <c r="E182" s="114">
        <v>378025</v>
      </c>
      <c r="F182" s="114">
        <v>0</v>
      </c>
      <c r="G182" s="114">
        <v>173430</v>
      </c>
      <c r="H182" s="114">
        <v>0</v>
      </c>
      <c r="I182" s="114">
        <v>17587</v>
      </c>
      <c r="J182" s="114">
        <v>10804</v>
      </c>
      <c r="K182" s="114">
        <f t="shared" si="69"/>
        <v>1540970</v>
      </c>
      <c r="L182" s="115">
        <f t="shared" si="70"/>
        <v>314.29125025494596</v>
      </c>
      <c r="M182" s="118">
        <f t="shared" si="71"/>
        <v>15.447928989871235</v>
      </c>
      <c r="N182" s="114">
        <v>5291754</v>
      </c>
      <c r="O182" s="115">
        <f t="shared" si="72"/>
        <v>1079.2890067305732</v>
      </c>
      <c r="P182" s="118">
        <f t="shared" si="73"/>
        <v>53.048819914642763</v>
      </c>
      <c r="Q182" s="114">
        <v>32061</v>
      </c>
      <c r="R182" s="115">
        <f t="shared" si="74"/>
        <v>6.5390577197634103</v>
      </c>
      <c r="S182" s="118">
        <f t="shared" si="75"/>
        <v>0.32140538189858442</v>
      </c>
      <c r="T182" s="114">
        <v>41992</v>
      </c>
      <c r="U182" s="115">
        <f t="shared" si="76"/>
        <v>8.5645523149092391</v>
      </c>
      <c r="V182" s="118">
        <f t="shared" si="77"/>
        <v>0.42096175405275432</v>
      </c>
      <c r="W182" s="114">
        <v>2071213</v>
      </c>
      <c r="X182" s="115">
        <f t="shared" si="78"/>
        <v>422.43789516622473</v>
      </c>
      <c r="Y182" s="118">
        <f t="shared" si="79"/>
        <v>20.763513466776232</v>
      </c>
      <c r="Z182" s="114">
        <v>719529</v>
      </c>
      <c r="AA182" s="114">
        <v>85650</v>
      </c>
      <c r="AB182" s="114">
        <f t="shared" si="80"/>
        <v>805179</v>
      </c>
      <c r="AC182" s="115">
        <f t="shared" si="81"/>
        <v>164.22170099938813</v>
      </c>
      <c r="AD182" s="118">
        <f t="shared" si="82"/>
        <v>8.0717651973338427</v>
      </c>
      <c r="AE182" s="114">
        <v>192084</v>
      </c>
      <c r="AF182" s="115">
        <f t="shared" si="83"/>
        <v>39.17683051193147</v>
      </c>
      <c r="AG182" s="118">
        <f t="shared" si="84"/>
        <v>1.9256052954245872</v>
      </c>
      <c r="AH182" s="114">
        <f t="shared" si="85"/>
        <v>9975253</v>
      </c>
      <c r="AI182" s="256">
        <v>4903</v>
      </c>
    </row>
    <row r="183" spans="1:35" x14ac:dyDescent="0.2">
      <c r="A183" s="431">
        <v>26</v>
      </c>
      <c r="B183" s="431" t="s">
        <v>273</v>
      </c>
      <c r="C183" s="111">
        <v>2678343</v>
      </c>
      <c r="D183" s="111">
        <v>43303</v>
      </c>
      <c r="E183" s="111">
        <v>909628</v>
      </c>
      <c r="F183" s="111">
        <v>0</v>
      </c>
      <c r="G183" s="111">
        <v>231496</v>
      </c>
      <c r="H183" s="111">
        <v>0</v>
      </c>
      <c r="I183" s="111">
        <v>47692</v>
      </c>
      <c r="J183" s="111">
        <v>23655</v>
      </c>
      <c r="K183" s="111">
        <f t="shared" ref="K183:K187" si="86">SUM(C183:J183)</f>
        <v>3934117</v>
      </c>
      <c r="L183" s="112">
        <f t="shared" si="70"/>
        <v>461.04734559943751</v>
      </c>
      <c r="M183" s="220">
        <f t="shared" si="71"/>
        <v>36.362035688452245</v>
      </c>
      <c r="N183" s="111">
        <v>4992978</v>
      </c>
      <c r="O183" s="112">
        <f t="shared" si="72"/>
        <v>585.13746630727758</v>
      </c>
      <c r="P183" s="220">
        <f t="shared" si="73"/>
        <v>46.148816679233718</v>
      </c>
      <c r="Q183" s="111">
        <v>108458</v>
      </c>
      <c r="R183" s="112">
        <f t="shared" si="74"/>
        <v>12.710418375717801</v>
      </c>
      <c r="S183" s="220">
        <f t="shared" si="75"/>
        <v>1.0024495119738823</v>
      </c>
      <c r="T183" s="111">
        <v>62967</v>
      </c>
      <c r="U183" s="112">
        <f t="shared" si="76"/>
        <v>7.379233563811086</v>
      </c>
      <c r="V183" s="220">
        <f t="shared" si="77"/>
        <v>0.58198785170719947</v>
      </c>
      <c r="W183" s="111">
        <v>322530</v>
      </c>
      <c r="X183" s="112">
        <f t="shared" si="78"/>
        <v>37.797960857846007</v>
      </c>
      <c r="Y183" s="220">
        <f t="shared" si="79"/>
        <v>2.9810621724256046</v>
      </c>
      <c r="Z183" s="111">
        <v>776322</v>
      </c>
      <c r="AA183" s="111">
        <v>376162</v>
      </c>
      <c r="AB183" s="111">
        <f t="shared" si="80"/>
        <v>1152484</v>
      </c>
      <c r="AC183" s="112">
        <f t="shared" si="81"/>
        <v>135.06199460916443</v>
      </c>
      <c r="AD183" s="220">
        <f t="shared" si="82"/>
        <v>10.652114397810283</v>
      </c>
      <c r="AE183" s="111">
        <v>245764</v>
      </c>
      <c r="AF183" s="112">
        <f t="shared" si="83"/>
        <v>28.801593812258293</v>
      </c>
      <c r="AG183" s="220">
        <f t="shared" si="84"/>
        <v>2.271533698397068</v>
      </c>
      <c r="AH183" s="111">
        <f t="shared" si="85"/>
        <v>10819298</v>
      </c>
      <c r="AI183" s="266">
        <v>8533</v>
      </c>
    </row>
    <row r="184" spans="1:35" x14ac:dyDescent="0.2">
      <c r="A184" s="435">
        <v>27</v>
      </c>
      <c r="B184" s="435" t="s">
        <v>274</v>
      </c>
      <c r="C184" s="114">
        <v>1477333</v>
      </c>
      <c r="D184" s="114">
        <v>97606</v>
      </c>
      <c r="E184" s="114">
        <v>1029801</v>
      </c>
      <c r="F184" s="114">
        <v>950</v>
      </c>
      <c r="G184" s="114">
        <v>2188</v>
      </c>
      <c r="H184" s="114">
        <v>0</v>
      </c>
      <c r="I184" s="114">
        <v>33968</v>
      </c>
      <c r="J184" s="114">
        <v>30889</v>
      </c>
      <c r="K184" s="114">
        <f t="shared" si="86"/>
        <v>2672735</v>
      </c>
      <c r="L184" s="115">
        <f t="shared" si="70"/>
        <v>335.51782575947777</v>
      </c>
      <c r="M184" s="118">
        <f t="shared" si="71"/>
        <v>26.626422545341882</v>
      </c>
      <c r="N184" s="114">
        <v>5970128</v>
      </c>
      <c r="O184" s="115">
        <f t="shared" si="72"/>
        <v>749.45116746171232</v>
      </c>
      <c r="P184" s="118">
        <f t="shared" si="73"/>
        <v>59.475836840456253</v>
      </c>
      <c r="Q184" s="114">
        <v>12670</v>
      </c>
      <c r="R184" s="115">
        <f t="shared" si="74"/>
        <v>1.5905096660808435</v>
      </c>
      <c r="S184" s="118">
        <f t="shared" si="75"/>
        <v>0.12622155718748085</v>
      </c>
      <c r="T184" s="114">
        <v>94092</v>
      </c>
      <c r="U184" s="115">
        <f t="shared" si="76"/>
        <v>11.811699723826262</v>
      </c>
      <c r="V184" s="118">
        <f t="shared" si="77"/>
        <v>0.93736691072489731</v>
      </c>
      <c r="W184" s="114">
        <v>282775</v>
      </c>
      <c r="X184" s="115">
        <f t="shared" si="78"/>
        <v>35.497740396685913</v>
      </c>
      <c r="Y184" s="118">
        <f t="shared" si="79"/>
        <v>2.8170718890047275</v>
      </c>
      <c r="Z184" s="114">
        <v>435372</v>
      </c>
      <c r="AA184" s="114">
        <v>52672</v>
      </c>
      <c r="AB184" s="114">
        <f t="shared" si="80"/>
        <v>488044</v>
      </c>
      <c r="AC184" s="115">
        <f t="shared" si="81"/>
        <v>61.26587998995732</v>
      </c>
      <c r="AD184" s="118">
        <f t="shared" si="82"/>
        <v>4.8620105490139629</v>
      </c>
      <c r="AE184" s="114">
        <v>517461</v>
      </c>
      <c r="AF184" s="115">
        <f t="shared" si="83"/>
        <v>64.958699472759221</v>
      </c>
      <c r="AG184" s="118">
        <f t="shared" si="84"/>
        <v>5.1550697082707995</v>
      </c>
      <c r="AH184" s="114">
        <f t="shared" si="85"/>
        <v>10037905</v>
      </c>
      <c r="AI184" s="256">
        <v>7966</v>
      </c>
    </row>
    <row r="185" spans="1:35" x14ac:dyDescent="0.2">
      <c r="A185" s="431">
        <v>28</v>
      </c>
      <c r="B185" s="431" t="s">
        <v>275</v>
      </c>
      <c r="C185" s="111">
        <v>2318384</v>
      </c>
      <c r="D185" s="111">
        <v>65026</v>
      </c>
      <c r="E185" s="111">
        <v>1407526</v>
      </c>
      <c r="F185" s="111">
        <v>300</v>
      </c>
      <c r="G185" s="111">
        <v>0</v>
      </c>
      <c r="H185" s="111">
        <v>0</v>
      </c>
      <c r="I185" s="111">
        <v>19113</v>
      </c>
      <c r="J185" s="111">
        <v>31429</v>
      </c>
      <c r="K185" s="111">
        <f t="shared" si="86"/>
        <v>3841778</v>
      </c>
      <c r="L185" s="112">
        <f t="shared" si="70"/>
        <v>819.14243070362477</v>
      </c>
      <c r="M185" s="220">
        <f t="shared" si="71"/>
        <v>26.103819844153502</v>
      </c>
      <c r="N185" s="111">
        <v>7592687</v>
      </c>
      <c r="O185" s="112">
        <f t="shared" si="72"/>
        <v>1618.9098081023453</v>
      </c>
      <c r="P185" s="220">
        <f t="shared" si="73"/>
        <v>51.590209944730361</v>
      </c>
      <c r="Q185" s="111">
        <v>117718</v>
      </c>
      <c r="R185" s="112">
        <f t="shared" si="74"/>
        <v>25.099786780383795</v>
      </c>
      <c r="S185" s="220">
        <f t="shared" si="75"/>
        <v>0.79986127892191106</v>
      </c>
      <c r="T185" s="111">
        <v>76690</v>
      </c>
      <c r="U185" s="112">
        <f t="shared" si="76"/>
        <v>16.35181236673774</v>
      </c>
      <c r="V185" s="220">
        <f t="shared" si="77"/>
        <v>0.52108735690821595</v>
      </c>
      <c r="W185" s="111">
        <v>552675</v>
      </c>
      <c r="X185" s="112">
        <f t="shared" si="78"/>
        <v>117.8411513859275</v>
      </c>
      <c r="Y185" s="220">
        <f t="shared" si="79"/>
        <v>3.755273894630959</v>
      </c>
      <c r="Z185" s="111">
        <v>1331976</v>
      </c>
      <c r="AA185" s="111">
        <v>75169</v>
      </c>
      <c r="AB185" s="111">
        <f t="shared" si="80"/>
        <v>1407145</v>
      </c>
      <c r="AC185" s="112">
        <f t="shared" si="81"/>
        <v>300.03091684434969</v>
      </c>
      <c r="AD185" s="220">
        <f t="shared" si="82"/>
        <v>9.5611614139602494</v>
      </c>
      <c r="AE185" s="111">
        <v>1128609</v>
      </c>
      <c r="AF185" s="112">
        <f t="shared" si="83"/>
        <v>240.64157782515991</v>
      </c>
      <c r="AG185" s="220">
        <f t="shared" si="84"/>
        <v>7.6685862666948061</v>
      </c>
      <c r="AH185" s="111">
        <f t="shared" si="85"/>
        <v>14717302</v>
      </c>
      <c r="AI185" s="266">
        <v>4690</v>
      </c>
    </row>
    <row r="186" spans="1:35" x14ac:dyDescent="0.2">
      <c r="A186" s="435">
        <v>29</v>
      </c>
      <c r="B186" s="435" t="s">
        <v>276</v>
      </c>
      <c r="C186" s="114">
        <v>1536516</v>
      </c>
      <c r="D186" s="114">
        <v>56943</v>
      </c>
      <c r="E186" s="114">
        <v>748193</v>
      </c>
      <c r="F186" s="114">
        <v>75</v>
      </c>
      <c r="G186" s="114">
        <v>145338</v>
      </c>
      <c r="H186" s="114">
        <v>0</v>
      </c>
      <c r="I186" s="114">
        <v>67801</v>
      </c>
      <c r="J186" s="114">
        <v>4608</v>
      </c>
      <c r="K186" s="114">
        <f t="shared" si="86"/>
        <v>2559474</v>
      </c>
      <c r="L186" s="115">
        <f t="shared" si="70"/>
        <v>361.35451080050825</v>
      </c>
      <c r="M186" s="118">
        <f t="shared" si="71"/>
        <v>37.584372965291038</v>
      </c>
      <c r="N186" s="114">
        <v>2801641</v>
      </c>
      <c r="O186" s="115">
        <f t="shared" si="72"/>
        <v>395.54440208951007</v>
      </c>
      <c r="P186" s="118">
        <f t="shared" si="73"/>
        <v>41.140453178602698</v>
      </c>
      <c r="Q186" s="114">
        <v>52938</v>
      </c>
      <c r="R186" s="115">
        <f t="shared" si="74"/>
        <v>7.4739517153748416</v>
      </c>
      <c r="S186" s="118">
        <f t="shared" si="75"/>
        <v>0.77736344891043119</v>
      </c>
      <c r="T186" s="114">
        <v>20618</v>
      </c>
      <c r="U186" s="115">
        <f t="shared" si="76"/>
        <v>2.910913454750812</v>
      </c>
      <c r="V186" s="118">
        <f t="shared" si="77"/>
        <v>0.30276322470881545</v>
      </c>
      <c r="W186" s="114">
        <v>661822</v>
      </c>
      <c r="X186" s="115">
        <f t="shared" si="78"/>
        <v>93.438091204291965</v>
      </c>
      <c r="Y186" s="118">
        <f t="shared" si="79"/>
        <v>9.7184674994295097</v>
      </c>
      <c r="Z186" s="114">
        <v>619122</v>
      </c>
      <c r="AA186" s="114">
        <v>0</v>
      </c>
      <c r="AB186" s="114">
        <f t="shared" si="80"/>
        <v>619122</v>
      </c>
      <c r="AC186" s="115">
        <f t="shared" si="81"/>
        <v>87.409572215163067</v>
      </c>
      <c r="AD186" s="118">
        <f t="shared" si="82"/>
        <v>9.0914430695591832</v>
      </c>
      <c r="AE186" s="114">
        <v>94327</v>
      </c>
      <c r="AF186" s="115">
        <f t="shared" si="83"/>
        <v>13.31737964139489</v>
      </c>
      <c r="AG186" s="118">
        <f t="shared" si="84"/>
        <v>1.3851366134983234</v>
      </c>
      <c r="AH186" s="114">
        <f t="shared" si="85"/>
        <v>6809942</v>
      </c>
      <c r="AI186" s="256">
        <v>7083</v>
      </c>
    </row>
    <row r="187" spans="1:35" x14ac:dyDescent="0.2">
      <c r="A187" s="431">
        <v>30</v>
      </c>
      <c r="B187" s="431" t="s">
        <v>214</v>
      </c>
      <c r="C187" s="111">
        <v>911697</v>
      </c>
      <c r="D187" s="111">
        <v>59901</v>
      </c>
      <c r="E187" s="111">
        <v>225402</v>
      </c>
      <c r="F187" s="111">
        <v>0</v>
      </c>
      <c r="G187" s="111">
        <v>0</v>
      </c>
      <c r="H187" s="111">
        <v>0</v>
      </c>
      <c r="I187" s="111">
        <v>18849</v>
      </c>
      <c r="J187" s="111">
        <v>0</v>
      </c>
      <c r="K187" s="111">
        <f t="shared" si="86"/>
        <v>1215849</v>
      </c>
      <c r="L187" s="112">
        <f t="shared" si="70"/>
        <v>271.0318769505127</v>
      </c>
      <c r="M187" s="220">
        <f t="shared" si="71"/>
        <v>20.226791116807259</v>
      </c>
      <c r="N187" s="111">
        <v>2451701</v>
      </c>
      <c r="O187" s="112">
        <f t="shared" si="72"/>
        <v>546.52273740526084</v>
      </c>
      <c r="P187" s="220">
        <f t="shared" si="73"/>
        <v>40.78635094314135</v>
      </c>
      <c r="Q187" s="111">
        <v>30583</v>
      </c>
      <c r="R187" s="112">
        <f t="shared" si="74"/>
        <v>6.8174320106999557</v>
      </c>
      <c r="S187" s="220">
        <f t="shared" si="75"/>
        <v>0.50877695562961878</v>
      </c>
      <c r="T187" s="111">
        <v>21959</v>
      </c>
      <c r="U187" s="112">
        <f t="shared" si="76"/>
        <v>4.8950066874721356</v>
      </c>
      <c r="V187" s="220">
        <f t="shared" si="77"/>
        <v>0.3653086083337409</v>
      </c>
      <c r="W187" s="111">
        <v>1892993</v>
      </c>
      <c r="X187" s="112">
        <f t="shared" si="78"/>
        <v>421.97793134195274</v>
      </c>
      <c r="Y187" s="220">
        <f t="shared" si="79"/>
        <v>31.491718129947323</v>
      </c>
      <c r="Z187" s="111">
        <v>192659</v>
      </c>
      <c r="AA187" s="111">
        <v>12593</v>
      </c>
      <c r="AB187" s="111">
        <f t="shared" si="80"/>
        <v>205252</v>
      </c>
      <c r="AC187" s="112">
        <f t="shared" si="81"/>
        <v>45.753901025412397</v>
      </c>
      <c r="AD187" s="220">
        <f t="shared" si="82"/>
        <v>3.4145599743939612</v>
      </c>
      <c r="AE187" s="111">
        <v>192745</v>
      </c>
      <c r="AF187" s="112">
        <f t="shared" si="83"/>
        <v>42.965893892108781</v>
      </c>
      <c r="AG187" s="220">
        <f t="shared" si="84"/>
        <v>3.2064942717467502</v>
      </c>
      <c r="AH187" s="111">
        <f t="shared" si="85"/>
        <v>6011082</v>
      </c>
      <c r="AI187" s="266">
        <v>4486</v>
      </c>
    </row>
    <row r="188" spans="1:35" x14ac:dyDescent="0.2">
      <c r="A188" s="435">
        <v>31</v>
      </c>
      <c r="B188" s="435" t="s">
        <v>277</v>
      </c>
      <c r="C188" s="114">
        <v>13944350</v>
      </c>
      <c r="D188" s="114">
        <v>112505</v>
      </c>
      <c r="E188" s="114">
        <v>0</v>
      </c>
      <c r="F188" s="114">
        <v>0</v>
      </c>
      <c r="G188" s="114">
        <v>0</v>
      </c>
      <c r="H188" s="114">
        <v>0</v>
      </c>
      <c r="I188" s="114">
        <v>40907</v>
      </c>
      <c r="J188" s="114">
        <v>7219</v>
      </c>
      <c r="K188" s="114">
        <f t="shared" ref="K188:K195" si="87">SUM(C188:J188)</f>
        <v>14104981</v>
      </c>
      <c r="L188" s="115">
        <f t="shared" si="70"/>
        <v>856.24846718873312</v>
      </c>
      <c r="M188" s="118">
        <f t="shared" si="71"/>
        <v>45.948386064430245</v>
      </c>
      <c r="N188" s="114">
        <v>12765587</v>
      </c>
      <c r="O188" s="115">
        <f t="shared" si="72"/>
        <v>774.94002306805078</v>
      </c>
      <c r="P188" s="118">
        <f t="shared" si="73"/>
        <v>41.585176173939679</v>
      </c>
      <c r="Q188" s="114">
        <v>323792</v>
      </c>
      <c r="R188" s="115">
        <f t="shared" si="74"/>
        <v>19.655921811449037</v>
      </c>
      <c r="S188" s="118">
        <f t="shared" si="75"/>
        <v>1.0547848182549129</v>
      </c>
      <c r="T188" s="114">
        <v>213702</v>
      </c>
      <c r="U188" s="115">
        <f t="shared" si="76"/>
        <v>12.972864687670734</v>
      </c>
      <c r="V188" s="118">
        <f t="shared" si="77"/>
        <v>0.69615563457624452</v>
      </c>
      <c r="W188" s="114">
        <v>1592263</v>
      </c>
      <c r="X188" s="115">
        <f t="shared" si="78"/>
        <v>96.658957081284527</v>
      </c>
      <c r="Y188" s="118">
        <f t="shared" si="79"/>
        <v>5.1869559441524871</v>
      </c>
      <c r="Z188" s="114">
        <v>750044</v>
      </c>
      <c r="AA188" s="114">
        <v>244320</v>
      </c>
      <c r="AB188" s="114">
        <f t="shared" si="80"/>
        <v>994364</v>
      </c>
      <c r="AC188" s="115">
        <f t="shared" si="81"/>
        <v>60.363261093911248</v>
      </c>
      <c r="AD188" s="118">
        <f t="shared" si="82"/>
        <v>3.2392401634976404</v>
      </c>
      <c r="AE188" s="114">
        <v>702757</v>
      </c>
      <c r="AF188" s="115">
        <f t="shared" si="83"/>
        <v>42.661142475566081</v>
      </c>
      <c r="AG188" s="118">
        <f t="shared" si="84"/>
        <v>2.2893012011487861</v>
      </c>
      <c r="AH188" s="114">
        <f t="shared" si="85"/>
        <v>30697446</v>
      </c>
      <c r="AI188" s="256">
        <v>16473</v>
      </c>
    </row>
    <row r="189" spans="1:35" x14ac:dyDescent="0.2">
      <c r="A189" s="431">
        <v>32</v>
      </c>
      <c r="B189" s="431" t="s">
        <v>278</v>
      </c>
      <c r="C189" s="111">
        <v>0</v>
      </c>
      <c r="D189" s="111">
        <v>0</v>
      </c>
      <c r="E189" s="111">
        <v>0</v>
      </c>
      <c r="F189" s="111">
        <v>0</v>
      </c>
      <c r="G189" s="111">
        <v>0</v>
      </c>
      <c r="H189" s="111">
        <v>0</v>
      </c>
      <c r="I189" s="111">
        <v>0</v>
      </c>
      <c r="J189" s="111">
        <v>0</v>
      </c>
      <c r="K189" s="111">
        <f t="shared" si="87"/>
        <v>0</v>
      </c>
      <c r="L189" s="112">
        <f t="shared" si="70"/>
        <v>0</v>
      </c>
      <c r="M189" s="220">
        <f t="shared" si="71"/>
        <v>0</v>
      </c>
      <c r="N189" s="111">
        <v>0</v>
      </c>
      <c r="O189" s="112">
        <f t="shared" si="72"/>
        <v>0</v>
      </c>
      <c r="P189" s="220">
        <f t="shared" si="73"/>
        <v>0</v>
      </c>
      <c r="Q189" s="111">
        <v>0</v>
      </c>
      <c r="R189" s="112">
        <f t="shared" si="74"/>
        <v>0</v>
      </c>
      <c r="S189" s="220">
        <f t="shared" si="75"/>
        <v>0</v>
      </c>
      <c r="T189" s="111">
        <v>0</v>
      </c>
      <c r="U189" s="112">
        <f t="shared" si="76"/>
        <v>0</v>
      </c>
      <c r="V189" s="220">
        <f t="shared" si="77"/>
        <v>0</v>
      </c>
      <c r="W189" s="111">
        <v>0</v>
      </c>
      <c r="X189" s="112">
        <f t="shared" si="78"/>
        <v>0</v>
      </c>
      <c r="Y189" s="220">
        <f t="shared" si="79"/>
        <v>0</v>
      </c>
      <c r="Z189" s="111">
        <v>0</v>
      </c>
      <c r="AA189" s="111">
        <v>0</v>
      </c>
      <c r="AB189" s="111">
        <f t="shared" si="80"/>
        <v>0</v>
      </c>
      <c r="AC189" s="112">
        <f t="shared" si="81"/>
        <v>0</v>
      </c>
      <c r="AD189" s="220">
        <f t="shared" si="82"/>
        <v>0</v>
      </c>
      <c r="AE189" s="111">
        <v>0</v>
      </c>
      <c r="AF189" s="112">
        <f t="shared" si="83"/>
        <v>0</v>
      </c>
      <c r="AG189" s="220">
        <f t="shared" si="84"/>
        <v>0</v>
      </c>
      <c r="AH189" s="111">
        <f t="shared" si="85"/>
        <v>0</v>
      </c>
      <c r="AI189" s="266">
        <v>0</v>
      </c>
    </row>
    <row r="190" spans="1:35" x14ac:dyDescent="0.2">
      <c r="A190" s="435">
        <v>33</v>
      </c>
      <c r="B190" s="435" t="s">
        <v>279</v>
      </c>
      <c r="C190" s="114">
        <v>1058008</v>
      </c>
      <c r="D190" s="114">
        <v>24413</v>
      </c>
      <c r="E190" s="114">
        <v>754193</v>
      </c>
      <c r="F190" s="114">
        <v>0</v>
      </c>
      <c r="G190" s="114">
        <v>2249</v>
      </c>
      <c r="H190" s="114">
        <v>0</v>
      </c>
      <c r="I190" s="114">
        <v>27767</v>
      </c>
      <c r="J190" s="114">
        <v>13671</v>
      </c>
      <c r="K190" s="114">
        <f t="shared" si="87"/>
        <v>1880301</v>
      </c>
      <c r="L190" s="115">
        <f t="shared" si="70"/>
        <v>186.96440290345032</v>
      </c>
      <c r="M190" s="118">
        <f t="shared" si="71"/>
        <v>11.186773020775748</v>
      </c>
      <c r="N190" s="114">
        <v>11492012</v>
      </c>
      <c r="O190" s="115">
        <f t="shared" si="72"/>
        <v>1142.6878790891917</v>
      </c>
      <c r="P190" s="118">
        <f t="shared" si="73"/>
        <v>68.371250026475096</v>
      </c>
      <c r="Q190" s="114">
        <v>274778</v>
      </c>
      <c r="R190" s="115">
        <f t="shared" si="74"/>
        <v>27.322064233866957</v>
      </c>
      <c r="S190" s="118">
        <f t="shared" si="75"/>
        <v>1.6347803447973055</v>
      </c>
      <c r="T190" s="114">
        <v>88541</v>
      </c>
      <c r="U190" s="115">
        <f t="shared" si="76"/>
        <v>8.8039176692850756</v>
      </c>
      <c r="V190" s="118">
        <f t="shared" si="77"/>
        <v>0.52677101699807927</v>
      </c>
      <c r="W190" s="114">
        <v>1853239</v>
      </c>
      <c r="X190" s="115">
        <f t="shared" si="78"/>
        <v>184.27354081734114</v>
      </c>
      <c r="Y190" s="118">
        <f t="shared" si="79"/>
        <v>11.025768771196434</v>
      </c>
      <c r="Z190" s="114">
        <v>868828</v>
      </c>
      <c r="AA190" s="114">
        <v>0</v>
      </c>
      <c r="AB190" s="114">
        <f t="shared" si="80"/>
        <v>868828</v>
      </c>
      <c r="AC190" s="115">
        <f t="shared" si="81"/>
        <v>86.390374863279305</v>
      </c>
      <c r="AD190" s="118">
        <f t="shared" si="82"/>
        <v>5.1690562468958703</v>
      </c>
      <c r="AE190" s="114">
        <v>350553</v>
      </c>
      <c r="AF190" s="115">
        <f t="shared" si="83"/>
        <v>34.856617281495474</v>
      </c>
      <c r="AG190" s="118">
        <f t="shared" si="84"/>
        <v>2.0856005728614733</v>
      </c>
      <c r="AH190" s="114">
        <f t="shared" si="85"/>
        <v>16808252</v>
      </c>
      <c r="AI190" s="256">
        <v>10057</v>
      </c>
    </row>
    <row r="191" spans="1:35" x14ac:dyDescent="0.2">
      <c r="A191" s="431">
        <v>34</v>
      </c>
      <c r="B191" s="431" t="s">
        <v>280</v>
      </c>
      <c r="C191" s="111">
        <v>2591457</v>
      </c>
      <c r="D191" s="111">
        <v>107344</v>
      </c>
      <c r="E191" s="111">
        <v>976754</v>
      </c>
      <c r="F191" s="111">
        <v>0</v>
      </c>
      <c r="G191" s="111">
        <v>3658543</v>
      </c>
      <c r="H191" s="111">
        <v>0</v>
      </c>
      <c r="I191" s="111">
        <v>51095</v>
      </c>
      <c r="J191" s="111">
        <v>38024</v>
      </c>
      <c r="K191" s="111">
        <f t="shared" si="87"/>
        <v>7423217</v>
      </c>
      <c r="L191" s="112">
        <f t="shared" si="70"/>
        <v>2174.3459285295839</v>
      </c>
      <c r="M191" s="220">
        <f t="shared" si="71"/>
        <v>62.934987337067327</v>
      </c>
      <c r="N191" s="111">
        <v>1656444</v>
      </c>
      <c r="O191" s="112">
        <f t="shared" si="72"/>
        <v>485.19156414762739</v>
      </c>
      <c r="P191" s="220">
        <f t="shared" si="73"/>
        <v>14.043545024288143</v>
      </c>
      <c r="Q191" s="111">
        <v>67414</v>
      </c>
      <c r="R191" s="112">
        <f t="shared" si="74"/>
        <v>19.746338605741066</v>
      </c>
      <c r="S191" s="220">
        <f t="shared" si="75"/>
        <v>0.57154455222594958</v>
      </c>
      <c r="T191" s="111">
        <v>92995</v>
      </c>
      <c r="U191" s="112">
        <f t="shared" si="76"/>
        <v>27.239308728763913</v>
      </c>
      <c r="V191" s="220">
        <f t="shared" si="77"/>
        <v>0.7884235564460228</v>
      </c>
      <c r="W191" s="111">
        <v>369608</v>
      </c>
      <c r="X191" s="112">
        <f t="shared" si="78"/>
        <v>108.26244874048038</v>
      </c>
      <c r="Y191" s="220">
        <f t="shared" si="79"/>
        <v>3.1335841050691071</v>
      </c>
      <c r="Z191" s="111">
        <v>563597</v>
      </c>
      <c r="AA191" s="111">
        <v>15200</v>
      </c>
      <c r="AB191" s="111">
        <f t="shared" si="80"/>
        <v>578797</v>
      </c>
      <c r="AC191" s="112">
        <f t="shared" si="81"/>
        <v>169.53632103104863</v>
      </c>
      <c r="AD191" s="220">
        <f t="shared" si="82"/>
        <v>4.9071153201816085</v>
      </c>
      <c r="AE191" s="111">
        <v>1606581</v>
      </c>
      <c r="AF191" s="112">
        <f t="shared" si="83"/>
        <v>470.58611599297012</v>
      </c>
      <c r="AG191" s="220">
        <f t="shared" si="84"/>
        <v>13.620800104721841</v>
      </c>
      <c r="AH191" s="111">
        <f t="shared" si="85"/>
        <v>11795056</v>
      </c>
      <c r="AI191" s="266">
        <v>3414</v>
      </c>
    </row>
    <row r="192" spans="1:35" x14ac:dyDescent="0.2">
      <c r="A192" s="435">
        <v>35</v>
      </c>
      <c r="B192" s="435" t="s">
        <v>222</v>
      </c>
      <c r="C192" s="114">
        <v>655898</v>
      </c>
      <c r="D192" s="114">
        <v>19859</v>
      </c>
      <c r="E192" s="114">
        <v>190768</v>
      </c>
      <c r="F192" s="114">
        <v>7845</v>
      </c>
      <c r="G192" s="114">
        <v>0</v>
      </c>
      <c r="H192" s="114">
        <v>0</v>
      </c>
      <c r="I192" s="114">
        <v>19698</v>
      </c>
      <c r="J192" s="114">
        <v>4629</v>
      </c>
      <c r="K192" s="114">
        <f t="shared" si="87"/>
        <v>898697</v>
      </c>
      <c r="L192" s="115">
        <f t="shared" si="70"/>
        <v>302.48973409626387</v>
      </c>
      <c r="M192" s="118">
        <f t="shared" si="71"/>
        <v>18.285722540753369</v>
      </c>
      <c r="N192" s="114">
        <v>2849839</v>
      </c>
      <c r="O192" s="115">
        <f t="shared" si="72"/>
        <v>959.21878155503202</v>
      </c>
      <c r="P192" s="118">
        <f t="shared" si="73"/>
        <v>57.985467003693167</v>
      </c>
      <c r="Q192" s="114">
        <v>1390</v>
      </c>
      <c r="R192" s="115">
        <f t="shared" si="74"/>
        <v>0.46785594076068665</v>
      </c>
      <c r="S192" s="118">
        <f t="shared" si="75"/>
        <v>2.8282228973332709E-2</v>
      </c>
      <c r="T192" s="114">
        <v>1914</v>
      </c>
      <c r="U192" s="115">
        <f t="shared" si="76"/>
        <v>0.64422753281723322</v>
      </c>
      <c r="V192" s="118">
        <f t="shared" si="77"/>
        <v>3.8944018888459567E-2</v>
      </c>
      <c r="W192" s="114">
        <v>359198</v>
      </c>
      <c r="X192" s="115">
        <f t="shared" si="78"/>
        <v>120.90138000673174</v>
      </c>
      <c r="Y192" s="118">
        <f t="shared" si="79"/>
        <v>7.3085755991101884</v>
      </c>
      <c r="Z192" s="114">
        <v>624965</v>
      </c>
      <c r="AA192" s="114">
        <v>0</v>
      </c>
      <c r="AB192" s="114">
        <f t="shared" si="80"/>
        <v>624965</v>
      </c>
      <c r="AC192" s="115">
        <f t="shared" si="81"/>
        <v>210.35509929316729</v>
      </c>
      <c r="AD192" s="118">
        <f t="shared" si="82"/>
        <v>12.716117431884083</v>
      </c>
      <c r="AE192" s="114">
        <v>178744</v>
      </c>
      <c r="AF192" s="115">
        <f t="shared" si="83"/>
        <v>60.162908111746887</v>
      </c>
      <c r="AG192" s="118">
        <f t="shared" si="84"/>
        <v>3.6368911766973966</v>
      </c>
      <c r="AH192" s="114">
        <f t="shared" si="85"/>
        <v>4914747</v>
      </c>
      <c r="AI192" s="256">
        <v>2971</v>
      </c>
    </row>
    <row r="193" spans="1:35" x14ac:dyDescent="0.2">
      <c r="A193" s="431">
        <v>36</v>
      </c>
      <c r="B193" s="431" t="s">
        <v>281</v>
      </c>
      <c r="C193" s="111">
        <v>981823</v>
      </c>
      <c r="D193" s="111">
        <v>26349</v>
      </c>
      <c r="E193" s="111">
        <v>459762</v>
      </c>
      <c r="F193" s="111">
        <v>0</v>
      </c>
      <c r="G193" s="111">
        <v>8259</v>
      </c>
      <c r="H193" s="111">
        <v>0</v>
      </c>
      <c r="I193" s="111">
        <v>20054</v>
      </c>
      <c r="J193" s="111">
        <v>5939</v>
      </c>
      <c r="K193" s="111">
        <f t="shared" si="87"/>
        <v>1502186</v>
      </c>
      <c r="L193" s="112">
        <f t="shared" si="70"/>
        <v>258.68537971413809</v>
      </c>
      <c r="M193" s="220">
        <f t="shared" si="71"/>
        <v>20.581485122401517</v>
      </c>
      <c r="N193" s="111">
        <v>4770483</v>
      </c>
      <c r="O193" s="112">
        <f t="shared" si="72"/>
        <v>821.50559669364554</v>
      </c>
      <c r="P193" s="220">
        <f t="shared" si="73"/>
        <v>65.36049789518033</v>
      </c>
      <c r="Q193" s="111">
        <v>2223</v>
      </c>
      <c r="R193" s="112">
        <f t="shared" si="74"/>
        <v>0.38281384535904944</v>
      </c>
      <c r="S193" s="220">
        <f t="shared" si="75"/>
        <v>3.0457374404433649E-2</v>
      </c>
      <c r="T193" s="111">
        <v>10055</v>
      </c>
      <c r="U193" s="112">
        <f t="shared" si="76"/>
        <v>1.7315309109695196</v>
      </c>
      <c r="V193" s="220">
        <f t="shared" si="77"/>
        <v>0.13776378751083235</v>
      </c>
      <c r="W193" s="111">
        <v>633329</v>
      </c>
      <c r="X193" s="112">
        <f t="shared" si="78"/>
        <v>109.06302738074737</v>
      </c>
      <c r="Y193" s="220">
        <f t="shared" si="79"/>
        <v>8.6772552740375897</v>
      </c>
      <c r="Z193" s="111">
        <v>267137</v>
      </c>
      <c r="AA193" s="111">
        <v>11513</v>
      </c>
      <c r="AB193" s="111">
        <f t="shared" si="80"/>
        <v>278650</v>
      </c>
      <c r="AC193" s="112">
        <f t="shared" si="81"/>
        <v>47.985190287583947</v>
      </c>
      <c r="AD193" s="220">
        <f t="shared" si="82"/>
        <v>3.8177900934752302</v>
      </c>
      <c r="AE193" s="111">
        <v>101799</v>
      </c>
      <c r="AF193" s="112">
        <f t="shared" si="83"/>
        <v>17.530394351644567</v>
      </c>
      <c r="AG193" s="220">
        <f t="shared" si="84"/>
        <v>1.3947504529900769</v>
      </c>
      <c r="AH193" s="111">
        <f t="shared" si="85"/>
        <v>7298725</v>
      </c>
      <c r="AI193" s="266">
        <v>5807</v>
      </c>
    </row>
    <row r="194" spans="1:35" x14ac:dyDescent="0.2">
      <c r="A194" s="435">
        <v>37</v>
      </c>
      <c r="B194" s="435" t="s">
        <v>282</v>
      </c>
      <c r="C194" s="117">
        <v>2021728</v>
      </c>
      <c r="D194" s="117">
        <v>84880</v>
      </c>
      <c r="E194" s="117">
        <v>370251</v>
      </c>
      <c r="F194" s="117">
        <v>149</v>
      </c>
      <c r="G194" s="117">
        <v>175533</v>
      </c>
      <c r="H194" s="117">
        <v>0</v>
      </c>
      <c r="I194" s="117">
        <v>66677</v>
      </c>
      <c r="J194" s="117">
        <v>22864</v>
      </c>
      <c r="K194" s="117">
        <f t="shared" si="87"/>
        <v>2742082</v>
      </c>
      <c r="L194" s="115">
        <f t="shared" si="70"/>
        <v>331.77035692679976</v>
      </c>
      <c r="M194" s="118">
        <f t="shared" si="71"/>
        <v>14.402193437838379</v>
      </c>
      <c r="N194" s="117">
        <v>11610538</v>
      </c>
      <c r="O194" s="115">
        <f t="shared" si="72"/>
        <v>1404.7837870538415</v>
      </c>
      <c r="P194" s="118">
        <f t="shared" si="73"/>
        <v>60.981843064274933</v>
      </c>
      <c r="Q194" s="117">
        <v>261081</v>
      </c>
      <c r="R194" s="115">
        <f t="shared" si="74"/>
        <v>31.588747731397458</v>
      </c>
      <c r="S194" s="118">
        <f t="shared" si="75"/>
        <v>1.3712715611510822</v>
      </c>
      <c r="T194" s="117">
        <v>52119</v>
      </c>
      <c r="U194" s="115">
        <f t="shared" si="76"/>
        <v>6.3059891107078041</v>
      </c>
      <c r="V194" s="118">
        <f t="shared" si="77"/>
        <v>0.27374379022461709</v>
      </c>
      <c r="W194" s="117">
        <v>2145527</v>
      </c>
      <c r="X194" s="115">
        <f t="shared" si="78"/>
        <v>259.59189352692073</v>
      </c>
      <c r="Y194" s="118">
        <f t="shared" si="79"/>
        <v>11.26891715131242</v>
      </c>
      <c r="Z194" s="117">
        <v>1176638</v>
      </c>
      <c r="AA194" s="117">
        <v>134973</v>
      </c>
      <c r="AB194" s="117">
        <f t="shared" si="80"/>
        <v>1311611</v>
      </c>
      <c r="AC194" s="115">
        <f t="shared" si="81"/>
        <v>158.69461584996975</v>
      </c>
      <c r="AD194" s="118">
        <f t="shared" si="82"/>
        <v>6.8889534803104473</v>
      </c>
      <c r="AE194" s="117">
        <v>916378</v>
      </c>
      <c r="AF194" s="115">
        <f t="shared" si="83"/>
        <v>110.8745311554749</v>
      </c>
      <c r="AG194" s="118">
        <f t="shared" si="84"/>
        <v>4.813077514888124</v>
      </c>
      <c r="AH194" s="117">
        <f t="shared" si="85"/>
        <v>19039336</v>
      </c>
      <c r="AI194" s="256">
        <v>8265</v>
      </c>
    </row>
    <row r="195" spans="1:35" ht="13.5" thickBot="1" x14ac:dyDescent="0.25">
      <c r="A195" s="432">
        <f>A194</f>
        <v>37</v>
      </c>
      <c r="B195" s="433" t="s">
        <v>245</v>
      </c>
      <c r="C195" s="122">
        <f t="shared" ref="C195:J195" si="88">SUM(C158:C194)</f>
        <v>100275395</v>
      </c>
      <c r="D195" s="122">
        <f t="shared" si="88"/>
        <v>2122852</v>
      </c>
      <c r="E195" s="122">
        <f t="shared" si="88"/>
        <v>24931164</v>
      </c>
      <c r="F195" s="122">
        <f t="shared" si="88"/>
        <v>24410</v>
      </c>
      <c r="G195" s="122">
        <f t="shared" si="88"/>
        <v>6562689</v>
      </c>
      <c r="H195" s="122">
        <f t="shared" si="88"/>
        <v>0</v>
      </c>
      <c r="I195" s="122">
        <f t="shared" si="88"/>
        <v>1117763</v>
      </c>
      <c r="J195" s="122">
        <f t="shared" si="88"/>
        <v>609658</v>
      </c>
      <c r="K195" s="122">
        <f t="shared" si="87"/>
        <v>135643931</v>
      </c>
      <c r="L195" s="222">
        <f>(K195/$AI195)</f>
        <v>444.3350268938724</v>
      </c>
      <c r="M195" s="223">
        <f t="shared" si="71"/>
        <v>29.303592776895321</v>
      </c>
      <c r="N195" s="122">
        <f>SUM(N158:N194)</f>
        <v>227239157</v>
      </c>
      <c r="O195" s="222">
        <f>(N195/$AI195)</f>
        <v>744.37769675766685</v>
      </c>
      <c r="P195" s="223">
        <f t="shared" si="73"/>
        <v>49.091202758588452</v>
      </c>
      <c r="Q195" s="122">
        <f>SUM(Q158:Q194)</f>
        <v>5693556</v>
      </c>
      <c r="R195" s="222">
        <f>(Q195/$AI195)</f>
        <v>18.650641718587238</v>
      </c>
      <c r="S195" s="223">
        <f t="shared" si="75"/>
        <v>1.229997134751639</v>
      </c>
      <c r="T195" s="122">
        <f>SUM(T158:T194)</f>
        <v>3699643</v>
      </c>
      <c r="U195" s="222">
        <f>(T195/$AI195)</f>
        <v>12.119089735778349</v>
      </c>
      <c r="V195" s="223">
        <f t="shared" si="77"/>
        <v>0.79924572439508057</v>
      </c>
      <c r="W195" s="122">
        <f>SUM(W158:W194)</f>
        <v>45268929</v>
      </c>
      <c r="X195" s="222">
        <f>(W195/$AI195)</f>
        <v>148.289500579807</v>
      </c>
      <c r="Y195" s="223">
        <f t="shared" si="79"/>
        <v>9.7795916933591887</v>
      </c>
      <c r="Z195" s="122">
        <f>SUM(Z158:Z194)</f>
        <v>22880216</v>
      </c>
      <c r="AA195" s="122">
        <f>SUM(AA158:AA194)</f>
        <v>6654977</v>
      </c>
      <c r="AB195" s="122">
        <f>SUM(AB158:AB194)</f>
        <v>29535193</v>
      </c>
      <c r="AC195" s="222">
        <f>(AB195/$AI195)</f>
        <v>96.749782162909383</v>
      </c>
      <c r="AD195" s="223">
        <f t="shared" si="82"/>
        <v>6.3805823222493396</v>
      </c>
      <c r="AE195" s="122">
        <f>SUM(AE158:AE194)</f>
        <v>15811401</v>
      </c>
      <c r="AF195" s="222">
        <f>(AE195/$AI195)</f>
        <v>51.79412920851432</v>
      </c>
      <c r="AG195" s="223">
        <f t="shared" si="84"/>
        <v>3.4157875897609853</v>
      </c>
      <c r="AH195" s="122">
        <f>SUM(AH158:AH194)</f>
        <v>462891810</v>
      </c>
      <c r="AI195" s="269">
        <f>SUM(AI158:AI194)</f>
        <v>305274</v>
      </c>
    </row>
    <row r="196" spans="1:35" x14ac:dyDescent="0.2">
      <c r="B196" s="246"/>
      <c r="C196" s="206"/>
      <c r="D196" s="206"/>
      <c r="E196" s="206"/>
      <c r="F196" s="206"/>
      <c r="G196" s="206"/>
      <c r="H196" s="206"/>
      <c r="I196" s="206"/>
      <c r="J196" s="206"/>
      <c r="K196" s="206"/>
      <c r="L196" s="73"/>
      <c r="M196" s="203"/>
      <c r="N196" s="206"/>
      <c r="O196" s="73"/>
      <c r="P196" s="203"/>
      <c r="Q196" s="206"/>
      <c r="R196" s="73"/>
      <c r="S196" s="203"/>
      <c r="T196" s="206"/>
      <c r="U196" s="73"/>
      <c r="V196" s="203"/>
      <c r="W196" s="206"/>
      <c r="X196" s="73"/>
      <c r="Y196" s="203"/>
      <c r="Z196" s="206"/>
      <c r="AA196" s="206"/>
      <c r="AB196" s="206"/>
      <c r="AC196" s="73"/>
      <c r="AD196" s="203"/>
      <c r="AE196" s="206"/>
      <c r="AF196" s="73"/>
      <c r="AG196" s="203"/>
      <c r="AH196" s="206"/>
      <c r="AI196" s="267"/>
    </row>
    <row r="197" spans="1:35" ht="13.5" thickBot="1" x14ac:dyDescent="0.25">
      <c r="A197" s="429">
        <f>(A45+A149+A195)</f>
        <v>170</v>
      </c>
      <c r="B197" s="430" t="s">
        <v>283</v>
      </c>
      <c r="C197" s="212">
        <f t="shared" ref="C197:K197" si="89">(C45+C149+C195)</f>
        <v>14928272822</v>
      </c>
      <c r="D197" s="212">
        <f t="shared" si="89"/>
        <v>486891700</v>
      </c>
      <c r="E197" s="212">
        <f t="shared" si="89"/>
        <v>4087704988</v>
      </c>
      <c r="F197" s="212">
        <f t="shared" si="89"/>
        <v>6048994</v>
      </c>
      <c r="G197" s="212">
        <f t="shared" si="89"/>
        <v>259029826</v>
      </c>
      <c r="H197" s="212">
        <f t="shared" si="89"/>
        <v>14323949</v>
      </c>
      <c r="I197" s="212">
        <f t="shared" si="89"/>
        <v>130770098.06999999</v>
      </c>
      <c r="J197" s="212">
        <f t="shared" si="89"/>
        <v>56226330</v>
      </c>
      <c r="K197" s="212">
        <f t="shared" si="89"/>
        <v>19969268707.07</v>
      </c>
      <c r="L197" s="213">
        <f>(K197/$AI197)</f>
        <v>2362.7766004694254</v>
      </c>
      <c r="M197" s="214">
        <f>IF($AH197,K197/$AH197*100,0)</f>
        <v>65.855243589261704</v>
      </c>
      <c r="N197" s="212">
        <f>(N45+N149+N195)</f>
        <v>5299255316.5599995</v>
      </c>
      <c r="O197" s="213">
        <f>(N197/$AI197)</f>
        <v>627.01126643902558</v>
      </c>
      <c r="P197" s="214">
        <f>IF($AH197,N197/$AH197*100,0)</f>
        <v>17.476040551760079</v>
      </c>
      <c r="Q197" s="212">
        <f>(Q45+Q149+Q195)</f>
        <v>343705981</v>
      </c>
      <c r="R197" s="213">
        <f>(Q197/$AI197)</f>
        <v>40.667510726653177</v>
      </c>
      <c r="S197" s="214">
        <f>IF($AH197,Q197/$AH197*100,0)</f>
        <v>1.1334837261129862</v>
      </c>
      <c r="T197" s="212">
        <f>(T45+T149+T195)</f>
        <v>98057695</v>
      </c>
      <c r="U197" s="213">
        <f>(T197/$AI197)</f>
        <v>11.602248967682019</v>
      </c>
      <c r="V197" s="214">
        <f>IF($AH197,T197/$AH197*100,0)</f>
        <v>0.32337756002753626</v>
      </c>
      <c r="W197" s="212">
        <f>(W45+W149+W195)</f>
        <v>2605498656</v>
      </c>
      <c r="X197" s="213">
        <f>(W197/$AI197)</f>
        <v>308.28426154492911</v>
      </c>
      <c r="Y197" s="214">
        <f>IF($AH197,W197/$AH197*100,0)</f>
        <v>8.5924903500159271</v>
      </c>
      <c r="Z197" s="212">
        <f>(Z45+Z149+Z195)</f>
        <v>977530147</v>
      </c>
      <c r="AA197" s="212">
        <f>(AA45+AA149+AA195)</f>
        <v>209133177</v>
      </c>
      <c r="AB197" s="212">
        <f>(AB45+AB149+AB195)</f>
        <v>1186663324</v>
      </c>
      <c r="AC197" s="213">
        <f>(AB197/$AI197)</f>
        <v>140.40676079388888</v>
      </c>
      <c r="AD197" s="214">
        <f>IF($AH197,AB197/$AH197*100,0)</f>
        <v>3.9134133255863874</v>
      </c>
      <c r="AE197" s="212">
        <f>(AE45+AE149+AE195)</f>
        <v>820524800</v>
      </c>
      <c r="AF197" s="213">
        <f>(AE197/$AI197)</f>
        <v>97.085017282503898</v>
      </c>
      <c r="AG197" s="214">
        <f>IF($AH197,AE197/$AH197*100,0)</f>
        <v>2.7059508972353692</v>
      </c>
      <c r="AH197" s="212">
        <f>(AH45+AH149+AH195)</f>
        <v>30322974479.630001</v>
      </c>
      <c r="AI197" s="270">
        <f>AI45+AI149+AI195</f>
        <v>8451611</v>
      </c>
    </row>
    <row r="198" spans="1:35" ht="13.5" thickTop="1" x14ac:dyDescent="0.2"/>
    <row r="200" spans="1:35" x14ac:dyDescent="0.2">
      <c r="A200"/>
      <c r="B200"/>
      <c r="C200" s="449" t="s">
        <v>481</v>
      </c>
      <c r="D200"/>
      <c r="E200"/>
      <c r="F200"/>
      <c r="G200"/>
      <c r="H200"/>
      <c r="I200"/>
      <c r="J200"/>
      <c r="K200"/>
      <c r="L200"/>
      <c r="M200"/>
      <c r="N200"/>
    </row>
    <row r="201" spans="1:35" x14ac:dyDescent="0.2">
      <c r="A201"/>
      <c r="B201"/>
      <c r="C201" s="468" t="s">
        <v>538</v>
      </c>
      <c r="D201" s="471"/>
      <c r="E201" s="471"/>
      <c r="F201" s="471"/>
      <c r="G201" s="471"/>
      <c r="H201" s="471"/>
      <c r="I201" s="471"/>
      <c r="J201" s="471"/>
      <c r="K201" s="471"/>
      <c r="L201" s="471"/>
      <c r="M201" s="469"/>
      <c r="N201" s="469"/>
      <c r="O201" s="469"/>
      <c r="P201" s="469"/>
      <c r="Q201" s="469"/>
      <c r="R201" s="470"/>
      <c r="S201" s="66"/>
      <c r="T201" s="66"/>
      <c r="U201" s="66"/>
      <c r="V201" s="66"/>
    </row>
    <row r="202" spans="1:35" x14ac:dyDescent="0.2">
      <c r="D202"/>
      <c r="E202"/>
      <c r="F202"/>
      <c r="G202"/>
      <c r="H202"/>
      <c r="I202"/>
      <c r="J202"/>
      <c r="K202"/>
      <c r="L202"/>
      <c r="M202"/>
      <c r="N202"/>
      <c r="O202"/>
      <c r="P202"/>
      <c r="Q202"/>
      <c r="R202"/>
      <c r="S202"/>
      <c r="T202"/>
      <c r="U202"/>
      <c r="V202"/>
    </row>
    <row r="203" spans="1:35" x14ac:dyDescent="0.2">
      <c r="D203" s="453"/>
      <c r="E203" s="453"/>
      <c r="F203" s="453"/>
      <c r="G203" s="453"/>
      <c r="H203" s="453"/>
      <c r="I203" s="453"/>
      <c r="J203" s="453"/>
      <c r="K203" s="453"/>
      <c r="L203" s="453"/>
      <c r="M203" s="66"/>
      <c r="N203" s="66"/>
      <c r="O203" s="66"/>
      <c r="P203" s="66"/>
      <c r="Q203" s="66"/>
      <c r="R203" s="66"/>
      <c r="S203" s="66"/>
      <c r="T203" s="66"/>
      <c r="U203" s="66"/>
      <c r="V203" s="66"/>
    </row>
    <row r="212" spans="1:1" x14ac:dyDescent="0.2">
      <c r="A212" s="247"/>
    </row>
  </sheetData>
  <mergeCells count="5">
    <mergeCell ref="C156:M156"/>
    <mergeCell ref="Z52:AD52"/>
    <mergeCell ref="Z156:AD156"/>
    <mergeCell ref="C5:M5"/>
    <mergeCell ref="C52:M52"/>
  </mergeCells>
  <printOptions gridLinesSet="0"/>
  <pageMargins left="3.75" right="0.25" top="0.5" bottom="0.3" header="0.5" footer="0.5"/>
  <pageSetup paperSize="17" pageOrder="overThenDown"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C8808-F746-4F62-B5F6-A7F5E7D5FF97}">
  <sheetPr transitionEvaluation="1" transitionEntry="1">
    <tabColor theme="4" tint="-0.249977111117893"/>
  </sheetPr>
  <dimension ref="A1:AN213"/>
  <sheetViews>
    <sheetView showGridLines="0" zoomScaleNormal="100" workbookViewId="0">
      <pane xSplit="2" ySplit="6" topLeftCell="C7" activePane="bottomRight" state="frozen"/>
      <selection activeCell="A2" sqref="A2"/>
      <selection pane="topRight" activeCell="A2" sqref="A2"/>
      <selection pane="bottomLeft" activeCell="A2" sqref="A2"/>
      <selection pane="bottomRight"/>
    </sheetView>
  </sheetViews>
  <sheetFormatPr defaultColWidth="12.7109375" defaultRowHeight="12.75" x14ac:dyDescent="0.2"/>
  <cols>
    <col min="1" max="1" width="10" style="245" customWidth="1"/>
    <col min="2" max="2" width="16" style="245" customWidth="1"/>
    <col min="3" max="5" width="14.42578125" style="245" customWidth="1"/>
    <col min="6" max="6" width="15.28515625" style="245" customWidth="1"/>
    <col min="7" max="7" width="17.42578125" style="245" customWidth="1"/>
    <col min="8" max="8" width="15.5703125" style="245" customWidth="1"/>
    <col min="9" max="9" width="14.42578125" style="245" customWidth="1"/>
    <col min="10" max="10" width="16" style="245" customWidth="1"/>
    <col min="11" max="11" width="17.7109375" style="245" customWidth="1"/>
    <col min="12" max="12" width="18.42578125" style="245" customWidth="1"/>
    <col min="13" max="13" width="18.85546875" style="245" customWidth="1"/>
    <col min="14" max="14" width="2.42578125" style="245" customWidth="1"/>
    <col min="15" max="15" width="2" style="245" customWidth="1"/>
    <col min="16" max="16384" width="12.7109375" style="245"/>
  </cols>
  <sheetData>
    <row r="1" spans="1:40" s="277" customFormat="1" ht="15.75" x14ac:dyDescent="0.2">
      <c r="A1" s="325" t="s">
        <v>0</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row>
    <row r="2" spans="1:40" s="277" customFormat="1" ht="15.75" x14ac:dyDescent="0.25">
      <c r="A2" s="360" t="s">
        <v>451</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row>
    <row r="3" spans="1:40" s="277" customFormat="1" ht="15.75" x14ac:dyDescent="0.2">
      <c r="A3" s="323" t="s">
        <v>525</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row>
    <row r="4" spans="1:40" ht="13.5" thickBot="1" x14ac:dyDescent="0.25">
      <c r="C4" s="246"/>
      <c r="D4" s="246"/>
      <c r="E4" s="246"/>
      <c r="H4" s="246"/>
      <c r="I4" s="246"/>
    </row>
    <row r="5" spans="1:40" x14ac:dyDescent="0.2">
      <c r="C5" s="439" t="s">
        <v>387</v>
      </c>
      <c r="D5" s="440"/>
      <c r="E5" s="440"/>
      <c r="F5" s="440"/>
      <c r="G5" s="441"/>
      <c r="H5" s="439" t="s">
        <v>286</v>
      </c>
      <c r="I5" s="394"/>
      <c r="J5" s="394"/>
      <c r="K5" s="394"/>
      <c r="L5" s="392" t="s">
        <v>361</v>
      </c>
      <c r="M5" s="393"/>
    </row>
    <row r="6" spans="1:40" s="202" customFormat="1" ht="75.75" thickBot="1" x14ac:dyDescent="0.3">
      <c r="A6" s="361" t="s">
        <v>1</v>
      </c>
      <c r="B6" s="362" t="s">
        <v>328</v>
      </c>
      <c r="C6" s="356" t="s">
        <v>443</v>
      </c>
      <c r="D6" s="356" t="s">
        <v>446</v>
      </c>
      <c r="E6" s="356" t="s">
        <v>447</v>
      </c>
      <c r="F6" s="356" t="s">
        <v>448</v>
      </c>
      <c r="G6" s="356" t="s">
        <v>449</v>
      </c>
      <c r="H6" s="356" t="s">
        <v>443</v>
      </c>
      <c r="I6" s="356" t="s">
        <v>444</v>
      </c>
      <c r="J6" s="356" t="s">
        <v>445</v>
      </c>
      <c r="K6" s="356" t="s">
        <v>450</v>
      </c>
      <c r="L6" s="355" t="s">
        <v>485</v>
      </c>
      <c r="M6" s="357" t="s">
        <v>486</v>
      </c>
    </row>
    <row r="7" spans="1:40" x14ac:dyDescent="0.2">
      <c r="A7" s="435">
        <v>1</v>
      </c>
      <c r="B7" s="435" t="s">
        <v>5</v>
      </c>
      <c r="C7" s="132">
        <v>0</v>
      </c>
      <c r="D7" s="132">
        <v>19524382</v>
      </c>
      <c r="E7" s="132">
        <v>11277837</v>
      </c>
      <c r="F7" s="132">
        <v>130670211</v>
      </c>
      <c r="G7" s="132">
        <f>SUM(C7:F7)</f>
        <v>161472430</v>
      </c>
      <c r="H7" s="132">
        <v>0</v>
      </c>
      <c r="I7" s="132">
        <v>1013808</v>
      </c>
      <c r="J7" s="132">
        <v>118404735</v>
      </c>
      <c r="K7" s="132">
        <f>SUM(H7:J7)</f>
        <v>119418543</v>
      </c>
      <c r="L7" s="132">
        <v>6798324.6459999997</v>
      </c>
      <c r="M7" s="132">
        <v>1046675.254</v>
      </c>
    </row>
    <row r="8" spans="1:40" x14ac:dyDescent="0.2">
      <c r="A8" s="431">
        <v>2</v>
      </c>
      <c r="B8" s="431" t="s">
        <v>7</v>
      </c>
      <c r="C8" s="111">
        <v>0</v>
      </c>
      <c r="D8" s="111">
        <v>2570857</v>
      </c>
      <c r="E8" s="111">
        <v>2107524</v>
      </c>
      <c r="F8" s="111">
        <v>66490159</v>
      </c>
      <c r="G8" s="111">
        <f>SUM(C8:F8)</f>
        <v>71168540</v>
      </c>
      <c r="H8" s="111">
        <v>0</v>
      </c>
      <c r="I8" s="111">
        <v>0</v>
      </c>
      <c r="J8" s="111">
        <v>12838930</v>
      </c>
      <c r="K8" s="111">
        <f t="shared" ref="K8:K44" si="0">SUM(H8:J8)</f>
        <v>12838930</v>
      </c>
      <c r="L8" s="111">
        <v>1603151.7991999998</v>
      </c>
      <c r="M8" s="111">
        <v>903347.84080000012</v>
      </c>
    </row>
    <row r="9" spans="1:40" x14ac:dyDescent="0.2">
      <c r="A9" s="435">
        <v>3</v>
      </c>
      <c r="B9" s="435" t="s">
        <v>9</v>
      </c>
      <c r="C9" s="114">
        <v>0</v>
      </c>
      <c r="D9" s="114">
        <v>877328</v>
      </c>
      <c r="E9" s="114">
        <v>1022427</v>
      </c>
      <c r="F9" s="114">
        <v>20305313</v>
      </c>
      <c r="G9" s="114">
        <f t="shared" ref="G9:G44" si="1">SUM(C9:F9)</f>
        <v>22205068</v>
      </c>
      <c r="H9" s="114">
        <v>0</v>
      </c>
      <c r="I9" s="114">
        <v>0</v>
      </c>
      <c r="J9" s="114">
        <v>6485335</v>
      </c>
      <c r="K9" s="114">
        <f t="shared" si="0"/>
        <v>6485335</v>
      </c>
      <c r="L9" s="114">
        <v>166840.04</v>
      </c>
      <c r="M9" s="114">
        <v>260458.17</v>
      </c>
    </row>
    <row r="10" spans="1:40" x14ac:dyDescent="0.2">
      <c r="A10" s="431">
        <v>4</v>
      </c>
      <c r="B10" s="431" t="s">
        <v>11</v>
      </c>
      <c r="C10" s="111">
        <v>0</v>
      </c>
      <c r="D10" s="111">
        <v>9267754</v>
      </c>
      <c r="E10" s="111">
        <v>2356255</v>
      </c>
      <c r="F10" s="111">
        <v>61320348</v>
      </c>
      <c r="G10" s="111">
        <f t="shared" si="1"/>
        <v>72944357</v>
      </c>
      <c r="H10" s="111">
        <v>0</v>
      </c>
      <c r="I10" s="111">
        <v>195883</v>
      </c>
      <c r="J10" s="111">
        <v>27507590</v>
      </c>
      <c r="K10" s="111">
        <f t="shared" si="0"/>
        <v>27703473</v>
      </c>
      <c r="L10" s="111">
        <v>1610838.9416999999</v>
      </c>
      <c r="M10" s="111">
        <v>803096.0183</v>
      </c>
    </row>
    <row r="11" spans="1:40" x14ac:dyDescent="0.2">
      <c r="A11" s="435">
        <v>5</v>
      </c>
      <c r="B11" s="435" t="s">
        <v>13</v>
      </c>
      <c r="C11" s="114">
        <v>0</v>
      </c>
      <c r="D11" s="114">
        <v>39767374</v>
      </c>
      <c r="E11" s="114">
        <v>23093438</v>
      </c>
      <c r="F11" s="114">
        <v>474395364</v>
      </c>
      <c r="G11" s="114">
        <f t="shared" si="1"/>
        <v>537256176</v>
      </c>
      <c r="H11" s="114">
        <v>8745</v>
      </c>
      <c r="I11" s="114">
        <v>261826</v>
      </c>
      <c r="J11" s="114">
        <v>67453818</v>
      </c>
      <c r="K11" s="114">
        <f t="shared" si="0"/>
        <v>67724389</v>
      </c>
      <c r="L11" s="114">
        <v>18851000.497999996</v>
      </c>
      <c r="M11" s="114">
        <v>2596756.2220000001</v>
      </c>
    </row>
    <row r="12" spans="1:40" x14ac:dyDescent="0.2">
      <c r="A12" s="431">
        <v>6</v>
      </c>
      <c r="B12" s="431" t="s">
        <v>15</v>
      </c>
      <c r="C12" s="111">
        <v>0</v>
      </c>
      <c r="D12" s="111">
        <v>0</v>
      </c>
      <c r="E12" s="111">
        <v>0</v>
      </c>
      <c r="F12" s="111">
        <v>0</v>
      </c>
      <c r="G12" s="111">
        <f t="shared" si="1"/>
        <v>0</v>
      </c>
      <c r="H12" s="111">
        <v>0</v>
      </c>
      <c r="I12" s="111">
        <v>0</v>
      </c>
      <c r="J12" s="111">
        <v>0</v>
      </c>
      <c r="K12" s="111">
        <f t="shared" si="0"/>
        <v>0</v>
      </c>
      <c r="L12" s="111">
        <v>0</v>
      </c>
      <c r="M12" s="111">
        <v>0</v>
      </c>
    </row>
    <row r="13" spans="1:40" x14ac:dyDescent="0.2">
      <c r="A13" s="435">
        <v>7</v>
      </c>
      <c r="B13" s="435" t="s">
        <v>244</v>
      </c>
      <c r="C13" s="114">
        <v>0</v>
      </c>
      <c r="D13" s="114">
        <v>759480</v>
      </c>
      <c r="E13" s="114">
        <v>226644</v>
      </c>
      <c r="F13" s="114">
        <v>6036656</v>
      </c>
      <c r="G13" s="114">
        <f t="shared" si="1"/>
        <v>7022780</v>
      </c>
      <c r="H13" s="114">
        <v>0</v>
      </c>
      <c r="I13" s="114">
        <v>0</v>
      </c>
      <c r="J13" s="114">
        <v>951095</v>
      </c>
      <c r="K13" s="114">
        <f t="shared" si="0"/>
        <v>951095</v>
      </c>
      <c r="L13" s="114">
        <v>278823.67</v>
      </c>
      <c r="M13" s="114">
        <v>250959.13</v>
      </c>
    </row>
    <row r="14" spans="1:40" x14ac:dyDescent="0.2">
      <c r="A14" s="431">
        <v>8</v>
      </c>
      <c r="B14" s="431" t="s">
        <v>18</v>
      </c>
      <c r="C14" s="111">
        <v>0</v>
      </c>
      <c r="D14" s="111">
        <v>28627874</v>
      </c>
      <c r="E14" s="111">
        <v>3427211</v>
      </c>
      <c r="F14" s="111">
        <v>132357185</v>
      </c>
      <c r="G14" s="111">
        <f t="shared" si="1"/>
        <v>164412270</v>
      </c>
      <c r="H14" s="111">
        <v>0</v>
      </c>
      <c r="I14" s="111">
        <v>3943811</v>
      </c>
      <c r="J14" s="111">
        <v>22963194</v>
      </c>
      <c r="K14" s="111">
        <f t="shared" si="0"/>
        <v>26907005</v>
      </c>
      <c r="L14" s="111">
        <v>2051582.2050000001</v>
      </c>
      <c r="M14" s="111">
        <v>3097113.7949999999</v>
      </c>
    </row>
    <row r="15" spans="1:40" x14ac:dyDescent="0.2">
      <c r="A15" s="435">
        <v>9</v>
      </c>
      <c r="B15" s="435" t="s">
        <v>20</v>
      </c>
      <c r="C15" s="114">
        <v>0</v>
      </c>
      <c r="D15" s="114">
        <v>0</v>
      </c>
      <c r="E15" s="114">
        <v>0</v>
      </c>
      <c r="F15" s="114">
        <v>0</v>
      </c>
      <c r="G15" s="114">
        <f t="shared" si="1"/>
        <v>0</v>
      </c>
      <c r="H15" s="114">
        <v>0</v>
      </c>
      <c r="I15" s="114">
        <v>0</v>
      </c>
      <c r="J15" s="114">
        <v>0</v>
      </c>
      <c r="K15" s="114">
        <f t="shared" si="0"/>
        <v>0</v>
      </c>
      <c r="L15" s="114">
        <v>0</v>
      </c>
      <c r="M15" s="114">
        <v>0</v>
      </c>
    </row>
    <row r="16" spans="1:40" x14ac:dyDescent="0.2">
      <c r="A16" s="431">
        <v>10</v>
      </c>
      <c r="B16" s="431" t="s">
        <v>22</v>
      </c>
      <c r="C16" s="111">
        <v>0</v>
      </c>
      <c r="D16" s="111">
        <v>5329898</v>
      </c>
      <c r="E16" s="111">
        <v>1293865</v>
      </c>
      <c r="F16" s="111">
        <v>18752090</v>
      </c>
      <c r="G16" s="111">
        <f t="shared" si="1"/>
        <v>25375853</v>
      </c>
      <c r="H16" s="111">
        <v>0</v>
      </c>
      <c r="I16" s="111">
        <v>0</v>
      </c>
      <c r="J16" s="111">
        <v>11901521</v>
      </c>
      <c r="K16" s="111">
        <f t="shared" si="0"/>
        <v>11901521</v>
      </c>
      <c r="L16" s="111">
        <v>77406.53</v>
      </c>
      <c r="M16" s="111">
        <v>53790.57</v>
      </c>
    </row>
    <row r="17" spans="1:13" x14ac:dyDescent="0.2">
      <c r="A17" s="435">
        <v>11</v>
      </c>
      <c r="B17" s="435" t="s">
        <v>24</v>
      </c>
      <c r="C17" s="114">
        <v>0</v>
      </c>
      <c r="D17" s="114">
        <v>2997044</v>
      </c>
      <c r="E17" s="114">
        <v>543360</v>
      </c>
      <c r="F17" s="114">
        <v>14223984</v>
      </c>
      <c r="G17" s="114">
        <f t="shared" si="1"/>
        <v>17764388</v>
      </c>
      <c r="H17" s="114">
        <v>0</v>
      </c>
      <c r="I17" s="114">
        <v>4553516</v>
      </c>
      <c r="J17" s="114">
        <v>1558728</v>
      </c>
      <c r="K17" s="114">
        <f t="shared" si="0"/>
        <v>6112244</v>
      </c>
      <c r="L17" s="114">
        <v>73862</v>
      </c>
      <c r="M17" s="114">
        <v>28971.19</v>
      </c>
    </row>
    <row r="18" spans="1:13" x14ac:dyDescent="0.2">
      <c r="A18" s="431">
        <v>12</v>
      </c>
      <c r="B18" s="431" t="s">
        <v>26</v>
      </c>
      <c r="C18" s="111">
        <v>0</v>
      </c>
      <c r="D18" s="111">
        <v>0</v>
      </c>
      <c r="E18" s="111">
        <v>0</v>
      </c>
      <c r="F18" s="111">
        <v>0</v>
      </c>
      <c r="G18" s="111">
        <f t="shared" si="1"/>
        <v>0</v>
      </c>
      <c r="H18" s="111">
        <v>0</v>
      </c>
      <c r="I18" s="111">
        <v>0</v>
      </c>
      <c r="J18" s="111">
        <v>0</v>
      </c>
      <c r="K18" s="111">
        <f t="shared" si="0"/>
        <v>0</v>
      </c>
      <c r="L18" s="111">
        <v>0</v>
      </c>
      <c r="M18" s="111">
        <v>0</v>
      </c>
    </row>
    <row r="19" spans="1:13" x14ac:dyDescent="0.2">
      <c r="A19" s="435">
        <v>13</v>
      </c>
      <c r="B19" s="435" t="s">
        <v>28</v>
      </c>
      <c r="C19" s="114">
        <v>0</v>
      </c>
      <c r="D19" s="114">
        <v>3124856</v>
      </c>
      <c r="E19" s="114">
        <v>2674930</v>
      </c>
      <c r="F19" s="114">
        <v>46729881</v>
      </c>
      <c r="G19" s="114">
        <f t="shared" si="1"/>
        <v>52529667</v>
      </c>
      <c r="H19" s="114">
        <v>0</v>
      </c>
      <c r="I19" s="114">
        <v>0</v>
      </c>
      <c r="J19" s="114">
        <v>14294887</v>
      </c>
      <c r="K19" s="114">
        <f t="shared" si="0"/>
        <v>14294887</v>
      </c>
      <c r="L19" s="114">
        <v>1454968.84</v>
      </c>
      <c r="M19" s="114">
        <v>563415.56000000006</v>
      </c>
    </row>
    <row r="20" spans="1:13" x14ac:dyDescent="0.2">
      <c r="A20" s="431">
        <v>14</v>
      </c>
      <c r="B20" s="431" t="s">
        <v>30</v>
      </c>
      <c r="C20" s="111">
        <v>0</v>
      </c>
      <c r="D20" s="111">
        <v>434562</v>
      </c>
      <c r="E20" s="111">
        <v>158728</v>
      </c>
      <c r="F20" s="111">
        <v>25212494</v>
      </c>
      <c r="G20" s="111">
        <f t="shared" si="1"/>
        <v>25805784</v>
      </c>
      <c r="H20" s="111">
        <v>0</v>
      </c>
      <c r="I20" s="111">
        <v>0</v>
      </c>
      <c r="J20" s="111">
        <v>5894823</v>
      </c>
      <c r="K20" s="111">
        <f t="shared" si="0"/>
        <v>5894823</v>
      </c>
      <c r="L20" s="111">
        <v>481705.92</v>
      </c>
      <c r="M20" s="111">
        <v>498366.92</v>
      </c>
    </row>
    <row r="21" spans="1:13" x14ac:dyDescent="0.2">
      <c r="A21" s="435">
        <v>15</v>
      </c>
      <c r="B21" s="435" t="s">
        <v>32</v>
      </c>
      <c r="C21" s="114">
        <v>0</v>
      </c>
      <c r="D21" s="114">
        <v>23125077</v>
      </c>
      <c r="E21" s="114">
        <v>12358621</v>
      </c>
      <c r="F21" s="114">
        <v>281153028</v>
      </c>
      <c r="G21" s="114">
        <f t="shared" si="1"/>
        <v>316636726</v>
      </c>
      <c r="H21" s="114">
        <v>0</v>
      </c>
      <c r="I21" s="114">
        <v>10419</v>
      </c>
      <c r="J21" s="114">
        <v>66277565</v>
      </c>
      <c r="K21" s="114">
        <f t="shared" si="0"/>
        <v>66287984</v>
      </c>
      <c r="L21" s="114">
        <v>20288954.437000003</v>
      </c>
      <c r="M21" s="114">
        <v>3199768.233</v>
      </c>
    </row>
    <row r="22" spans="1:13" x14ac:dyDescent="0.2">
      <c r="A22" s="431">
        <v>16</v>
      </c>
      <c r="B22" s="431" t="s">
        <v>34</v>
      </c>
      <c r="C22" s="111">
        <v>0</v>
      </c>
      <c r="D22" s="111">
        <v>3021619</v>
      </c>
      <c r="E22" s="111">
        <v>514362</v>
      </c>
      <c r="F22" s="111">
        <v>89653458</v>
      </c>
      <c r="G22" s="111">
        <f t="shared" si="1"/>
        <v>93189439</v>
      </c>
      <c r="H22" s="111">
        <v>0</v>
      </c>
      <c r="I22" s="111">
        <v>3315859</v>
      </c>
      <c r="J22" s="111">
        <v>17184710</v>
      </c>
      <c r="K22" s="111">
        <f t="shared" si="0"/>
        <v>20500569</v>
      </c>
      <c r="L22" s="111">
        <v>995314.97750000004</v>
      </c>
      <c r="M22" s="111">
        <v>559993.36250000005</v>
      </c>
    </row>
    <row r="23" spans="1:13" x14ac:dyDescent="0.2">
      <c r="A23" s="435">
        <v>17</v>
      </c>
      <c r="B23" s="435" t="s">
        <v>36</v>
      </c>
      <c r="C23" s="114">
        <v>0</v>
      </c>
      <c r="D23" s="114">
        <v>0</v>
      </c>
      <c r="E23" s="114">
        <v>0</v>
      </c>
      <c r="F23" s="114">
        <v>0</v>
      </c>
      <c r="G23" s="114">
        <f t="shared" si="1"/>
        <v>0</v>
      </c>
      <c r="H23" s="114">
        <v>0</v>
      </c>
      <c r="I23" s="114">
        <v>0</v>
      </c>
      <c r="J23" s="114">
        <v>0</v>
      </c>
      <c r="K23" s="114">
        <f t="shared" si="0"/>
        <v>0</v>
      </c>
      <c r="L23" s="114">
        <v>0</v>
      </c>
      <c r="M23" s="114">
        <v>0</v>
      </c>
    </row>
    <row r="24" spans="1:13" x14ac:dyDescent="0.2">
      <c r="A24" s="431">
        <v>18</v>
      </c>
      <c r="B24" s="431" t="s">
        <v>38</v>
      </c>
      <c r="C24" s="111">
        <v>0</v>
      </c>
      <c r="D24" s="111">
        <v>793885</v>
      </c>
      <c r="E24" s="111">
        <v>524909</v>
      </c>
      <c r="F24" s="111">
        <v>9646322</v>
      </c>
      <c r="G24" s="111">
        <f t="shared" si="1"/>
        <v>10965116</v>
      </c>
      <c r="H24" s="111">
        <v>0</v>
      </c>
      <c r="I24" s="111">
        <v>0</v>
      </c>
      <c r="J24" s="111">
        <v>1122944</v>
      </c>
      <c r="K24" s="111">
        <f t="shared" si="0"/>
        <v>1122944</v>
      </c>
      <c r="L24" s="111">
        <v>181979.71000000002</v>
      </c>
      <c r="M24" s="111">
        <v>87855.360000000001</v>
      </c>
    </row>
    <row r="25" spans="1:13" x14ac:dyDescent="0.2">
      <c r="A25" s="435">
        <v>19</v>
      </c>
      <c r="B25" s="435" t="s">
        <v>40</v>
      </c>
      <c r="C25" s="114">
        <v>0</v>
      </c>
      <c r="D25" s="114">
        <v>8623557</v>
      </c>
      <c r="E25" s="114">
        <v>4174953</v>
      </c>
      <c r="F25" s="114">
        <v>133500472</v>
      </c>
      <c r="G25" s="114">
        <f t="shared" si="1"/>
        <v>146298982</v>
      </c>
      <c r="H25" s="114">
        <v>0</v>
      </c>
      <c r="I25" s="114">
        <v>8834633</v>
      </c>
      <c r="J25" s="114">
        <v>43951696</v>
      </c>
      <c r="K25" s="114">
        <f t="shared" si="0"/>
        <v>52786329</v>
      </c>
      <c r="L25" s="114">
        <v>3300971.1889000004</v>
      </c>
      <c r="M25" s="114">
        <v>3195209.3010999998</v>
      </c>
    </row>
    <row r="26" spans="1:13" x14ac:dyDescent="0.2">
      <c r="A26" s="431">
        <v>20</v>
      </c>
      <c r="B26" s="431" t="s">
        <v>42</v>
      </c>
      <c r="C26" s="111">
        <v>0</v>
      </c>
      <c r="D26" s="111">
        <v>9960233</v>
      </c>
      <c r="E26" s="111">
        <v>476174</v>
      </c>
      <c r="F26" s="111">
        <v>94984691</v>
      </c>
      <c r="G26" s="111">
        <f t="shared" si="1"/>
        <v>105421098</v>
      </c>
      <c r="H26" s="111">
        <v>0</v>
      </c>
      <c r="I26" s="111">
        <v>185714</v>
      </c>
      <c r="J26" s="111">
        <v>18194489</v>
      </c>
      <c r="K26" s="111">
        <f t="shared" si="0"/>
        <v>18380203</v>
      </c>
      <c r="L26" s="111">
        <v>393614.21</v>
      </c>
      <c r="M26" s="111">
        <v>188108.74</v>
      </c>
    </row>
    <row r="27" spans="1:13" x14ac:dyDescent="0.2">
      <c r="A27" s="435">
        <v>21</v>
      </c>
      <c r="B27" s="435" t="s">
        <v>44</v>
      </c>
      <c r="C27" s="114">
        <v>0</v>
      </c>
      <c r="D27" s="114">
        <v>0</v>
      </c>
      <c r="E27" s="114">
        <v>0</v>
      </c>
      <c r="F27" s="114">
        <v>0</v>
      </c>
      <c r="G27" s="114">
        <f t="shared" si="1"/>
        <v>0</v>
      </c>
      <c r="H27" s="114">
        <v>0</v>
      </c>
      <c r="I27" s="114">
        <v>0</v>
      </c>
      <c r="J27" s="114">
        <v>0</v>
      </c>
      <c r="K27" s="114">
        <f t="shared" si="0"/>
        <v>0</v>
      </c>
      <c r="L27" s="114">
        <v>0</v>
      </c>
      <c r="M27" s="114">
        <v>0</v>
      </c>
    </row>
    <row r="28" spans="1:13" x14ac:dyDescent="0.2">
      <c r="A28" s="431">
        <v>22</v>
      </c>
      <c r="B28" s="431" t="s">
        <v>46</v>
      </c>
      <c r="C28" s="111">
        <v>0</v>
      </c>
      <c r="D28" s="111">
        <v>0</v>
      </c>
      <c r="E28" s="111">
        <v>0</v>
      </c>
      <c r="F28" s="111">
        <v>0</v>
      </c>
      <c r="G28" s="111">
        <f t="shared" si="1"/>
        <v>0</v>
      </c>
      <c r="H28" s="111">
        <v>0</v>
      </c>
      <c r="I28" s="111">
        <v>0</v>
      </c>
      <c r="J28" s="111">
        <v>0</v>
      </c>
      <c r="K28" s="111">
        <f t="shared" si="0"/>
        <v>0</v>
      </c>
      <c r="L28" s="111">
        <v>0</v>
      </c>
      <c r="M28" s="111">
        <v>0</v>
      </c>
    </row>
    <row r="29" spans="1:13" x14ac:dyDescent="0.2">
      <c r="A29" s="435">
        <v>23</v>
      </c>
      <c r="B29" s="435" t="s">
        <v>48</v>
      </c>
      <c r="C29" s="114">
        <v>0</v>
      </c>
      <c r="D29" s="114">
        <v>32250665</v>
      </c>
      <c r="E29" s="114">
        <v>14156657</v>
      </c>
      <c r="F29" s="114">
        <v>347602839</v>
      </c>
      <c r="G29" s="114">
        <f t="shared" si="1"/>
        <v>394010161</v>
      </c>
      <c r="H29" s="114">
        <v>0</v>
      </c>
      <c r="I29" s="114">
        <v>239482</v>
      </c>
      <c r="J29" s="114">
        <v>91614785</v>
      </c>
      <c r="K29" s="114">
        <f t="shared" si="0"/>
        <v>91854267</v>
      </c>
      <c r="L29" s="114">
        <v>23942846.799999997</v>
      </c>
      <c r="M29" s="114">
        <v>5306171.5</v>
      </c>
    </row>
    <row r="30" spans="1:13" x14ac:dyDescent="0.2">
      <c r="A30" s="431">
        <v>24</v>
      </c>
      <c r="B30" s="431" t="s">
        <v>50</v>
      </c>
      <c r="C30" s="111">
        <v>1059221</v>
      </c>
      <c r="D30" s="111">
        <v>55479301</v>
      </c>
      <c r="E30" s="111">
        <v>9449874</v>
      </c>
      <c r="F30" s="111">
        <v>397768953</v>
      </c>
      <c r="G30" s="111">
        <f t="shared" si="1"/>
        <v>463757349</v>
      </c>
      <c r="H30" s="111">
        <v>0</v>
      </c>
      <c r="I30" s="111">
        <v>0</v>
      </c>
      <c r="J30" s="111">
        <v>131428894</v>
      </c>
      <c r="K30" s="111">
        <f t="shared" si="0"/>
        <v>131428894</v>
      </c>
      <c r="L30" s="111">
        <v>14542506.387200002</v>
      </c>
      <c r="M30" s="111">
        <v>4856642.8127999995</v>
      </c>
    </row>
    <row r="31" spans="1:13" x14ac:dyDescent="0.2">
      <c r="A31" s="435">
        <v>25</v>
      </c>
      <c r="B31" s="435" t="s">
        <v>52</v>
      </c>
      <c r="C31" s="114">
        <v>0</v>
      </c>
      <c r="D31" s="114">
        <v>0</v>
      </c>
      <c r="E31" s="114">
        <v>0</v>
      </c>
      <c r="F31" s="114">
        <v>0</v>
      </c>
      <c r="G31" s="114">
        <f t="shared" si="1"/>
        <v>0</v>
      </c>
      <c r="H31" s="114">
        <v>0</v>
      </c>
      <c r="I31" s="114">
        <v>0</v>
      </c>
      <c r="J31" s="114">
        <v>0</v>
      </c>
      <c r="K31" s="114">
        <f t="shared" si="0"/>
        <v>0</v>
      </c>
      <c r="L31" s="114">
        <v>0</v>
      </c>
      <c r="M31" s="114">
        <v>0</v>
      </c>
    </row>
    <row r="32" spans="1:13" x14ac:dyDescent="0.2">
      <c r="A32" s="431">
        <v>26</v>
      </c>
      <c r="B32" s="431" t="s">
        <v>54</v>
      </c>
      <c r="C32" s="111">
        <v>0</v>
      </c>
      <c r="D32" s="111">
        <v>5107070</v>
      </c>
      <c r="E32" s="111">
        <v>3120885</v>
      </c>
      <c r="F32" s="111">
        <v>90104263</v>
      </c>
      <c r="G32" s="111">
        <f t="shared" si="1"/>
        <v>98332218</v>
      </c>
      <c r="H32" s="111">
        <v>0</v>
      </c>
      <c r="I32" s="111">
        <v>0</v>
      </c>
      <c r="J32" s="111">
        <v>28433161</v>
      </c>
      <c r="K32" s="111">
        <f t="shared" si="0"/>
        <v>28433161</v>
      </c>
      <c r="L32" s="111">
        <v>4972002.5452999994</v>
      </c>
      <c r="M32" s="111">
        <v>2204200.0046999999</v>
      </c>
    </row>
    <row r="33" spans="1:40" x14ac:dyDescent="0.2">
      <c r="A33" s="435">
        <v>27</v>
      </c>
      <c r="B33" s="435" t="s">
        <v>56</v>
      </c>
      <c r="C33" s="114">
        <v>0</v>
      </c>
      <c r="D33" s="114">
        <v>2348721</v>
      </c>
      <c r="E33" s="114">
        <v>396878</v>
      </c>
      <c r="F33" s="114">
        <v>21912025</v>
      </c>
      <c r="G33" s="114">
        <f t="shared" si="1"/>
        <v>24657624</v>
      </c>
      <c r="H33" s="114">
        <v>0</v>
      </c>
      <c r="I33" s="114">
        <v>6334498</v>
      </c>
      <c r="J33" s="114">
        <v>1382988</v>
      </c>
      <c r="K33" s="114">
        <f t="shared" si="0"/>
        <v>7717486</v>
      </c>
      <c r="L33" s="114">
        <v>83654.37</v>
      </c>
      <c r="M33" s="114">
        <v>29223.690000000002</v>
      </c>
    </row>
    <row r="34" spans="1:40" x14ac:dyDescent="0.2">
      <c r="A34" s="431">
        <v>28</v>
      </c>
      <c r="B34" s="431" t="s">
        <v>58</v>
      </c>
      <c r="C34" s="111">
        <v>0</v>
      </c>
      <c r="D34" s="111">
        <v>0</v>
      </c>
      <c r="E34" s="111">
        <v>0</v>
      </c>
      <c r="F34" s="111">
        <v>0</v>
      </c>
      <c r="G34" s="111">
        <f t="shared" si="1"/>
        <v>0</v>
      </c>
      <c r="H34" s="111">
        <v>0</v>
      </c>
      <c r="I34" s="111">
        <v>0</v>
      </c>
      <c r="J34" s="111">
        <v>0</v>
      </c>
      <c r="K34" s="111">
        <f t="shared" si="0"/>
        <v>0</v>
      </c>
      <c r="L34" s="111">
        <v>0</v>
      </c>
      <c r="M34" s="111">
        <v>0</v>
      </c>
    </row>
    <row r="35" spans="1:40" x14ac:dyDescent="0.2">
      <c r="A35" s="435">
        <v>29</v>
      </c>
      <c r="B35" s="435" t="s">
        <v>60</v>
      </c>
      <c r="C35" s="114">
        <v>0</v>
      </c>
      <c r="D35" s="114">
        <v>0</v>
      </c>
      <c r="E35" s="114">
        <v>0</v>
      </c>
      <c r="F35" s="114">
        <v>0</v>
      </c>
      <c r="G35" s="114">
        <f t="shared" si="1"/>
        <v>0</v>
      </c>
      <c r="H35" s="114">
        <v>0</v>
      </c>
      <c r="I35" s="114">
        <v>0</v>
      </c>
      <c r="J35" s="114">
        <v>0</v>
      </c>
      <c r="K35" s="114">
        <f t="shared" si="0"/>
        <v>0</v>
      </c>
      <c r="L35" s="114">
        <v>0</v>
      </c>
      <c r="M35" s="114">
        <v>0</v>
      </c>
    </row>
    <row r="36" spans="1:40" x14ac:dyDescent="0.2">
      <c r="A36" s="431">
        <v>30</v>
      </c>
      <c r="B36" s="431" t="s">
        <v>62</v>
      </c>
      <c r="C36" s="111">
        <v>3828388</v>
      </c>
      <c r="D36" s="111">
        <v>30291182</v>
      </c>
      <c r="E36" s="111">
        <v>27983379</v>
      </c>
      <c r="F36" s="111">
        <v>360641173</v>
      </c>
      <c r="G36" s="111">
        <f t="shared" si="1"/>
        <v>422744122</v>
      </c>
      <c r="H36" s="111">
        <v>0</v>
      </c>
      <c r="I36" s="111">
        <v>56780045</v>
      </c>
      <c r="J36" s="111">
        <v>222371848</v>
      </c>
      <c r="K36" s="111">
        <f t="shared" si="0"/>
        <v>279151893</v>
      </c>
      <c r="L36" s="111">
        <v>13144234.7895</v>
      </c>
      <c r="M36" s="111">
        <v>5218559.3904999997</v>
      </c>
    </row>
    <row r="37" spans="1:40" x14ac:dyDescent="0.2">
      <c r="A37" s="435">
        <v>31</v>
      </c>
      <c r="B37" s="435" t="s">
        <v>64</v>
      </c>
      <c r="C37" s="114">
        <v>0</v>
      </c>
      <c r="D37" s="114">
        <v>0</v>
      </c>
      <c r="E37" s="114">
        <v>0</v>
      </c>
      <c r="F37" s="114">
        <v>0</v>
      </c>
      <c r="G37" s="114">
        <f t="shared" si="1"/>
        <v>0</v>
      </c>
      <c r="H37" s="114">
        <v>0</v>
      </c>
      <c r="I37" s="114">
        <v>0</v>
      </c>
      <c r="J37" s="114">
        <v>0</v>
      </c>
      <c r="K37" s="114">
        <f t="shared" si="0"/>
        <v>0</v>
      </c>
      <c r="L37" s="114">
        <v>4607659.1368000004</v>
      </c>
      <c r="M37" s="114">
        <v>3883462.2431999999</v>
      </c>
    </row>
    <row r="38" spans="1:40" x14ac:dyDescent="0.2">
      <c r="A38" s="431">
        <v>32</v>
      </c>
      <c r="B38" s="431" t="s">
        <v>66</v>
      </c>
      <c r="C38" s="111">
        <v>0</v>
      </c>
      <c r="D38" s="111">
        <v>4453420</v>
      </c>
      <c r="E38" s="111">
        <v>1921241</v>
      </c>
      <c r="F38" s="111">
        <v>49365465</v>
      </c>
      <c r="G38" s="111">
        <f t="shared" si="1"/>
        <v>55740126</v>
      </c>
      <c r="H38" s="111">
        <v>0</v>
      </c>
      <c r="I38" s="111">
        <v>10450</v>
      </c>
      <c r="J38" s="111">
        <v>4244493</v>
      </c>
      <c r="K38" s="111">
        <f t="shared" si="0"/>
        <v>4254943</v>
      </c>
      <c r="L38" s="111">
        <v>365473.46</v>
      </c>
      <c r="M38" s="111">
        <v>0</v>
      </c>
    </row>
    <row r="39" spans="1:40" x14ac:dyDescent="0.2">
      <c r="A39" s="435">
        <v>33</v>
      </c>
      <c r="B39" s="435" t="s">
        <v>68</v>
      </c>
      <c r="C39" s="114">
        <v>0</v>
      </c>
      <c r="D39" s="114">
        <v>4054855</v>
      </c>
      <c r="E39" s="114">
        <v>2118057</v>
      </c>
      <c r="F39" s="114">
        <v>48380380</v>
      </c>
      <c r="G39" s="114">
        <f t="shared" si="1"/>
        <v>54553292</v>
      </c>
      <c r="H39" s="114">
        <v>0</v>
      </c>
      <c r="I39" s="114">
        <v>65653</v>
      </c>
      <c r="J39" s="114">
        <v>9010226</v>
      </c>
      <c r="K39" s="114">
        <f t="shared" si="0"/>
        <v>9075879</v>
      </c>
      <c r="L39" s="114">
        <v>867845.73939999996</v>
      </c>
      <c r="M39" s="114">
        <v>699325.32059999998</v>
      </c>
    </row>
    <row r="40" spans="1:40" x14ac:dyDescent="0.2">
      <c r="A40" s="431">
        <v>34</v>
      </c>
      <c r="B40" s="431" t="s">
        <v>70</v>
      </c>
      <c r="C40" s="111">
        <v>0</v>
      </c>
      <c r="D40" s="111">
        <v>17027831</v>
      </c>
      <c r="E40" s="111">
        <v>4256903</v>
      </c>
      <c r="F40" s="111">
        <v>175074746</v>
      </c>
      <c r="G40" s="111">
        <f t="shared" si="1"/>
        <v>196359480</v>
      </c>
      <c r="H40" s="111">
        <v>0</v>
      </c>
      <c r="I40" s="111">
        <v>0</v>
      </c>
      <c r="J40" s="111">
        <v>39300096</v>
      </c>
      <c r="K40" s="111">
        <f t="shared" si="0"/>
        <v>39300096</v>
      </c>
      <c r="L40" s="111">
        <v>6527883.5614000019</v>
      </c>
      <c r="M40" s="111">
        <v>1963136.0086000001</v>
      </c>
    </row>
    <row r="41" spans="1:40" x14ac:dyDescent="0.2">
      <c r="A41" s="435">
        <v>35</v>
      </c>
      <c r="B41" s="435" t="s">
        <v>72</v>
      </c>
      <c r="C41" s="114">
        <v>0</v>
      </c>
      <c r="D41" s="114">
        <v>77620029</v>
      </c>
      <c r="E41" s="114">
        <v>30943502</v>
      </c>
      <c r="F41" s="114">
        <v>637915722</v>
      </c>
      <c r="G41" s="114">
        <f t="shared" si="1"/>
        <v>746479253</v>
      </c>
      <c r="H41" s="114">
        <v>0</v>
      </c>
      <c r="I41" s="114">
        <v>45404114</v>
      </c>
      <c r="J41" s="114">
        <v>188467064</v>
      </c>
      <c r="K41" s="114">
        <f t="shared" si="0"/>
        <v>233871178</v>
      </c>
      <c r="L41" s="114">
        <v>6263706.5358999996</v>
      </c>
      <c r="M41" s="114">
        <v>2871183.3941000002</v>
      </c>
    </row>
    <row r="42" spans="1:40" x14ac:dyDescent="0.2">
      <c r="A42" s="431">
        <v>36</v>
      </c>
      <c r="B42" s="431" t="s">
        <v>74</v>
      </c>
      <c r="C42" s="111">
        <v>0</v>
      </c>
      <c r="D42" s="111">
        <v>3849662</v>
      </c>
      <c r="E42" s="111">
        <v>1752748</v>
      </c>
      <c r="F42" s="111">
        <v>48540477</v>
      </c>
      <c r="G42" s="111">
        <f t="shared" si="1"/>
        <v>54142887</v>
      </c>
      <c r="H42" s="111">
        <v>0</v>
      </c>
      <c r="I42" s="111">
        <v>317494</v>
      </c>
      <c r="J42" s="111">
        <v>13175436</v>
      </c>
      <c r="K42" s="111">
        <f t="shared" si="0"/>
        <v>13492930</v>
      </c>
      <c r="L42" s="111">
        <v>641836.35710000002</v>
      </c>
      <c r="M42" s="111">
        <v>642205.7929</v>
      </c>
    </row>
    <row r="43" spans="1:40" x14ac:dyDescent="0.2">
      <c r="A43" s="435">
        <v>37</v>
      </c>
      <c r="B43" s="435" t="s">
        <v>76</v>
      </c>
      <c r="C43" s="114">
        <v>0</v>
      </c>
      <c r="D43" s="114">
        <v>1243696</v>
      </c>
      <c r="E43" s="114">
        <v>229466</v>
      </c>
      <c r="F43" s="114">
        <v>12587918</v>
      </c>
      <c r="G43" s="114">
        <f t="shared" si="1"/>
        <v>14061080</v>
      </c>
      <c r="H43" s="114">
        <v>0</v>
      </c>
      <c r="I43" s="114">
        <v>0</v>
      </c>
      <c r="J43" s="114">
        <v>2171210</v>
      </c>
      <c r="K43" s="114">
        <f t="shared" si="0"/>
        <v>2171210</v>
      </c>
      <c r="L43" s="114">
        <v>1222971.7191999999</v>
      </c>
      <c r="M43" s="114">
        <v>114492.78079999999</v>
      </c>
    </row>
    <row r="44" spans="1:40" x14ac:dyDescent="0.2">
      <c r="A44" s="431">
        <v>38</v>
      </c>
      <c r="B44" s="431" t="s">
        <v>78</v>
      </c>
      <c r="C44" s="116">
        <v>0</v>
      </c>
      <c r="D44" s="116">
        <v>5777569</v>
      </c>
      <c r="E44" s="116">
        <v>2605395</v>
      </c>
      <c r="F44" s="116">
        <v>57482245</v>
      </c>
      <c r="G44" s="116">
        <f t="shared" si="1"/>
        <v>65865209</v>
      </c>
      <c r="H44" s="116">
        <v>0</v>
      </c>
      <c r="I44" s="116">
        <v>338773</v>
      </c>
      <c r="J44" s="116">
        <v>16424242</v>
      </c>
      <c r="K44" s="116">
        <f t="shared" si="0"/>
        <v>16763015</v>
      </c>
      <c r="L44" s="116">
        <v>731123.97499999998</v>
      </c>
      <c r="M44" s="116">
        <v>386869.51500000001</v>
      </c>
    </row>
    <row r="45" spans="1:40" ht="13.5" thickBot="1" x14ac:dyDescent="0.25">
      <c r="A45" s="436">
        <f>A44</f>
        <v>38</v>
      </c>
      <c r="B45" s="437" t="s">
        <v>245</v>
      </c>
      <c r="C45" s="126">
        <f t="shared" ref="C45:M45" si="2">SUM(C7:C44)</f>
        <v>4887609</v>
      </c>
      <c r="D45" s="126">
        <f t="shared" si="2"/>
        <v>398309781</v>
      </c>
      <c r="E45" s="126">
        <f t="shared" si="2"/>
        <v>165166223</v>
      </c>
      <c r="F45" s="126">
        <f t="shared" si="2"/>
        <v>3852807862</v>
      </c>
      <c r="G45" s="126">
        <f t="shared" si="2"/>
        <v>4421171475</v>
      </c>
      <c r="H45" s="126">
        <f t="shared" si="2"/>
        <v>8745</v>
      </c>
      <c r="I45" s="126">
        <f t="shared" si="2"/>
        <v>131805978</v>
      </c>
      <c r="J45" s="126">
        <f t="shared" si="2"/>
        <v>1185010503</v>
      </c>
      <c r="K45" s="126">
        <f t="shared" si="2"/>
        <v>1316825226</v>
      </c>
      <c r="L45" s="126">
        <f t="shared" si="2"/>
        <v>136523084.9901</v>
      </c>
      <c r="M45" s="126">
        <f t="shared" si="2"/>
        <v>45509358.119900011</v>
      </c>
    </row>
    <row r="46" spans="1:40" customFormat="1" x14ac:dyDescent="0.2"/>
    <row r="47" spans="1:40" customFormat="1" x14ac:dyDescent="0.2"/>
    <row r="48" spans="1:40" s="277" customFormat="1" ht="15.75" x14ac:dyDescent="0.2">
      <c r="A48" s="325" t="s">
        <v>0</v>
      </c>
      <c r="B48" s="271"/>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row>
    <row r="49" spans="1:40" s="277" customFormat="1" ht="15.75" x14ac:dyDescent="0.25">
      <c r="A49" s="360" t="s">
        <v>451</v>
      </c>
      <c r="B49" s="272"/>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row>
    <row r="50" spans="1:40" s="277" customFormat="1" ht="15.75" x14ac:dyDescent="0.2">
      <c r="A50" s="323" t="str">
        <f>A3</f>
        <v>FOR THE YEAR ENDED JUNE 30, 2025</v>
      </c>
      <c r="B50" s="273"/>
      <c r="C50" s="273"/>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row>
    <row r="51" spans="1:40" ht="13.5" thickBot="1" x14ac:dyDescent="0.25">
      <c r="C51" s="246"/>
      <c r="D51" s="246"/>
      <c r="E51" s="246"/>
      <c r="H51" s="246"/>
      <c r="I51" s="246"/>
    </row>
    <row r="52" spans="1:40" x14ac:dyDescent="0.2">
      <c r="C52" s="439" t="s">
        <v>387</v>
      </c>
      <c r="D52" s="394"/>
      <c r="E52" s="394"/>
      <c r="F52" s="394"/>
      <c r="G52" s="395"/>
      <c r="H52" s="439" t="s">
        <v>286</v>
      </c>
      <c r="I52" s="394"/>
      <c r="J52" s="394"/>
      <c r="K52" s="394"/>
      <c r="L52" s="392" t="s">
        <v>361</v>
      </c>
      <c r="M52" s="393"/>
    </row>
    <row r="53" spans="1:40" s="202" customFormat="1" ht="75.75" thickBot="1" x14ac:dyDescent="0.3">
      <c r="A53" s="361" t="s">
        <v>1</v>
      </c>
      <c r="B53" s="362" t="s">
        <v>330</v>
      </c>
      <c r="C53" s="356" t="s">
        <v>443</v>
      </c>
      <c r="D53" s="356" t="s">
        <v>446</v>
      </c>
      <c r="E53" s="356" t="s">
        <v>447</v>
      </c>
      <c r="F53" s="356" t="s">
        <v>448</v>
      </c>
      <c r="G53" s="356" t="s">
        <v>449</v>
      </c>
      <c r="H53" s="356" t="s">
        <v>443</v>
      </c>
      <c r="I53" s="356" t="s">
        <v>444</v>
      </c>
      <c r="J53" s="356" t="s">
        <v>445</v>
      </c>
      <c r="K53" s="356" t="s">
        <v>450</v>
      </c>
      <c r="L53" s="355" t="s">
        <v>485</v>
      </c>
      <c r="M53" s="357" t="s">
        <v>486</v>
      </c>
    </row>
    <row r="54" spans="1:40" x14ac:dyDescent="0.2">
      <c r="A54" s="435">
        <v>1</v>
      </c>
      <c r="B54" s="435" t="s">
        <v>80</v>
      </c>
      <c r="C54" s="132">
        <v>0</v>
      </c>
      <c r="D54" s="132">
        <v>4081512</v>
      </c>
      <c r="E54" s="132">
        <v>5035304</v>
      </c>
      <c r="F54" s="132">
        <v>60452516</v>
      </c>
      <c r="G54" s="132">
        <f>SUM(C54:F54)</f>
        <v>69569332</v>
      </c>
      <c r="H54" s="132">
        <v>36177</v>
      </c>
      <c r="I54" s="132">
        <v>183435</v>
      </c>
      <c r="J54" s="132">
        <v>16172335</v>
      </c>
      <c r="K54" s="132">
        <f>SUM(H54:J54)</f>
        <v>16391947</v>
      </c>
      <c r="L54" s="132">
        <v>12383632.862</v>
      </c>
      <c r="M54" s="132">
        <v>1330665.6880000001</v>
      </c>
    </row>
    <row r="55" spans="1:40" x14ac:dyDescent="0.2">
      <c r="A55" s="431">
        <v>2</v>
      </c>
      <c r="B55" s="431" t="s">
        <v>81</v>
      </c>
      <c r="C55" s="111">
        <v>199161</v>
      </c>
      <c r="D55" s="111">
        <v>19085249</v>
      </c>
      <c r="E55" s="111">
        <v>3045690</v>
      </c>
      <c r="F55" s="111">
        <v>115366818</v>
      </c>
      <c r="G55" s="111">
        <f t="shared" ref="G55:G118" si="3">SUM(C55:F55)</f>
        <v>137696918</v>
      </c>
      <c r="H55" s="111">
        <v>51165</v>
      </c>
      <c r="I55" s="111">
        <v>0</v>
      </c>
      <c r="J55" s="111">
        <v>31908471</v>
      </c>
      <c r="K55" s="111">
        <f t="shared" ref="K55:K118" si="4">SUM(H55:J55)</f>
        <v>31959636</v>
      </c>
      <c r="L55" s="111">
        <v>21434798.319400001</v>
      </c>
      <c r="M55" s="111">
        <v>1076186.4006000001</v>
      </c>
    </row>
    <row r="56" spans="1:40" x14ac:dyDescent="0.2">
      <c r="A56" s="435">
        <v>3</v>
      </c>
      <c r="B56" s="435" t="s">
        <v>246</v>
      </c>
      <c r="C56" s="114">
        <v>0</v>
      </c>
      <c r="D56" s="114">
        <v>2039293</v>
      </c>
      <c r="E56" s="114">
        <v>4654198</v>
      </c>
      <c r="F56" s="114">
        <v>42638111</v>
      </c>
      <c r="G56" s="114">
        <f t="shared" si="3"/>
        <v>49331602</v>
      </c>
      <c r="H56" s="114">
        <v>491248</v>
      </c>
      <c r="I56" s="114">
        <v>0</v>
      </c>
      <c r="J56" s="114">
        <v>8685452</v>
      </c>
      <c r="K56" s="114">
        <f t="shared" si="4"/>
        <v>9176700</v>
      </c>
      <c r="L56" s="114">
        <v>7100724.4400000004</v>
      </c>
      <c r="M56" s="114">
        <v>621059.44999999995</v>
      </c>
    </row>
    <row r="57" spans="1:40" x14ac:dyDescent="0.2">
      <c r="A57" s="431">
        <v>4</v>
      </c>
      <c r="B57" s="431" t="s">
        <v>82</v>
      </c>
      <c r="C57" s="111">
        <v>0</v>
      </c>
      <c r="D57" s="111">
        <v>1236522</v>
      </c>
      <c r="E57" s="111">
        <v>1963142</v>
      </c>
      <c r="F57" s="111">
        <v>17741860</v>
      </c>
      <c r="G57" s="111">
        <f t="shared" si="3"/>
        <v>20941524</v>
      </c>
      <c r="H57" s="111">
        <v>0</v>
      </c>
      <c r="I57" s="111">
        <v>0</v>
      </c>
      <c r="J57" s="111">
        <v>5959510</v>
      </c>
      <c r="K57" s="111">
        <f t="shared" si="4"/>
        <v>5959510</v>
      </c>
      <c r="L57" s="111">
        <v>3020145.2199999997</v>
      </c>
      <c r="M57" s="111">
        <v>312934.75</v>
      </c>
    </row>
    <row r="58" spans="1:40" x14ac:dyDescent="0.2">
      <c r="A58" s="435">
        <v>5</v>
      </c>
      <c r="B58" s="435" t="s">
        <v>83</v>
      </c>
      <c r="C58" s="114">
        <v>0</v>
      </c>
      <c r="D58" s="114">
        <v>0</v>
      </c>
      <c r="E58" s="114">
        <v>0</v>
      </c>
      <c r="F58" s="114">
        <v>0</v>
      </c>
      <c r="G58" s="114">
        <f t="shared" si="3"/>
        <v>0</v>
      </c>
      <c r="H58" s="114">
        <v>0</v>
      </c>
      <c r="I58" s="114">
        <v>0</v>
      </c>
      <c r="J58" s="114">
        <v>0</v>
      </c>
      <c r="K58" s="114">
        <f t="shared" si="4"/>
        <v>0</v>
      </c>
      <c r="L58" s="114">
        <v>0</v>
      </c>
      <c r="M58" s="114">
        <v>0</v>
      </c>
    </row>
    <row r="59" spans="1:40" x14ac:dyDescent="0.2">
      <c r="A59" s="431">
        <v>6</v>
      </c>
      <c r="B59" s="431" t="s">
        <v>84</v>
      </c>
      <c r="C59" s="111">
        <v>0</v>
      </c>
      <c r="D59" s="111">
        <v>1596057</v>
      </c>
      <c r="E59" s="111">
        <v>2066030</v>
      </c>
      <c r="F59" s="111">
        <v>29925673</v>
      </c>
      <c r="G59" s="111">
        <f t="shared" si="3"/>
        <v>33587760</v>
      </c>
      <c r="H59" s="111">
        <v>5850</v>
      </c>
      <c r="I59" s="111">
        <v>0</v>
      </c>
      <c r="J59" s="111">
        <v>6395562</v>
      </c>
      <c r="K59" s="111">
        <f t="shared" si="4"/>
        <v>6401412</v>
      </c>
      <c r="L59" s="111">
        <v>4378720.6179999998</v>
      </c>
      <c r="M59" s="111">
        <v>551083.23200000008</v>
      </c>
    </row>
    <row r="60" spans="1:40" x14ac:dyDescent="0.2">
      <c r="A60" s="435">
        <v>7</v>
      </c>
      <c r="B60" s="435" t="s">
        <v>85</v>
      </c>
      <c r="C60" s="114">
        <v>0</v>
      </c>
      <c r="D60" s="114">
        <v>46166217</v>
      </c>
      <c r="E60" s="114">
        <v>18255293</v>
      </c>
      <c r="F60" s="114">
        <v>194854083</v>
      </c>
      <c r="G60" s="114">
        <f t="shared" si="3"/>
        <v>259275593</v>
      </c>
      <c r="H60" s="114">
        <v>0</v>
      </c>
      <c r="I60" s="114">
        <v>8256044</v>
      </c>
      <c r="J60" s="114">
        <v>101144723</v>
      </c>
      <c r="K60" s="114">
        <f t="shared" si="4"/>
        <v>109400767</v>
      </c>
      <c r="L60" s="114">
        <v>9035786.5219999999</v>
      </c>
      <c r="M60" s="114">
        <v>1239980.7379999999</v>
      </c>
    </row>
    <row r="61" spans="1:40" x14ac:dyDescent="0.2">
      <c r="A61" s="431">
        <v>8</v>
      </c>
      <c r="B61" s="431" t="s">
        <v>86</v>
      </c>
      <c r="C61" s="111">
        <v>0</v>
      </c>
      <c r="D61" s="111">
        <v>6599945</v>
      </c>
      <c r="E61" s="111">
        <v>6169263</v>
      </c>
      <c r="F61" s="111">
        <v>110701621</v>
      </c>
      <c r="G61" s="111">
        <f t="shared" si="3"/>
        <v>123470829</v>
      </c>
      <c r="H61" s="111">
        <v>681909</v>
      </c>
      <c r="I61" s="111">
        <v>0</v>
      </c>
      <c r="J61" s="111">
        <v>26957268</v>
      </c>
      <c r="K61" s="111">
        <f t="shared" si="4"/>
        <v>27639177</v>
      </c>
      <c r="L61" s="111">
        <v>30135576.645999998</v>
      </c>
      <c r="M61" s="111">
        <v>1375990.2140000002</v>
      </c>
    </row>
    <row r="62" spans="1:40" x14ac:dyDescent="0.2">
      <c r="A62" s="435">
        <v>9</v>
      </c>
      <c r="B62" s="435" t="s">
        <v>87</v>
      </c>
      <c r="C62" s="114">
        <v>0</v>
      </c>
      <c r="D62" s="114">
        <v>123635</v>
      </c>
      <c r="E62" s="114">
        <v>1383379</v>
      </c>
      <c r="F62" s="114">
        <v>4707194</v>
      </c>
      <c r="G62" s="114">
        <f t="shared" si="3"/>
        <v>6214208</v>
      </c>
      <c r="H62" s="114">
        <v>583341</v>
      </c>
      <c r="I62" s="114">
        <v>0</v>
      </c>
      <c r="J62" s="114">
        <v>3341873</v>
      </c>
      <c r="K62" s="114">
        <f t="shared" si="4"/>
        <v>3925214</v>
      </c>
      <c r="L62" s="114">
        <v>3299861.3600000003</v>
      </c>
      <c r="M62" s="114">
        <v>99326.83</v>
      </c>
    </row>
    <row r="63" spans="1:40" x14ac:dyDescent="0.2">
      <c r="A63" s="431">
        <v>10</v>
      </c>
      <c r="B63" s="431" t="s">
        <v>88</v>
      </c>
      <c r="C63" s="111">
        <v>0</v>
      </c>
      <c r="D63" s="111">
        <v>8048552</v>
      </c>
      <c r="E63" s="111">
        <v>5798970</v>
      </c>
      <c r="F63" s="111">
        <v>97362115</v>
      </c>
      <c r="G63" s="111">
        <f t="shared" si="3"/>
        <v>111209637</v>
      </c>
      <c r="H63" s="111">
        <v>94461</v>
      </c>
      <c r="I63" s="111">
        <v>208266</v>
      </c>
      <c r="J63" s="111">
        <v>19803269</v>
      </c>
      <c r="K63" s="111">
        <f t="shared" si="4"/>
        <v>20105996</v>
      </c>
      <c r="L63" s="111">
        <v>12017944.73</v>
      </c>
      <c r="M63" s="111">
        <v>1317636.49</v>
      </c>
    </row>
    <row r="64" spans="1:40" x14ac:dyDescent="0.2">
      <c r="A64" s="435">
        <v>11</v>
      </c>
      <c r="B64" s="435" t="s">
        <v>247</v>
      </c>
      <c r="C64" s="114">
        <v>0</v>
      </c>
      <c r="D64" s="114">
        <v>1404123</v>
      </c>
      <c r="E64" s="114">
        <v>1507371</v>
      </c>
      <c r="F64" s="114">
        <v>12552306</v>
      </c>
      <c r="G64" s="114">
        <f t="shared" si="3"/>
        <v>15463800</v>
      </c>
      <c r="H64" s="114">
        <v>265070</v>
      </c>
      <c r="I64" s="114">
        <v>0</v>
      </c>
      <c r="J64" s="114">
        <v>2772086</v>
      </c>
      <c r="K64" s="114">
        <f t="shared" si="4"/>
        <v>3037156</v>
      </c>
      <c r="L64" s="114">
        <v>13469290.290000001</v>
      </c>
      <c r="M64" s="114">
        <v>136620.1</v>
      </c>
    </row>
    <row r="65" spans="1:13" x14ac:dyDescent="0.2">
      <c r="A65" s="431">
        <v>12</v>
      </c>
      <c r="B65" s="431" t="s">
        <v>90</v>
      </c>
      <c r="C65" s="111">
        <v>0</v>
      </c>
      <c r="D65" s="111">
        <v>4373665</v>
      </c>
      <c r="E65" s="111">
        <v>6159235</v>
      </c>
      <c r="F65" s="111">
        <v>42757916</v>
      </c>
      <c r="G65" s="111">
        <f t="shared" si="3"/>
        <v>53290816</v>
      </c>
      <c r="H65" s="111">
        <v>314694</v>
      </c>
      <c r="I65" s="111">
        <v>0</v>
      </c>
      <c r="J65" s="111">
        <v>5505265</v>
      </c>
      <c r="K65" s="111">
        <f t="shared" si="4"/>
        <v>5819959</v>
      </c>
      <c r="L65" s="111">
        <v>13142506.390000001</v>
      </c>
      <c r="M65" s="111">
        <v>286288.02</v>
      </c>
    </row>
    <row r="66" spans="1:13" x14ac:dyDescent="0.2">
      <c r="A66" s="435">
        <v>13</v>
      </c>
      <c r="B66" s="435" t="s">
        <v>91</v>
      </c>
      <c r="C66" s="114">
        <v>0</v>
      </c>
      <c r="D66" s="114">
        <v>0</v>
      </c>
      <c r="E66" s="114">
        <v>0</v>
      </c>
      <c r="F66" s="114">
        <v>0</v>
      </c>
      <c r="G66" s="114">
        <f t="shared" si="3"/>
        <v>0</v>
      </c>
      <c r="H66" s="114">
        <v>0</v>
      </c>
      <c r="I66" s="114">
        <v>0</v>
      </c>
      <c r="J66" s="114">
        <v>0</v>
      </c>
      <c r="K66" s="114">
        <f t="shared" si="4"/>
        <v>0</v>
      </c>
      <c r="L66" s="114">
        <v>0</v>
      </c>
      <c r="M66" s="114">
        <v>0</v>
      </c>
    </row>
    <row r="67" spans="1:13" x14ac:dyDescent="0.2">
      <c r="A67" s="431">
        <v>14</v>
      </c>
      <c r="B67" s="431" t="s">
        <v>92</v>
      </c>
      <c r="C67" s="111">
        <v>0</v>
      </c>
      <c r="D67" s="111">
        <v>2426869</v>
      </c>
      <c r="E67" s="111">
        <v>3390815</v>
      </c>
      <c r="F67" s="111">
        <v>42416199</v>
      </c>
      <c r="G67" s="111">
        <f t="shared" si="3"/>
        <v>48233883</v>
      </c>
      <c r="H67" s="111">
        <v>0</v>
      </c>
      <c r="I67" s="111">
        <v>0</v>
      </c>
      <c r="J67" s="111">
        <v>16078878</v>
      </c>
      <c r="K67" s="111">
        <f t="shared" si="4"/>
        <v>16078878</v>
      </c>
      <c r="L67" s="111">
        <v>17143336.380000003</v>
      </c>
      <c r="M67" s="111">
        <v>2415861</v>
      </c>
    </row>
    <row r="68" spans="1:13" x14ac:dyDescent="0.2">
      <c r="A68" s="435">
        <v>15</v>
      </c>
      <c r="B68" s="435" t="s">
        <v>93</v>
      </c>
      <c r="C68" s="114">
        <v>0</v>
      </c>
      <c r="D68" s="114">
        <v>0</v>
      </c>
      <c r="E68" s="114">
        <v>0</v>
      </c>
      <c r="F68" s="114">
        <v>0</v>
      </c>
      <c r="G68" s="114">
        <f t="shared" si="3"/>
        <v>0</v>
      </c>
      <c r="H68" s="114">
        <v>0</v>
      </c>
      <c r="I68" s="114">
        <v>0</v>
      </c>
      <c r="J68" s="114">
        <v>0</v>
      </c>
      <c r="K68" s="114">
        <f t="shared" si="4"/>
        <v>0</v>
      </c>
      <c r="L68" s="114">
        <v>0</v>
      </c>
      <c r="M68" s="114">
        <v>0</v>
      </c>
    </row>
    <row r="69" spans="1:13" x14ac:dyDescent="0.2">
      <c r="A69" s="431">
        <v>16</v>
      </c>
      <c r="B69" s="431" t="s">
        <v>94</v>
      </c>
      <c r="C69" s="111">
        <v>0</v>
      </c>
      <c r="D69" s="111">
        <v>5079144</v>
      </c>
      <c r="E69" s="111">
        <v>4914315</v>
      </c>
      <c r="F69" s="111">
        <v>92169490</v>
      </c>
      <c r="G69" s="111">
        <f t="shared" si="3"/>
        <v>102162949</v>
      </c>
      <c r="H69" s="111">
        <v>0</v>
      </c>
      <c r="I69" s="111">
        <v>0</v>
      </c>
      <c r="J69" s="111">
        <v>17084291</v>
      </c>
      <c r="K69" s="111">
        <f t="shared" si="4"/>
        <v>17084291</v>
      </c>
      <c r="L69" s="111">
        <v>14600609.320199998</v>
      </c>
      <c r="M69" s="111">
        <v>1671257.9098</v>
      </c>
    </row>
    <row r="70" spans="1:13" x14ac:dyDescent="0.2">
      <c r="A70" s="435">
        <v>17</v>
      </c>
      <c r="B70" s="435" t="s">
        <v>95</v>
      </c>
      <c r="C70" s="114">
        <v>0</v>
      </c>
      <c r="D70" s="114">
        <v>0</v>
      </c>
      <c r="E70" s="114">
        <v>0</v>
      </c>
      <c r="F70" s="114">
        <v>0</v>
      </c>
      <c r="G70" s="114">
        <f t="shared" si="3"/>
        <v>0</v>
      </c>
      <c r="H70" s="114">
        <v>0</v>
      </c>
      <c r="I70" s="114">
        <v>0</v>
      </c>
      <c r="J70" s="114">
        <v>0</v>
      </c>
      <c r="K70" s="114">
        <f t="shared" si="4"/>
        <v>0</v>
      </c>
      <c r="L70" s="114">
        <v>0</v>
      </c>
      <c r="M70" s="114">
        <v>0</v>
      </c>
    </row>
    <row r="71" spans="1:13" x14ac:dyDescent="0.2">
      <c r="A71" s="431">
        <v>18</v>
      </c>
      <c r="B71" s="431" t="s">
        <v>96</v>
      </c>
      <c r="C71" s="111">
        <v>0</v>
      </c>
      <c r="D71" s="111">
        <v>1928661</v>
      </c>
      <c r="E71" s="111">
        <v>3481967</v>
      </c>
      <c r="F71" s="111">
        <v>58812461</v>
      </c>
      <c r="G71" s="111">
        <f t="shared" si="3"/>
        <v>64223089</v>
      </c>
      <c r="H71" s="111">
        <v>38057</v>
      </c>
      <c r="I71" s="111">
        <v>0</v>
      </c>
      <c r="J71" s="111">
        <v>11720348</v>
      </c>
      <c r="K71" s="111">
        <f t="shared" si="4"/>
        <v>11758405</v>
      </c>
      <c r="L71" s="111">
        <v>17670205.93</v>
      </c>
      <c r="M71" s="111">
        <v>1255487.4400000002</v>
      </c>
    </row>
    <row r="72" spans="1:13" x14ac:dyDescent="0.2">
      <c r="A72" s="435">
        <v>19</v>
      </c>
      <c r="B72" s="435" t="s">
        <v>97</v>
      </c>
      <c r="C72" s="114">
        <v>0</v>
      </c>
      <c r="D72" s="114">
        <v>815551</v>
      </c>
      <c r="E72" s="114">
        <v>1410246</v>
      </c>
      <c r="F72" s="114">
        <v>6916991</v>
      </c>
      <c r="G72" s="114">
        <f t="shared" si="3"/>
        <v>9142788</v>
      </c>
      <c r="H72" s="114">
        <v>0</v>
      </c>
      <c r="I72" s="114">
        <v>0</v>
      </c>
      <c r="J72" s="114">
        <v>2368404</v>
      </c>
      <c r="K72" s="114">
        <f t="shared" si="4"/>
        <v>2368404</v>
      </c>
      <c r="L72" s="114">
        <v>2474187.42</v>
      </c>
      <c r="M72" s="114">
        <v>141028.39000000001</v>
      </c>
    </row>
    <row r="73" spans="1:13" x14ac:dyDescent="0.2">
      <c r="A73" s="431">
        <v>20</v>
      </c>
      <c r="B73" s="431" t="s">
        <v>98</v>
      </c>
      <c r="C73" s="111">
        <v>0</v>
      </c>
      <c r="D73" s="111">
        <v>923214</v>
      </c>
      <c r="E73" s="111">
        <v>2648335</v>
      </c>
      <c r="F73" s="111">
        <v>22685998</v>
      </c>
      <c r="G73" s="111">
        <f t="shared" si="3"/>
        <v>26257547</v>
      </c>
      <c r="H73" s="111">
        <v>11933</v>
      </c>
      <c r="I73" s="111">
        <v>93500</v>
      </c>
      <c r="J73" s="111">
        <v>8025638</v>
      </c>
      <c r="K73" s="111">
        <f t="shared" si="4"/>
        <v>8131071</v>
      </c>
      <c r="L73" s="111">
        <v>5203356.1900000013</v>
      </c>
      <c r="M73" s="111">
        <v>624286.28</v>
      </c>
    </row>
    <row r="74" spans="1:13" x14ac:dyDescent="0.2">
      <c r="A74" s="435">
        <v>21</v>
      </c>
      <c r="B74" s="435" t="s">
        <v>99</v>
      </c>
      <c r="C74" s="114">
        <v>0</v>
      </c>
      <c r="D74" s="114">
        <v>55262049</v>
      </c>
      <c r="E74" s="114">
        <v>11910181</v>
      </c>
      <c r="F74" s="114">
        <v>632617162</v>
      </c>
      <c r="G74" s="114">
        <f t="shared" si="3"/>
        <v>699789392</v>
      </c>
      <c r="H74" s="114">
        <v>0</v>
      </c>
      <c r="I74" s="114">
        <v>271201</v>
      </c>
      <c r="J74" s="114">
        <v>94315272</v>
      </c>
      <c r="K74" s="114">
        <f t="shared" si="4"/>
        <v>94586473</v>
      </c>
      <c r="L74" s="114">
        <v>42099873.475000009</v>
      </c>
      <c r="M74" s="114">
        <v>2623329.0049999999</v>
      </c>
    </row>
    <row r="75" spans="1:13" x14ac:dyDescent="0.2">
      <c r="A75" s="431">
        <v>22</v>
      </c>
      <c r="B75" s="431" t="s">
        <v>100</v>
      </c>
      <c r="C75" s="111">
        <v>0</v>
      </c>
      <c r="D75" s="111">
        <v>2874539</v>
      </c>
      <c r="E75" s="111">
        <v>1851174</v>
      </c>
      <c r="F75" s="111">
        <v>14303896</v>
      </c>
      <c r="G75" s="111">
        <f t="shared" si="3"/>
        <v>19029609</v>
      </c>
      <c r="H75" s="111">
        <v>11052</v>
      </c>
      <c r="I75" s="111">
        <v>0</v>
      </c>
      <c r="J75" s="111">
        <v>2410469</v>
      </c>
      <c r="K75" s="111">
        <f t="shared" si="4"/>
        <v>2421521</v>
      </c>
      <c r="L75" s="111">
        <v>5471367.8800000008</v>
      </c>
      <c r="M75" s="111">
        <v>96860.7</v>
      </c>
    </row>
    <row r="76" spans="1:13" x14ac:dyDescent="0.2">
      <c r="A76" s="435">
        <v>23</v>
      </c>
      <c r="B76" s="435" t="s">
        <v>101</v>
      </c>
      <c r="C76" s="114">
        <v>0</v>
      </c>
      <c r="D76" s="114">
        <v>444873</v>
      </c>
      <c r="E76" s="114">
        <v>1460533</v>
      </c>
      <c r="F76" s="114">
        <v>7015423</v>
      </c>
      <c r="G76" s="114">
        <f t="shared" si="3"/>
        <v>8920829</v>
      </c>
      <c r="H76" s="114">
        <v>406732</v>
      </c>
      <c r="I76" s="114">
        <v>0</v>
      </c>
      <c r="J76" s="114">
        <v>1926787</v>
      </c>
      <c r="K76" s="114">
        <f t="shared" si="4"/>
        <v>2333519</v>
      </c>
      <c r="L76" s="114">
        <v>2757045.3200000003</v>
      </c>
      <c r="M76" s="114">
        <v>149463.57</v>
      </c>
    </row>
    <row r="77" spans="1:13" x14ac:dyDescent="0.2">
      <c r="A77" s="431">
        <v>24</v>
      </c>
      <c r="B77" s="431" t="s">
        <v>102</v>
      </c>
      <c r="C77" s="111">
        <v>0</v>
      </c>
      <c r="D77" s="111">
        <v>4917460</v>
      </c>
      <c r="E77" s="111">
        <v>5770962</v>
      </c>
      <c r="F77" s="111">
        <v>88180292</v>
      </c>
      <c r="G77" s="111">
        <f t="shared" si="3"/>
        <v>98868714</v>
      </c>
      <c r="H77" s="111">
        <v>0</v>
      </c>
      <c r="I77" s="111">
        <v>0</v>
      </c>
      <c r="J77" s="111">
        <v>25406775</v>
      </c>
      <c r="K77" s="111">
        <f t="shared" si="4"/>
        <v>25406775</v>
      </c>
      <c r="L77" s="111">
        <v>10830591.021599999</v>
      </c>
      <c r="M77" s="111">
        <v>497449.89840000001</v>
      </c>
    </row>
    <row r="78" spans="1:13" x14ac:dyDescent="0.2">
      <c r="A78" s="435">
        <v>25</v>
      </c>
      <c r="B78" s="435" t="s">
        <v>103</v>
      </c>
      <c r="C78" s="114">
        <v>59325</v>
      </c>
      <c r="D78" s="114">
        <v>1176519</v>
      </c>
      <c r="E78" s="114">
        <v>1731161</v>
      </c>
      <c r="F78" s="114">
        <v>17690337</v>
      </c>
      <c r="G78" s="114">
        <f t="shared" si="3"/>
        <v>20657342</v>
      </c>
      <c r="H78" s="114">
        <v>0</v>
      </c>
      <c r="I78" s="114">
        <v>0</v>
      </c>
      <c r="J78" s="114">
        <v>4911001</v>
      </c>
      <c r="K78" s="114">
        <f t="shared" si="4"/>
        <v>4911001</v>
      </c>
      <c r="L78" s="114">
        <v>3563165.0062000002</v>
      </c>
      <c r="M78" s="114">
        <v>374561.36380000005</v>
      </c>
    </row>
    <row r="79" spans="1:13" x14ac:dyDescent="0.2">
      <c r="A79" s="431">
        <v>26</v>
      </c>
      <c r="B79" s="431" t="s">
        <v>104</v>
      </c>
      <c r="C79" s="111">
        <v>0</v>
      </c>
      <c r="D79" s="111">
        <v>2231535</v>
      </c>
      <c r="E79" s="111">
        <v>2568645</v>
      </c>
      <c r="F79" s="111">
        <v>29535927</v>
      </c>
      <c r="G79" s="111">
        <f t="shared" si="3"/>
        <v>34336107</v>
      </c>
      <c r="H79" s="111">
        <v>59203</v>
      </c>
      <c r="I79" s="111">
        <v>0</v>
      </c>
      <c r="J79" s="111">
        <v>7414272</v>
      </c>
      <c r="K79" s="111">
        <f t="shared" si="4"/>
        <v>7473475</v>
      </c>
      <c r="L79" s="111">
        <v>10609365.416399999</v>
      </c>
      <c r="M79" s="111">
        <v>1134259.3336</v>
      </c>
    </row>
    <row r="80" spans="1:13" x14ac:dyDescent="0.2">
      <c r="A80" s="435">
        <v>27</v>
      </c>
      <c r="B80" s="435" t="s">
        <v>105</v>
      </c>
      <c r="C80" s="114">
        <v>0</v>
      </c>
      <c r="D80" s="114">
        <v>4533642</v>
      </c>
      <c r="E80" s="114">
        <v>3185231</v>
      </c>
      <c r="F80" s="114">
        <v>53164711</v>
      </c>
      <c r="G80" s="114">
        <f t="shared" si="3"/>
        <v>60883584</v>
      </c>
      <c r="H80" s="114">
        <v>2124</v>
      </c>
      <c r="I80" s="114">
        <v>0</v>
      </c>
      <c r="J80" s="114">
        <v>8649423</v>
      </c>
      <c r="K80" s="114">
        <f t="shared" si="4"/>
        <v>8651547</v>
      </c>
      <c r="L80" s="114">
        <v>11925377.598999999</v>
      </c>
      <c r="M80" s="114">
        <v>602899.46099999989</v>
      </c>
    </row>
    <row r="81" spans="1:13" x14ac:dyDescent="0.2">
      <c r="A81" s="431">
        <v>28</v>
      </c>
      <c r="B81" s="431" t="s">
        <v>106</v>
      </c>
      <c r="C81" s="111">
        <v>0</v>
      </c>
      <c r="D81" s="111">
        <v>1492391</v>
      </c>
      <c r="E81" s="111">
        <v>2915443</v>
      </c>
      <c r="F81" s="111">
        <v>13349675</v>
      </c>
      <c r="G81" s="111">
        <f t="shared" si="3"/>
        <v>17757509</v>
      </c>
      <c r="H81" s="111">
        <v>0</v>
      </c>
      <c r="I81" s="111">
        <v>0</v>
      </c>
      <c r="J81" s="111">
        <v>3467119</v>
      </c>
      <c r="K81" s="111">
        <f t="shared" si="4"/>
        <v>3467119</v>
      </c>
      <c r="L81" s="111">
        <v>4905129.8100000005</v>
      </c>
      <c r="M81" s="111">
        <v>441352.15</v>
      </c>
    </row>
    <row r="82" spans="1:13" x14ac:dyDescent="0.2">
      <c r="A82" s="435">
        <v>29</v>
      </c>
      <c r="B82" s="435" t="s">
        <v>22</v>
      </c>
      <c r="C82" s="114">
        <v>0</v>
      </c>
      <c r="D82" s="114">
        <v>259670597</v>
      </c>
      <c r="E82" s="114">
        <v>31947027</v>
      </c>
      <c r="F82" s="114">
        <v>1339986765</v>
      </c>
      <c r="G82" s="114">
        <f t="shared" si="3"/>
        <v>1631604389</v>
      </c>
      <c r="H82" s="114">
        <v>8226</v>
      </c>
      <c r="I82" s="114">
        <v>76879259</v>
      </c>
      <c r="J82" s="114">
        <v>392494153</v>
      </c>
      <c r="K82" s="114">
        <f t="shared" si="4"/>
        <v>469381638</v>
      </c>
      <c r="L82" s="114">
        <v>136377453.61919999</v>
      </c>
      <c r="M82" s="114">
        <v>3553279.2908000001</v>
      </c>
    </row>
    <row r="83" spans="1:13" x14ac:dyDescent="0.2">
      <c r="A83" s="431">
        <v>30</v>
      </c>
      <c r="B83" s="431" t="s">
        <v>107</v>
      </c>
      <c r="C83" s="111">
        <v>3548</v>
      </c>
      <c r="D83" s="111">
        <v>15694907</v>
      </c>
      <c r="E83" s="111">
        <v>7105919</v>
      </c>
      <c r="F83" s="111">
        <v>84981977</v>
      </c>
      <c r="G83" s="111">
        <f t="shared" si="3"/>
        <v>107786351</v>
      </c>
      <c r="H83" s="111">
        <v>0</v>
      </c>
      <c r="I83" s="111">
        <v>0</v>
      </c>
      <c r="J83" s="111">
        <v>15863963</v>
      </c>
      <c r="K83" s="111">
        <f t="shared" si="4"/>
        <v>15863963</v>
      </c>
      <c r="L83" s="111">
        <v>18059059.590300001</v>
      </c>
      <c r="M83" s="111">
        <v>331959.67969999998</v>
      </c>
    </row>
    <row r="84" spans="1:13" x14ac:dyDescent="0.2">
      <c r="A84" s="435">
        <v>31</v>
      </c>
      <c r="B84" s="435" t="s">
        <v>108</v>
      </c>
      <c r="C84" s="114">
        <v>0</v>
      </c>
      <c r="D84" s="114">
        <v>0</v>
      </c>
      <c r="E84" s="114">
        <v>0</v>
      </c>
      <c r="F84" s="114">
        <v>0</v>
      </c>
      <c r="G84" s="114">
        <f t="shared" si="3"/>
        <v>0</v>
      </c>
      <c r="H84" s="114">
        <v>0</v>
      </c>
      <c r="I84" s="114">
        <v>0</v>
      </c>
      <c r="J84" s="114">
        <v>0</v>
      </c>
      <c r="K84" s="114">
        <f t="shared" si="4"/>
        <v>0</v>
      </c>
      <c r="L84" s="114">
        <v>0</v>
      </c>
      <c r="M84" s="114">
        <v>0</v>
      </c>
    </row>
    <row r="85" spans="1:13" x14ac:dyDescent="0.2">
      <c r="A85" s="431">
        <v>32</v>
      </c>
      <c r="B85" s="431" t="s">
        <v>109</v>
      </c>
      <c r="C85" s="111">
        <v>0</v>
      </c>
      <c r="D85" s="111">
        <v>3650492</v>
      </c>
      <c r="E85" s="111">
        <v>2800897</v>
      </c>
      <c r="F85" s="111">
        <v>37196429</v>
      </c>
      <c r="G85" s="111">
        <f t="shared" si="3"/>
        <v>43647818</v>
      </c>
      <c r="H85" s="111">
        <v>0</v>
      </c>
      <c r="I85" s="111">
        <v>0</v>
      </c>
      <c r="J85" s="111">
        <v>5174734</v>
      </c>
      <c r="K85" s="111">
        <f t="shared" si="4"/>
        <v>5174734</v>
      </c>
      <c r="L85" s="111">
        <v>3087010.05</v>
      </c>
      <c r="M85" s="111">
        <v>317947.17</v>
      </c>
    </row>
    <row r="86" spans="1:13" x14ac:dyDescent="0.2">
      <c r="A86" s="435">
        <v>33</v>
      </c>
      <c r="B86" s="435" t="s">
        <v>26</v>
      </c>
      <c r="C86" s="114">
        <v>0</v>
      </c>
      <c r="D86" s="114">
        <v>4589051</v>
      </c>
      <c r="E86" s="114">
        <v>6559690</v>
      </c>
      <c r="F86" s="114">
        <v>66367145</v>
      </c>
      <c r="G86" s="114">
        <f t="shared" si="3"/>
        <v>77515886</v>
      </c>
      <c r="H86" s="114">
        <v>24437</v>
      </c>
      <c r="I86" s="114">
        <v>0</v>
      </c>
      <c r="J86" s="114">
        <v>16915757</v>
      </c>
      <c r="K86" s="114">
        <f t="shared" si="4"/>
        <v>16940194</v>
      </c>
      <c r="L86" s="114">
        <v>12769760.6</v>
      </c>
      <c r="M86" s="114">
        <v>1448754.56</v>
      </c>
    </row>
    <row r="87" spans="1:13" x14ac:dyDescent="0.2">
      <c r="A87" s="431">
        <v>34</v>
      </c>
      <c r="B87" s="431" t="s">
        <v>110</v>
      </c>
      <c r="C87" s="111">
        <v>0</v>
      </c>
      <c r="D87" s="111">
        <v>14095290</v>
      </c>
      <c r="E87" s="111">
        <v>5953534</v>
      </c>
      <c r="F87" s="111">
        <v>137666489</v>
      </c>
      <c r="G87" s="111">
        <f t="shared" si="3"/>
        <v>157715313</v>
      </c>
      <c r="H87" s="111">
        <v>20194</v>
      </c>
      <c r="I87" s="111">
        <v>0</v>
      </c>
      <c r="J87" s="111">
        <v>21597595</v>
      </c>
      <c r="K87" s="111">
        <f t="shared" si="4"/>
        <v>21617789</v>
      </c>
      <c r="L87" s="111">
        <v>16597900.2544</v>
      </c>
      <c r="M87" s="111">
        <v>552118.85560000001</v>
      </c>
    </row>
    <row r="88" spans="1:13" x14ac:dyDescent="0.2">
      <c r="A88" s="435">
        <v>35</v>
      </c>
      <c r="B88" s="435" t="s">
        <v>111</v>
      </c>
      <c r="C88" s="114">
        <v>0</v>
      </c>
      <c r="D88" s="114">
        <v>1577305</v>
      </c>
      <c r="E88" s="114">
        <v>2530877</v>
      </c>
      <c r="F88" s="114">
        <v>53534966</v>
      </c>
      <c r="G88" s="114">
        <f t="shared" si="3"/>
        <v>57643148</v>
      </c>
      <c r="H88" s="114">
        <v>232949</v>
      </c>
      <c r="I88" s="114">
        <v>0</v>
      </c>
      <c r="J88" s="114">
        <v>7489820</v>
      </c>
      <c r="K88" s="114">
        <f t="shared" si="4"/>
        <v>7722769</v>
      </c>
      <c r="L88" s="114">
        <v>6090174.4000000004</v>
      </c>
      <c r="M88" s="114">
        <v>586185.11</v>
      </c>
    </row>
    <row r="89" spans="1:13" x14ac:dyDescent="0.2">
      <c r="A89" s="431">
        <v>36</v>
      </c>
      <c r="B89" s="431" t="s">
        <v>112</v>
      </c>
      <c r="C89" s="111">
        <v>0</v>
      </c>
      <c r="D89" s="111">
        <v>3956927</v>
      </c>
      <c r="E89" s="111">
        <v>5141900</v>
      </c>
      <c r="F89" s="111">
        <v>48868635</v>
      </c>
      <c r="G89" s="111">
        <f t="shared" si="3"/>
        <v>57967462</v>
      </c>
      <c r="H89" s="111">
        <v>916</v>
      </c>
      <c r="I89" s="111">
        <v>0</v>
      </c>
      <c r="J89" s="111">
        <v>9889394</v>
      </c>
      <c r="K89" s="111">
        <f t="shared" si="4"/>
        <v>9890310</v>
      </c>
      <c r="L89" s="111">
        <v>5215660.4585999995</v>
      </c>
      <c r="M89" s="111">
        <v>696840.89140000008</v>
      </c>
    </row>
    <row r="90" spans="1:13" x14ac:dyDescent="0.2">
      <c r="A90" s="435">
        <v>37</v>
      </c>
      <c r="B90" s="435" t="s">
        <v>113</v>
      </c>
      <c r="C90" s="114">
        <v>0</v>
      </c>
      <c r="D90" s="114">
        <v>3635233</v>
      </c>
      <c r="E90" s="114">
        <v>2377692</v>
      </c>
      <c r="F90" s="114">
        <v>16130682</v>
      </c>
      <c r="G90" s="114">
        <f t="shared" si="3"/>
        <v>22143607</v>
      </c>
      <c r="H90" s="114">
        <v>0</v>
      </c>
      <c r="I90" s="114">
        <v>0</v>
      </c>
      <c r="J90" s="114">
        <v>5432018</v>
      </c>
      <c r="K90" s="114">
        <f t="shared" si="4"/>
        <v>5432018</v>
      </c>
      <c r="L90" s="114">
        <v>8769790.5199999996</v>
      </c>
      <c r="M90" s="114">
        <v>185678.56</v>
      </c>
    </row>
    <row r="91" spans="1:13" x14ac:dyDescent="0.2">
      <c r="A91" s="431">
        <v>38</v>
      </c>
      <c r="B91" s="431" t="s">
        <v>114</v>
      </c>
      <c r="C91" s="111">
        <v>0</v>
      </c>
      <c r="D91" s="111">
        <v>1639637</v>
      </c>
      <c r="E91" s="111">
        <v>2460156</v>
      </c>
      <c r="F91" s="111">
        <v>23879776</v>
      </c>
      <c r="G91" s="111">
        <f t="shared" si="3"/>
        <v>27979569</v>
      </c>
      <c r="H91" s="111">
        <v>119497</v>
      </c>
      <c r="I91" s="111">
        <v>2047665</v>
      </c>
      <c r="J91" s="111">
        <v>5739635</v>
      </c>
      <c r="K91" s="111">
        <f t="shared" si="4"/>
        <v>7906797</v>
      </c>
      <c r="L91" s="111">
        <v>69770930.980000004</v>
      </c>
      <c r="M91" s="111">
        <v>836952.45</v>
      </c>
    </row>
    <row r="92" spans="1:13" x14ac:dyDescent="0.2">
      <c r="A92" s="435">
        <v>39</v>
      </c>
      <c r="B92" s="435" t="s">
        <v>116</v>
      </c>
      <c r="C92" s="114">
        <v>0</v>
      </c>
      <c r="D92" s="114">
        <v>2620777</v>
      </c>
      <c r="E92" s="114">
        <v>2146202</v>
      </c>
      <c r="F92" s="114">
        <v>34735074</v>
      </c>
      <c r="G92" s="114">
        <f t="shared" si="3"/>
        <v>39502053</v>
      </c>
      <c r="H92" s="114">
        <v>57244</v>
      </c>
      <c r="I92" s="114">
        <v>888844</v>
      </c>
      <c r="J92" s="114">
        <v>5379213</v>
      </c>
      <c r="K92" s="114">
        <f t="shared" si="4"/>
        <v>6325301</v>
      </c>
      <c r="L92" s="114">
        <v>4878367.0499999989</v>
      </c>
      <c r="M92" s="114">
        <v>315016.89</v>
      </c>
    </row>
    <row r="93" spans="1:13" x14ac:dyDescent="0.2">
      <c r="A93" s="431">
        <v>40</v>
      </c>
      <c r="B93" s="431" t="s">
        <v>118</v>
      </c>
      <c r="C93" s="116">
        <v>308597</v>
      </c>
      <c r="D93" s="116">
        <v>1262697</v>
      </c>
      <c r="E93" s="116">
        <v>12455367</v>
      </c>
      <c r="F93" s="116">
        <v>9538387</v>
      </c>
      <c r="G93" s="116">
        <f t="shared" si="3"/>
        <v>23565048</v>
      </c>
      <c r="H93" s="116">
        <v>0</v>
      </c>
      <c r="I93" s="116">
        <v>0</v>
      </c>
      <c r="J93" s="116">
        <v>6663837</v>
      </c>
      <c r="K93" s="116">
        <f t="shared" si="4"/>
        <v>6663837</v>
      </c>
      <c r="L93" s="111">
        <v>6279134.8699999992</v>
      </c>
      <c r="M93" s="111">
        <v>417120.96</v>
      </c>
    </row>
    <row r="94" spans="1:13" x14ac:dyDescent="0.2">
      <c r="A94" s="435">
        <v>41</v>
      </c>
      <c r="B94" s="435" t="s">
        <v>248</v>
      </c>
      <c r="C94" s="114">
        <v>0</v>
      </c>
      <c r="D94" s="114">
        <v>0</v>
      </c>
      <c r="E94" s="114">
        <v>0</v>
      </c>
      <c r="F94" s="114">
        <v>0</v>
      </c>
      <c r="G94" s="114">
        <f t="shared" si="3"/>
        <v>0</v>
      </c>
      <c r="H94" s="114">
        <v>0</v>
      </c>
      <c r="I94" s="114">
        <v>0</v>
      </c>
      <c r="J94" s="114">
        <v>0</v>
      </c>
      <c r="K94" s="114">
        <f t="shared" si="4"/>
        <v>0</v>
      </c>
      <c r="L94" s="114">
        <v>0</v>
      </c>
      <c r="M94" s="114">
        <v>0</v>
      </c>
    </row>
    <row r="95" spans="1:13" x14ac:dyDescent="0.2">
      <c r="A95" s="431">
        <v>42</v>
      </c>
      <c r="B95" s="431" t="s">
        <v>122</v>
      </c>
      <c r="C95" s="111">
        <v>0</v>
      </c>
      <c r="D95" s="111">
        <v>18942346</v>
      </c>
      <c r="E95" s="111">
        <v>7553184</v>
      </c>
      <c r="F95" s="111">
        <v>146037047</v>
      </c>
      <c r="G95" s="111">
        <f t="shared" si="3"/>
        <v>172532577</v>
      </c>
      <c r="H95" s="111">
        <v>5325</v>
      </c>
      <c r="I95" s="111">
        <v>0</v>
      </c>
      <c r="J95" s="111">
        <v>29240949</v>
      </c>
      <c r="K95" s="111">
        <f t="shared" si="4"/>
        <v>29246274</v>
      </c>
      <c r="L95" s="111">
        <v>21439346.9164</v>
      </c>
      <c r="M95" s="111">
        <v>771477.10360000003</v>
      </c>
    </row>
    <row r="96" spans="1:13" x14ac:dyDescent="0.2">
      <c r="A96" s="435">
        <v>43</v>
      </c>
      <c r="B96" s="435" t="s">
        <v>124</v>
      </c>
      <c r="C96" s="114">
        <v>0</v>
      </c>
      <c r="D96" s="114">
        <v>63801611</v>
      </c>
      <c r="E96" s="114">
        <v>25515045</v>
      </c>
      <c r="F96" s="114">
        <v>558793518</v>
      </c>
      <c r="G96" s="114">
        <f t="shared" si="3"/>
        <v>648110174</v>
      </c>
      <c r="H96" s="114">
        <v>0</v>
      </c>
      <c r="I96" s="114">
        <v>2386578</v>
      </c>
      <c r="J96" s="114">
        <v>94088395</v>
      </c>
      <c r="K96" s="114">
        <f t="shared" si="4"/>
        <v>96474973</v>
      </c>
      <c r="L96" s="114">
        <v>30599039.998200003</v>
      </c>
      <c r="M96" s="114">
        <v>4311372.5318</v>
      </c>
    </row>
    <row r="97" spans="1:13" x14ac:dyDescent="0.2">
      <c r="A97" s="431">
        <v>44</v>
      </c>
      <c r="B97" s="431" t="s">
        <v>126</v>
      </c>
      <c r="C97" s="111">
        <v>0</v>
      </c>
      <c r="D97" s="111">
        <v>3954504</v>
      </c>
      <c r="E97" s="111">
        <v>13852870</v>
      </c>
      <c r="F97" s="111">
        <v>114579732</v>
      </c>
      <c r="G97" s="111">
        <f t="shared" si="3"/>
        <v>132387106</v>
      </c>
      <c r="H97" s="111">
        <v>4571</v>
      </c>
      <c r="I97" s="111">
        <v>0</v>
      </c>
      <c r="J97" s="111">
        <v>24076225</v>
      </c>
      <c r="K97" s="111">
        <f t="shared" si="4"/>
        <v>24080796</v>
      </c>
      <c r="L97" s="111">
        <v>9538309.2880000006</v>
      </c>
      <c r="M97" s="111">
        <v>2414711.5219999999</v>
      </c>
    </row>
    <row r="98" spans="1:13" x14ac:dyDescent="0.2">
      <c r="A98" s="435">
        <v>45</v>
      </c>
      <c r="B98" s="435" t="s">
        <v>128</v>
      </c>
      <c r="C98" s="114">
        <v>0</v>
      </c>
      <c r="D98" s="114">
        <v>268629</v>
      </c>
      <c r="E98" s="114">
        <v>1208448</v>
      </c>
      <c r="F98" s="114">
        <v>3075325</v>
      </c>
      <c r="G98" s="114">
        <f t="shared" si="3"/>
        <v>4552402</v>
      </c>
      <c r="H98" s="114">
        <v>191806</v>
      </c>
      <c r="I98" s="114">
        <v>0</v>
      </c>
      <c r="J98" s="114">
        <v>871160</v>
      </c>
      <c r="K98" s="114">
        <f t="shared" si="4"/>
        <v>1062966</v>
      </c>
      <c r="L98" s="114">
        <v>3580735.76</v>
      </c>
      <c r="M98" s="114">
        <v>46824.08</v>
      </c>
    </row>
    <row r="99" spans="1:13" x14ac:dyDescent="0.2">
      <c r="A99" s="431">
        <v>46</v>
      </c>
      <c r="B99" s="431" t="s">
        <v>130</v>
      </c>
      <c r="C99" s="111">
        <v>0</v>
      </c>
      <c r="D99" s="111">
        <v>0</v>
      </c>
      <c r="E99" s="111">
        <v>0</v>
      </c>
      <c r="F99" s="111">
        <v>0</v>
      </c>
      <c r="G99" s="111">
        <f t="shared" si="3"/>
        <v>0</v>
      </c>
      <c r="H99" s="111">
        <v>0</v>
      </c>
      <c r="I99" s="111">
        <v>0</v>
      </c>
      <c r="J99" s="111">
        <v>0</v>
      </c>
      <c r="K99" s="111">
        <f t="shared" si="4"/>
        <v>0</v>
      </c>
      <c r="L99" s="111">
        <v>0</v>
      </c>
      <c r="M99" s="111">
        <v>0</v>
      </c>
    </row>
    <row r="100" spans="1:13" x14ac:dyDescent="0.2">
      <c r="A100" s="435">
        <v>47</v>
      </c>
      <c r="B100" s="435" t="s">
        <v>132</v>
      </c>
      <c r="C100" s="114">
        <v>0</v>
      </c>
      <c r="D100" s="114">
        <v>11107304</v>
      </c>
      <c r="E100" s="114">
        <v>3066668</v>
      </c>
      <c r="F100" s="114">
        <v>97758595</v>
      </c>
      <c r="G100" s="114">
        <f t="shared" si="3"/>
        <v>111932567</v>
      </c>
      <c r="H100" s="114">
        <v>10066</v>
      </c>
      <c r="I100" s="114">
        <v>17644</v>
      </c>
      <c r="J100" s="114">
        <v>21834712</v>
      </c>
      <c r="K100" s="114">
        <f t="shared" si="4"/>
        <v>21862422</v>
      </c>
      <c r="L100" s="114">
        <v>16546143.583000001</v>
      </c>
      <c r="M100" s="114">
        <v>701979.40700000001</v>
      </c>
    </row>
    <row r="101" spans="1:13" x14ac:dyDescent="0.2">
      <c r="A101" s="431">
        <v>48</v>
      </c>
      <c r="B101" s="431" t="s">
        <v>134</v>
      </c>
      <c r="C101" s="111">
        <v>0</v>
      </c>
      <c r="D101" s="111">
        <v>0</v>
      </c>
      <c r="E101" s="111">
        <v>0</v>
      </c>
      <c r="F101" s="111">
        <v>0</v>
      </c>
      <c r="G101" s="111">
        <f t="shared" si="3"/>
        <v>0</v>
      </c>
      <c r="H101" s="111">
        <v>0</v>
      </c>
      <c r="I101" s="111">
        <v>0</v>
      </c>
      <c r="J101" s="111">
        <v>0</v>
      </c>
      <c r="K101" s="111">
        <f t="shared" si="4"/>
        <v>0</v>
      </c>
      <c r="L101" s="111">
        <v>0</v>
      </c>
      <c r="M101" s="111">
        <v>0</v>
      </c>
    </row>
    <row r="102" spans="1:13" x14ac:dyDescent="0.2">
      <c r="A102" s="435">
        <v>49</v>
      </c>
      <c r="B102" s="435" t="s">
        <v>136</v>
      </c>
      <c r="C102" s="114">
        <v>0</v>
      </c>
      <c r="D102" s="114">
        <v>2499209</v>
      </c>
      <c r="E102" s="114">
        <v>2513772</v>
      </c>
      <c r="F102" s="114">
        <v>44657767</v>
      </c>
      <c r="G102" s="114">
        <f t="shared" si="3"/>
        <v>49670748</v>
      </c>
      <c r="H102" s="114">
        <v>0</v>
      </c>
      <c r="I102" s="114">
        <v>0</v>
      </c>
      <c r="J102" s="114">
        <v>8128073</v>
      </c>
      <c r="K102" s="114">
        <f t="shared" si="4"/>
        <v>8128073</v>
      </c>
      <c r="L102" s="114">
        <v>4630671.87</v>
      </c>
      <c r="M102" s="114">
        <v>263983.74</v>
      </c>
    </row>
    <row r="103" spans="1:13" x14ac:dyDescent="0.2">
      <c r="A103" s="431">
        <v>50</v>
      </c>
      <c r="B103" s="431" t="s">
        <v>138</v>
      </c>
      <c r="C103" s="116">
        <v>0</v>
      </c>
      <c r="D103" s="116">
        <v>0</v>
      </c>
      <c r="E103" s="116">
        <v>0</v>
      </c>
      <c r="F103" s="116">
        <v>0</v>
      </c>
      <c r="G103" s="116">
        <f t="shared" si="3"/>
        <v>0</v>
      </c>
      <c r="H103" s="116">
        <v>0</v>
      </c>
      <c r="I103" s="116">
        <v>0</v>
      </c>
      <c r="J103" s="116">
        <v>0</v>
      </c>
      <c r="K103" s="116">
        <f t="shared" si="4"/>
        <v>0</v>
      </c>
      <c r="L103" s="111">
        <v>0</v>
      </c>
      <c r="M103" s="111">
        <v>0</v>
      </c>
    </row>
    <row r="104" spans="1:13" x14ac:dyDescent="0.2">
      <c r="A104" s="435">
        <v>51</v>
      </c>
      <c r="B104" s="435" t="s">
        <v>140</v>
      </c>
      <c r="C104" s="117">
        <v>0</v>
      </c>
      <c r="D104" s="117">
        <v>1180249</v>
      </c>
      <c r="E104" s="117">
        <v>2754656</v>
      </c>
      <c r="F104" s="117">
        <v>7173405</v>
      </c>
      <c r="G104" s="117">
        <f t="shared" si="3"/>
        <v>11108310</v>
      </c>
      <c r="H104" s="117">
        <v>0</v>
      </c>
      <c r="I104" s="117">
        <v>0</v>
      </c>
      <c r="J104" s="117">
        <v>4033544</v>
      </c>
      <c r="K104" s="117">
        <f t="shared" si="4"/>
        <v>4033544</v>
      </c>
      <c r="L104" s="114">
        <v>2622186.2759000002</v>
      </c>
      <c r="M104" s="114">
        <v>337764.61410000001</v>
      </c>
    </row>
    <row r="105" spans="1:13" x14ac:dyDescent="0.2">
      <c r="A105" s="431">
        <v>52</v>
      </c>
      <c r="B105" s="431" t="s">
        <v>142</v>
      </c>
      <c r="C105" s="111">
        <v>0</v>
      </c>
      <c r="D105" s="111">
        <v>0</v>
      </c>
      <c r="E105" s="111">
        <v>0</v>
      </c>
      <c r="F105" s="111">
        <v>0</v>
      </c>
      <c r="G105" s="111">
        <f t="shared" si="3"/>
        <v>0</v>
      </c>
      <c r="H105" s="111">
        <v>0</v>
      </c>
      <c r="I105" s="111">
        <v>0</v>
      </c>
      <c r="J105" s="111">
        <v>0</v>
      </c>
      <c r="K105" s="111">
        <f t="shared" si="4"/>
        <v>0</v>
      </c>
      <c r="L105" s="111">
        <v>0</v>
      </c>
      <c r="M105" s="111">
        <v>0</v>
      </c>
    </row>
    <row r="106" spans="1:13" x14ac:dyDescent="0.2">
      <c r="A106" s="435">
        <v>53</v>
      </c>
      <c r="B106" s="435" t="s">
        <v>144</v>
      </c>
      <c r="C106" s="114">
        <v>0</v>
      </c>
      <c r="D106" s="114">
        <v>69775928</v>
      </c>
      <c r="E106" s="114">
        <v>24474694</v>
      </c>
      <c r="F106" s="114">
        <v>578326267</v>
      </c>
      <c r="G106" s="114">
        <f t="shared" si="3"/>
        <v>672576889</v>
      </c>
      <c r="H106" s="114">
        <v>4291</v>
      </c>
      <c r="I106" s="114">
        <v>0</v>
      </c>
      <c r="J106" s="114">
        <v>85622481</v>
      </c>
      <c r="K106" s="114">
        <f t="shared" si="4"/>
        <v>85626772</v>
      </c>
      <c r="L106" s="114">
        <v>33260323.259399995</v>
      </c>
      <c r="M106" s="114">
        <v>575499.80059999996</v>
      </c>
    </row>
    <row r="107" spans="1:13" x14ac:dyDescent="0.2">
      <c r="A107" s="431">
        <v>54</v>
      </c>
      <c r="B107" s="431" t="s">
        <v>146</v>
      </c>
      <c r="C107" s="111">
        <v>0</v>
      </c>
      <c r="D107" s="111">
        <v>1984212</v>
      </c>
      <c r="E107" s="111">
        <v>3319578</v>
      </c>
      <c r="F107" s="111">
        <v>50333718</v>
      </c>
      <c r="G107" s="111">
        <f t="shared" si="3"/>
        <v>55637508</v>
      </c>
      <c r="H107" s="111">
        <v>0</v>
      </c>
      <c r="I107" s="111">
        <v>304597</v>
      </c>
      <c r="J107" s="111">
        <v>11947252</v>
      </c>
      <c r="K107" s="111">
        <f t="shared" si="4"/>
        <v>12251849</v>
      </c>
      <c r="L107" s="111">
        <v>10278072.569999998</v>
      </c>
      <c r="M107" s="111">
        <v>720670.44</v>
      </c>
    </row>
    <row r="108" spans="1:13" x14ac:dyDescent="0.2">
      <c r="A108" s="435">
        <v>55</v>
      </c>
      <c r="B108" s="435" t="s">
        <v>148</v>
      </c>
      <c r="C108" s="114">
        <v>0</v>
      </c>
      <c r="D108" s="114">
        <v>1233117</v>
      </c>
      <c r="E108" s="114">
        <v>2050337</v>
      </c>
      <c r="F108" s="114">
        <v>22931802</v>
      </c>
      <c r="G108" s="114">
        <f t="shared" si="3"/>
        <v>26215256</v>
      </c>
      <c r="H108" s="114">
        <v>0</v>
      </c>
      <c r="I108" s="114">
        <v>0</v>
      </c>
      <c r="J108" s="114">
        <v>5780353</v>
      </c>
      <c r="K108" s="114">
        <f t="shared" si="4"/>
        <v>5780353</v>
      </c>
      <c r="L108" s="114">
        <v>4892886.2200000007</v>
      </c>
      <c r="M108" s="114">
        <v>594138.16999999993</v>
      </c>
    </row>
    <row r="109" spans="1:13" x14ac:dyDescent="0.2">
      <c r="A109" s="431">
        <v>56</v>
      </c>
      <c r="B109" s="431" t="s">
        <v>150</v>
      </c>
      <c r="C109" s="111">
        <v>0</v>
      </c>
      <c r="D109" s="111">
        <v>1434741</v>
      </c>
      <c r="E109" s="111">
        <v>1929284</v>
      </c>
      <c r="F109" s="111">
        <v>17530155</v>
      </c>
      <c r="G109" s="111">
        <f t="shared" si="3"/>
        <v>20894180</v>
      </c>
      <c r="H109" s="111">
        <v>114560</v>
      </c>
      <c r="I109" s="111">
        <v>0</v>
      </c>
      <c r="J109" s="111">
        <v>5194325</v>
      </c>
      <c r="K109" s="111">
        <f t="shared" si="4"/>
        <v>5308885</v>
      </c>
      <c r="L109" s="111">
        <v>4112996.35</v>
      </c>
      <c r="M109" s="111">
        <v>183744.98</v>
      </c>
    </row>
    <row r="110" spans="1:13" x14ac:dyDescent="0.2">
      <c r="A110" s="435">
        <v>57</v>
      </c>
      <c r="B110" s="435" t="s">
        <v>152</v>
      </c>
      <c r="C110" s="114">
        <v>0</v>
      </c>
      <c r="D110" s="114">
        <v>1378481</v>
      </c>
      <c r="E110" s="114">
        <v>1590382</v>
      </c>
      <c r="F110" s="114">
        <v>10014512</v>
      </c>
      <c r="G110" s="114">
        <f t="shared" si="3"/>
        <v>12983375</v>
      </c>
      <c r="H110" s="114">
        <v>0</v>
      </c>
      <c r="I110" s="114">
        <v>0</v>
      </c>
      <c r="J110" s="114">
        <v>2084464</v>
      </c>
      <c r="K110" s="114">
        <f t="shared" si="4"/>
        <v>2084464</v>
      </c>
      <c r="L110" s="114">
        <v>2576127.6699999995</v>
      </c>
      <c r="M110" s="114">
        <v>149441.99</v>
      </c>
    </row>
    <row r="111" spans="1:13" x14ac:dyDescent="0.2">
      <c r="A111" s="431">
        <v>58</v>
      </c>
      <c r="B111" s="431" t="s">
        <v>154</v>
      </c>
      <c r="C111" s="111">
        <v>0</v>
      </c>
      <c r="D111" s="111">
        <v>2026064</v>
      </c>
      <c r="E111" s="111">
        <v>3823430</v>
      </c>
      <c r="F111" s="111">
        <v>48188645</v>
      </c>
      <c r="G111" s="111">
        <f t="shared" si="3"/>
        <v>54038139</v>
      </c>
      <c r="H111" s="111">
        <v>206014</v>
      </c>
      <c r="I111" s="111">
        <v>0</v>
      </c>
      <c r="J111" s="111">
        <v>15741356</v>
      </c>
      <c r="K111" s="111">
        <f t="shared" si="4"/>
        <v>15947370</v>
      </c>
      <c r="L111" s="111">
        <v>11017069.83</v>
      </c>
      <c r="M111" s="111">
        <v>1320259.75</v>
      </c>
    </row>
    <row r="112" spans="1:13" x14ac:dyDescent="0.2">
      <c r="A112" s="435">
        <v>59</v>
      </c>
      <c r="B112" s="435" t="s">
        <v>156</v>
      </c>
      <c r="C112" s="114">
        <v>0</v>
      </c>
      <c r="D112" s="114">
        <v>1032052</v>
      </c>
      <c r="E112" s="114">
        <v>1917203</v>
      </c>
      <c r="F112" s="114">
        <v>10347982</v>
      </c>
      <c r="G112" s="114">
        <f t="shared" si="3"/>
        <v>13297237</v>
      </c>
      <c r="H112" s="114">
        <v>0</v>
      </c>
      <c r="I112" s="114">
        <v>0</v>
      </c>
      <c r="J112" s="114">
        <v>5391967</v>
      </c>
      <c r="K112" s="114">
        <f t="shared" si="4"/>
        <v>5391967</v>
      </c>
      <c r="L112" s="114">
        <v>2691309.7080000001</v>
      </c>
      <c r="M112" s="114">
        <v>246190.63199999998</v>
      </c>
    </row>
    <row r="113" spans="1:13" x14ac:dyDescent="0.2">
      <c r="A113" s="431">
        <v>60</v>
      </c>
      <c r="B113" s="431" t="s">
        <v>158</v>
      </c>
      <c r="C113" s="111">
        <v>0</v>
      </c>
      <c r="D113" s="111">
        <v>6402960</v>
      </c>
      <c r="E113" s="111">
        <v>8204882</v>
      </c>
      <c r="F113" s="111">
        <v>105784848</v>
      </c>
      <c r="G113" s="111">
        <f t="shared" si="3"/>
        <v>120392690</v>
      </c>
      <c r="H113" s="111">
        <v>1802</v>
      </c>
      <c r="I113" s="111">
        <v>4714430</v>
      </c>
      <c r="J113" s="111">
        <v>14400127</v>
      </c>
      <c r="K113" s="111">
        <f t="shared" si="4"/>
        <v>19116359</v>
      </c>
      <c r="L113" s="111">
        <v>17894368.529999997</v>
      </c>
      <c r="M113" s="111">
        <v>1610721.1099999999</v>
      </c>
    </row>
    <row r="114" spans="1:13" x14ac:dyDescent="0.2">
      <c r="A114" s="435">
        <v>61</v>
      </c>
      <c r="B114" s="435" t="s">
        <v>160</v>
      </c>
      <c r="C114" s="114">
        <v>0</v>
      </c>
      <c r="D114" s="114">
        <v>2159776</v>
      </c>
      <c r="E114" s="114">
        <v>2232199</v>
      </c>
      <c r="F114" s="114">
        <v>17480142</v>
      </c>
      <c r="G114" s="114">
        <f t="shared" si="3"/>
        <v>21872117</v>
      </c>
      <c r="H114" s="114">
        <v>87181</v>
      </c>
      <c r="I114" s="114">
        <v>0</v>
      </c>
      <c r="J114" s="114">
        <v>5255306</v>
      </c>
      <c r="K114" s="114">
        <f t="shared" si="4"/>
        <v>5342487</v>
      </c>
      <c r="L114" s="114">
        <v>9002649.1099999975</v>
      </c>
      <c r="M114" s="114">
        <v>440986.72000000003</v>
      </c>
    </row>
    <row r="115" spans="1:13" x14ac:dyDescent="0.2">
      <c r="A115" s="431">
        <v>62</v>
      </c>
      <c r="B115" s="431" t="s">
        <v>249</v>
      </c>
      <c r="C115" s="111">
        <v>0</v>
      </c>
      <c r="D115" s="111">
        <v>19833796</v>
      </c>
      <c r="E115" s="111">
        <v>2386060</v>
      </c>
      <c r="F115" s="111">
        <v>28388020</v>
      </c>
      <c r="G115" s="111">
        <f t="shared" si="3"/>
        <v>50607876</v>
      </c>
      <c r="H115" s="111">
        <v>0</v>
      </c>
      <c r="I115" s="111">
        <v>53</v>
      </c>
      <c r="J115" s="111">
        <v>4774218</v>
      </c>
      <c r="K115" s="111">
        <f t="shared" si="4"/>
        <v>4774271</v>
      </c>
      <c r="L115" s="111">
        <v>5406358.7200000007</v>
      </c>
      <c r="M115" s="111">
        <v>136062.76</v>
      </c>
    </row>
    <row r="116" spans="1:13" x14ac:dyDescent="0.2">
      <c r="A116" s="435">
        <v>63</v>
      </c>
      <c r="B116" s="435" t="s">
        <v>164</v>
      </c>
      <c r="C116" s="114">
        <v>0</v>
      </c>
      <c r="D116" s="114">
        <v>1784137</v>
      </c>
      <c r="E116" s="114">
        <v>2532934</v>
      </c>
      <c r="F116" s="114">
        <v>19265979</v>
      </c>
      <c r="G116" s="114">
        <f t="shared" si="3"/>
        <v>23583050</v>
      </c>
      <c r="H116" s="114">
        <v>25093</v>
      </c>
      <c r="I116" s="114">
        <v>0</v>
      </c>
      <c r="J116" s="114">
        <v>7329968</v>
      </c>
      <c r="K116" s="114">
        <f t="shared" si="4"/>
        <v>7355061</v>
      </c>
      <c r="L116" s="114">
        <v>3890640.8630999997</v>
      </c>
      <c r="M116" s="114">
        <v>1185707.4868999999</v>
      </c>
    </row>
    <row r="117" spans="1:13" x14ac:dyDescent="0.2">
      <c r="A117" s="431">
        <v>64</v>
      </c>
      <c r="B117" s="431" t="s">
        <v>166</v>
      </c>
      <c r="C117" s="111">
        <v>0</v>
      </c>
      <c r="D117" s="111">
        <v>0</v>
      </c>
      <c r="E117" s="111">
        <v>0</v>
      </c>
      <c r="F117" s="111">
        <v>0</v>
      </c>
      <c r="G117" s="111">
        <f t="shared" si="3"/>
        <v>0</v>
      </c>
      <c r="H117" s="111">
        <v>0</v>
      </c>
      <c r="I117" s="111">
        <v>0</v>
      </c>
      <c r="J117" s="111">
        <v>0</v>
      </c>
      <c r="K117" s="111">
        <f t="shared" si="4"/>
        <v>0</v>
      </c>
      <c r="L117" s="111">
        <v>0</v>
      </c>
      <c r="M117" s="111">
        <v>0</v>
      </c>
    </row>
    <row r="118" spans="1:13" x14ac:dyDescent="0.2">
      <c r="A118" s="435">
        <v>65</v>
      </c>
      <c r="B118" s="435" t="s">
        <v>168</v>
      </c>
      <c r="C118" s="114">
        <v>0</v>
      </c>
      <c r="D118" s="114">
        <v>1363148</v>
      </c>
      <c r="E118" s="114">
        <v>2023790</v>
      </c>
      <c r="F118" s="114">
        <v>24817686</v>
      </c>
      <c r="G118" s="114">
        <f t="shared" si="3"/>
        <v>28204624</v>
      </c>
      <c r="H118" s="114">
        <v>0</v>
      </c>
      <c r="I118" s="114">
        <v>0</v>
      </c>
      <c r="J118" s="114">
        <v>11511941</v>
      </c>
      <c r="K118" s="114">
        <f t="shared" si="4"/>
        <v>11511941</v>
      </c>
      <c r="L118" s="114">
        <v>3962765.69</v>
      </c>
      <c r="M118" s="114">
        <v>684815.4</v>
      </c>
    </row>
    <row r="119" spans="1:13" x14ac:dyDescent="0.2">
      <c r="A119" s="431">
        <v>66</v>
      </c>
      <c r="B119" s="431" t="s">
        <v>170</v>
      </c>
      <c r="C119" s="111">
        <v>0</v>
      </c>
      <c r="D119" s="111">
        <v>3847880</v>
      </c>
      <c r="E119" s="111">
        <v>3171847</v>
      </c>
      <c r="F119" s="111">
        <v>53094516</v>
      </c>
      <c r="G119" s="111">
        <f t="shared" ref="G119:G148" si="5">SUM(C119:F119)</f>
        <v>60114243</v>
      </c>
      <c r="H119" s="111">
        <v>3697</v>
      </c>
      <c r="I119" s="111">
        <v>0</v>
      </c>
      <c r="J119" s="111">
        <v>13977639</v>
      </c>
      <c r="K119" s="111">
        <f t="shared" ref="K119:K148" si="6">SUM(H119:J119)</f>
        <v>13981336</v>
      </c>
      <c r="L119" s="111">
        <v>6296739.6600000011</v>
      </c>
      <c r="M119" s="111">
        <v>528980.20000000007</v>
      </c>
    </row>
    <row r="120" spans="1:13" x14ac:dyDescent="0.2">
      <c r="A120" s="435">
        <v>67</v>
      </c>
      <c r="B120" s="435" t="s">
        <v>250</v>
      </c>
      <c r="C120" s="114">
        <v>0</v>
      </c>
      <c r="D120" s="114">
        <v>2101529</v>
      </c>
      <c r="E120" s="114">
        <v>4532243</v>
      </c>
      <c r="F120" s="114">
        <v>34637339</v>
      </c>
      <c r="G120" s="114">
        <f t="shared" si="5"/>
        <v>41271111</v>
      </c>
      <c r="H120" s="114">
        <v>232252</v>
      </c>
      <c r="I120" s="114">
        <v>0</v>
      </c>
      <c r="J120" s="114">
        <v>7940008</v>
      </c>
      <c r="K120" s="114">
        <f t="shared" si="6"/>
        <v>8172260</v>
      </c>
      <c r="L120" s="114">
        <v>4397965.57</v>
      </c>
      <c r="M120" s="114">
        <v>622397.32000000007</v>
      </c>
    </row>
    <row r="121" spans="1:13" x14ac:dyDescent="0.2">
      <c r="A121" s="431">
        <v>68</v>
      </c>
      <c r="B121" s="431" t="s">
        <v>174</v>
      </c>
      <c r="C121" s="111">
        <v>0</v>
      </c>
      <c r="D121" s="111">
        <v>1138796</v>
      </c>
      <c r="E121" s="111">
        <v>4257940</v>
      </c>
      <c r="F121" s="111">
        <v>31037827</v>
      </c>
      <c r="G121" s="111">
        <f t="shared" si="5"/>
        <v>36434563</v>
      </c>
      <c r="H121" s="111">
        <v>27196</v>
      </c>
      <c r="I121" s="111">
        <v>1235412</v>
      </c>
      <c r="J121" s="111">
        <v>6102545</v>
      </c>
      <c r="K121" s="111">
        <f t="shared" si="6"/>
        <v>7365153</v>
      </c>
      <c r="L121" s="111">
        <v>6900528.469899999</v>
      </c>
      <c r="M121" s="111">
        <v>735590.77009999997</v>
      </c>
    </row>
    <row r="122" spans="1:13" x14ac:dyDescent="0.2">
      <c r="A122" s="435">
        <v>69</v>
      </c>
      <c r="B122" s="435" t="s">
        <v>176</v>
      </c>
      <c r="C122" s="114">
        <v>0</v>
      </c>
      <c r="D122" s="114">
        <v>5969292</v>
      </c>
      <c r="E122" s="114">
        <v>7659470</v>
      </c>
      <c r="F122" s="114">
        <v>101797545</v>
      </c>
      <c r="G122" s="114">
        <f t="shared" si="5"/>
        <v>115426307</v>
      </c>
      <c r="H122" s="114">
        <v>0</v>
      </c>
      <c r="I122" s="114">
        <v>0</v>
      </c>
      <c r="J122" s="114">
        <v>18701212</v>
      </c>
      <c r="K122" s="114">
        <f t="shared" si="6"/>
        <v>18701212</v>
      </c>
      <c r="L122" s="114">
        <v>16709394.910000002</v>
      </c>
      <c r="M122" s="114">
        <v>1973132</v>
      </c>
    </row>
    <row r="123" spans="1:13" x14ac:dyDescent="0.2">
      <c r="A123" s="431">
        <v>70</v>
      </c>
      <c r="B123" s="431" t="s">
        <v>178</v>
      </c>
      <c r="C123" s="111">
        <v>0</v>
      </c>
      <c r="D123" s="111">
        <v>3790576</v>
      </c>
      <c r="E123" s="111">
        <v>2823252</v>
      </c>
      <c r="F123" s="111">
        <v>35632035</v>
      </c>
      <c r="G123" s="111">
        <f t="shared" si="5"/>
        <v>42245863</v>
      </c>
      <c r="H123" s="111">
        <v>0</v>
      </c>
      <c r="I123" s="111">
        <v>2461655</v>
      </c>
      <c r="J123" s="111">
        <v>5424765</v>
      </c>
      <c r="K123" s="111">
        <f t="shared" si="6"/>
        <v>7886420</v>
      </c>
      <c r="L123" s="111">
        <v>4442882.6399999997</v>
      </c>
      <c r="M123" s="111">
        <v>141438.96000000002</v>
      </c>
    </row>
    <row r="124" spans="1:13" x14ac:dyDescent="0.2">
      <c r="A124" s="435">
        <v>71</v>
      </c>
      <c r="B124" s="435" t="s">
        <v>180</v>
      </c>
      <c r="C124" s="114">
        <v>15000</v>
      </c>
      <c r="D124" s="114">
        <v>1629477</v>
      </c>
      <c r="E124" s="114">
        <v>2840113</v>
      </c>
      <c r="F124" s="114">
        <v>24961834</v>
      </c>
      <c r="G124" s="114">
        <f t="shared" si="5"/>
        <v>29446424</v>
      </c>
      <c r="H124" s="114">
        <v>0</v>
      </c>
      <c r="I124" s="114">
        <v>125747</v>
      </c>
      <c r="J124" s="114">
        <v>10021230</v>
      </c>
      <c r="K124" s="114">
        <f t="shared" si="6"/>
        <v>10146977</v>
      </c>
      <c r="L124" s="114">
        <v>6472821.2600000016</v>
      </c>
      <c r="M124" s="114">
        <v>716964.74</v>
      </c>
    </row>
    <row r="125" spans="1:13" x14ac:dyDescent="0.2">
      <c r="A125" s="431">
        <v>72</v>
      </c>
      <c r="B125" s="431" t="s">
        <v>182</v>
      </c>
      <c r="C125" s="111">
        <v>0</v>
      </c>
      <c r="D125" s="111">
        <v>4920023</v>
      </c>
      <c r="E125" s="111">
        <v>2115980</v>
      </c>
      <c r="F125" s="111">
        <v>76200850</v>
      </c>
      <c r="G125" s="111">
        <f t="shared" si="5"/>
        <v>83236853</v>
      </c>
      <c r="H125" s="111">
        <v>36649</v>
      </c>
      <c r="I125" s="111">
        <v>407902</v>
      </c>
      <c r="J125" s="111">
        <v>16387089</v>
      </c>
      <c r="K125" s="111">
        <f t="shared" si="6"/>
        <v>16831640</v>
      </c>
      <c r="L125" s="111">
        <v>8922467.5538999997</v>
      </c>
      <c r="M125" s="111">
        <v>420917.34609999997</v>
      </c>
    </row>
    <row r="126" spans="1:13" x14ac:dyDescent="0.2">
      <c r="A126" s="435">
        <v>73</v>
      </c>
      <c r="B126" s="435" t="s">
        <v>184</v>
      </c>
      <c r="C126" s="114">
        <v>0</v>
      </c>
      <c r="D126" s="114">
        <v>83126000</v>
      </c>
      <c r="E126" s="114">
        <v>9144000</v>
      </c>
      <c r="F126" s="114">
        <v>948738000</v>
      </c>
      <c r="G126" s="114">
        <f t="shared" si="5"/>
        <v>1041008000</v>
      </c>
      <c r="H126" s="114">
        <v>68000</v>
      </c>
      <c r="I126" s="114">
        <v>28805000</v>
      </c>
      <c r="J126" s="114">
        <v>155445000</v>
      </c>
      <c r="K126" s="114">
        <f t="shared" si="6"/>
        <v>184318000</v>
      </c>
      <c r="L126" s="114">
        <v>55368965.613199994</v>
      </c>
      <c r="M126" s="114">
        <v>1924821.4568</v>
      </c>
    </row>
    <row r="127" spans="1:13" x14ac:dyDescent="0.2">
      <c r="A127" s="431">
        <v>74</v>
      </c>
      <c r="B127" s="431" t="s">
        <v>186</v>
      </c>
      <c r="C127" s="111">
        <v>0</v>
      </c>
      <c r="D127" s="111">
        <v>0</v>
      </c>
      <c r="E127" s="111">
        <v>0</v>
      </c>
      <c r="F127" s="111">
        <v>0</v>
      </c>
      <c r="G127" s="111">
        <f t="shared" si="5"/>
        <v>0</v>
      </c>
      <c r="H127" s="111">
        <v>0</v>
      </c>
      <c r="I127" s="111">
        <v>0</v>
      </c>
      <c r="J127" s="111">
        <v>0</v>
      </c>
      <c r="K127" s="111">
        <f t="shared" si="6"/>
        <v>0</v>
      </c>
      <c r="L127" s="111">
        <v>0</v>
      </c>
      <c r="M127" s="111">
        <v>0</v>
      </c>
    </row>
    <row r="128" spans="1:13" x14ac:dyDescent="0.2">
      <c r="A128" s="435">
        <v>75</v>
      </c>
      <c r="B128" s="435" t="s">
        <v>188</v>
      </c>
      <c r="C128" s="114">
        <v>0</v>
      </c>
      <c r="D128" s="114">
        <v>1226922</v>
      </c>
      <c r="E128" s="114">
        <v>1602105</v>
      </c>
      <c r="F128" s="114">
        <v>6086028</v>
      </c>
      <c r="G128" s="114">
        <f t="shared" si="5"/>
        <v>8915055</v>
      </c>
      <c r="H128" s="114">
        <v>109885</v>
      </c>
      <c r="I128" s="114">
        <v>30000</v>
      </c>
      <c r="J128" s="114">
        <v>2277512</v>
      </c>
      <c r="K128" s="114">
        <f t="shared" si="6"/>
        <v>2417397</v>
      </c>
      <c r="L128" s="114">
        <v>3494675.1200000006</v>
      </c>
      <c r="M128" s="114">
        <v>57984.200000000004</v>
      </c>
    </row>
    <row r="129" spans="1:13" x14ac:dyDescent="0.2">
      <c r="A129" s="431">
        <v>76</v>
      </c>
      <c r="B129" s="431" t="s">
        <v>62</v>
      </c>
      <c r="C129" s="111">
        <v>0</v>
      </c>
      <c r="D129" s="111">
        <v>0</v>
      </c>
      <c r="E129" s="111">
        <v>0</v>
      </c>
      <c r="F129" s="111">
        <v>0</v>
      </c>
      <c r="G129" s="111">
        <f t="shared" si="5"/>
        <v>0</v>
      </c>
      <c r="H129" s="111">
        <v>0</v>
      </c>
      <c r="I129" s="111">
        <v>0</v>
      </c>
      <c r="J129" s="111">
        <v>0</v>
      </c>
      <c r="K129" s="111">
        <f t="shared" si="6"/>
        <v>0</v>
      </c>
      <c r="L129" s="111">
        <v>0</v>
      </c>
      <c r="M129" s="111">
        <v>0</v>
      </c>
    </row>
    <row r="130" spans="1:13" x14ac:dyDescent="0.2">
      <c r="A130" s="435">
        <v>77</v>
      </c>
      <c r="B130" s="435" t="s">
        <v>64</v>
      </c>
      <c r="C130" s="114">
        <v>0</v>
      </c>
      <c r="D130" s="114">
        <v>15770557</v>
      </c>
      <c r="E130" s="114">
        <v>7155715</v>
      </c>
      <c r="F130" s="114">
        <v>146755051</v>
      </c>
      <c r="G130" s="114">
        <f t="shared" si="5"/>
        <v>169681323</v>
      </c>
      <c r="H130" s="114">
        <v>0</v>
      </c>
      <c r="I130" s="114">
        <v>4475048</v>
      </c>
      <c r="J130" s="114">
        <v>32213675</v>
      </c>
      <c r="K130" s="114">
        <f t="shared" si="6"/>
        <v>36688723</v>
      </c>
      <c r="L130" s="114">
        <v>23932836.562000003</v>
      </c>
      <c r="M130" s="114">
        <v>1491671.8280000002</v>
      </c>
    </row>
    <row r="131" spans="1:13" x14ac:dyDescent="0.2">
      <c r="A131" s="431">
        <v>78</v>
      </c>
      <c r="B131" s="431" t="s">
        <v>192</v>
      </c>
      <c r="C131" s="111">
        <v>0</v>
      </c>
      <c r="D131" s="111">
        <v>3258343</v>
      </c>
      <c r="E131" s="111">
        <v>3080524</v>
      </c>
      <c r="F131" s="111">
        <v>30614099</v>
      </c>
      <c r="G131" s="111">
        <f t="shared" si="5"/>
        <v>36952966</v>
      </c>
      <c r="H131" s="111">
        <v>229004</v>
      </c>
      <c r="I131" s="111">
        <v>0</v>
      </c>
      <c r="J131" s="111">
        <v>5834451</v>
      </c>
      <c r="K131" s="111">
        <f t="shared" si="6"/>
        <v>6063455</v>
      </c>
      <c r="L131" s="111">
        <v>12862533.830999998</v>
      </c>
      <c r="M131" s="111">
        <v>627873.91899999999</v>
      </c>
    </row>
    <row r="132" spans="1:13" x14ac:dyDescent="0.2">
      <c r="A132" s="435">
        <v>79</v>
      </c>
      <c r="B132" s="435" t="s">
        <v>194</v>
      </c>
      <c r="C132" s="114">
        <v>0</v>
      </c>
      <c r="D132" s="114">
        <v>7119676</v>
      </c>
      <c r="E132" s="114">
        <v>13193447</v>
      </c>
      <c r="F132" s="114">
        <v>110070025</v>
      </c>
      <c r="G132" s="114">
        <f t="shared" si="5"/>
        <v>130383148</v>
      </c>
      <c r="H132" s="114">
        <v>610518</v>
      </c>
      <c r="I132" s="114">
        <v>0</v>
      </c>
      <c r="J132" s="114">
        <v>19881861</v>
      </c>
      <c r="K132" s="114">
        <f t="shared" si="6"/>
        <v>20492379</v>
      </c>
      <c r="L132" s="114">
        <v>18261925.254299998</v>
      </c>
      <c r="M132" s="114">
        <v>868374.20570000005</v>
      </c>
    </row>
    <row r="133" spans="1:13" x14ac:dyDescent="0.2">
      <c r="A133" s="431">
        <v>80</v>
      </c>
      <c r="B133" s="431" t="s">
        <v>196</v>
      </c>
      <c r="C133" s="111">
        <v>0</v>
      </c>
      <c r="D133" s="111">
        <v>0</v>
      </c>
      <c r="E133" s="111">
        <v>0</v>
      </c>
      <c r="F133" s="111">
        <v>0</v>
      </c>
      <c r="G133" s="111">
        <f t="shared" si="5"/>
        <v>0</v>
      </c>
      <c r="H133" s="111">
        <v>0</v>
      </c>
      <c r="I133" s="111">
        <v>0</v>
      </c>
      <c r="J133" s="111">
        <v>0</v>
      </c>
      <c r="K133" s="111">
        <f t="shared" si="6"/>
        <v>0</v>
      </c>
      <c r="L133" s="111">
        <v>0</v>
      </c>
      <c r="M133" s="111">
        <v>0</v>
      </c>
    </row>
    <row r="134" spans="1:13" x14ac:dyDescent="0.2">
      <c r="A134" s="435">
        <v>81</v>
      </c>
      <c r="B134" s="435" t="s">
        <v>198</v>
      </c>
      <c r="C134" s="114">
        <v>0</v>
      </c>
      <c r="D134" s="114">
        <v>2443832</v>
      </c>
      <c r="E134" s="114">
        <v>3568270</v>
      </c>
      <c r="F134" s="114">
        <v>65182456</v>
      </c>
      <c r="G134" s="114">
        <f t="shared" si="5"/>
        <v>71194558</v>
      </c>
      <c r="H134" s="114">
        <v>0</v>
      </c>
      <c r="I134" s="114">
        <v>1703688</v>
      </c>
      <c r="J134" s="114">
        <v>11795610</v>
      </c>
      <c r="K134" s="114">
        <f t="shared" si="6"/>
        <v>13499298</v>
      </c>
      <c r="L134" s="114">
        <v>10071431.128</v>
      </c>
      <c r="M134" s="114">
        <v>1263506.5720000002</v>
      </c>
    </row>
    <row r="135" spans="1:13" x14ac:dyDescent="0.2">
      <c r="A135" s="431">
        <v>82</v>
      </c>
      <c r="B135" s="431" t="s">
        <v>200</v>
      </c>
      <c r="C135" s="111">
        <v>0</v>
      </c>
      <c r="D135" s="111">
        <v>4652999</v>
      </c>
      <c r="E135" s="111">
        <v>4008081</v>
      </c>
      <c r="F135" s="111">
        <v>67138252</v>
      </c>
      <c r="G135" s="111">
        <f t="shared" si="5"/>
        <v>75799332</v>
      </c>
      <c r="H135" s="111">
        <v>258408</v>
      </c>
      <c r="I135" s="111">
        <v>0</v>
      </c>
      <c r="J135" s="111">
        <v>15537394</v>
      </c>
      <c r="K135" s="111">
        <f t="shared" si="6"/>
        <v>15795802</v>
      </c>
      <c r="L135" s="111">
        <v>15351589.842600003</v>
      </c>
      <c r="M135" s="111">
        <v>759940.01740000001</v>
      </c>
    </row>
    <row r="136" spans="1:13" x14ac:dyDescent="0.2">
      <c r="A136" s="435">
        <v>83</v>
      </c>
      <c r="B136" s="435" t="s">
        <v>202</v>
      </c>
      <c r="C136" s="114">
        <v>0</v>
      </c>
      <c r="D136" s="114">
        <v>3177192</v>
      </c>
      <c r="E136" s="114">
        <v>3980960</v>
      </c>
      <c r="F136" s="114">
        <v>75841481</v>
      </c>
      <c r="G136" s="114">
        <f t="shared" si="5"/>
        <v>82999633</v>
      </c>
      <c r="H136" s="114">
        <v>262291</v>
      </c>
      <c r="I136" s="114">
        <v>0</v>
      </c>
      <c r="J136" s="114">
        <v>15509325</v>
      </c>
      <c r="K136" s="114">
        <f t="shared" si="6"/>
        <v>15771616</v>
      </c>
      <c r="L136" s="114">
        <v>78876825.368799999</v>
      </c>
      <c r="M136" s="114">
        <v>1800402.3511999999</v>
      </c>
    </row>
    <row r="137" spans="1:13" x14ac:dyDescent="0.2">
      <c r="A137" s="431">
        <v>84</v>
      </c>
      <c r="B137" s="431" t="s">
        <v>204</v>
      </c>
      <c r="C137" s="111">
        <v>0</v>
      </c>
      <c r="D137" s="111">
        <v>2829855</v>
      </c>
      <c r="E137" s="111">
        <v>5494999</v>
      </c>
      <c r="F137" s="111">
        <v>28012303</v>
      </c>
      <c r="G137" s="111">
        <f t="shared" si="5"/>
        <v>36337157</v>
      </c>
      <c r="H137" s="111">
        <v>0</v>
      </c>
      <c r="I137" s="111">
        <v>0</v>
      </c>
      <c r="J137" s="111">
        <v>7473605</v>
      </c>
      <c r="K137" s="111">
        <f t="shared" si="6"/>
        <v>7473605</v>
      </c>
      <c r="L137" s="111">
        <v>8481082.9100000001</v>
      </c>
      <c r="M137" s="111">
        <v>458346.62</v>
      </c>
    </row>
    <row r="138" spans="1:13" x14ac:dyDescent="0.2">
      <c r="A138" s="435">
        <v>85</v>
      </c>
      <c r="B138" s="435" t="s">
        <v>206</v>
      </c>
      <c r="C138" s="114">
        <v>0</v>
      </c>
      <c r="D138" s="114">
        <v>19424215</v>
      </c>
      <c r="E138" s="114">
        <v>8475016</v>
      </c>
      <c r="F138" s="114">
        <v>251777220</v>
      </c>
      <c r="G138" s="114">
        <f t="shared" si="5"/>
        <v>279676451</v>
      </c>
      <c r="H138" s="114">
        <v>22864</v>
      </c>
      <c r="I138" s="114">
        <v>238754</v>
      </c>
      <c r="J138" s="114">
        <v>38838336</v>
      </c>
      <c r="K138" s="114">
        <f t="shared" si="6"/>
        <v>39099954</v>
      </c>
      <c r="L138" s="114">
        <v>23856342.099399999</v>
      </c>
      <c r="M138" s="114">
        <v>1339018.9106000001</v>
      </c>
    </row>
    <row r="139" spans="1:13" x14ac:dyDescent="0.2">
      <c r="A139" s="431">
        <v>86</v>
      </c>
      <c r="B139" s="431" t="s">
        <v>208</v>
      </c>
      <c r="C139" s="111">
        <v>0</v>
      </c>
      <c r="D139" s="111">
        <v>13505201</v>
      </c>
      <c r="E139" s="111">
        <v>9408481</v>
      </c>
      <c r="F139" s="111">
        <v>318674504</v>
      </c>
      <c r="G139" s="111">
        <f t="shared" si="5"/>
        <v>341588186</v>
      </c>
      <c r="H139" s="111">
        <v>7828</v>
      </c>
      <c r="I139" s="111">
        <v>0</v>
      </c>
      <c r="J139" s="111">
        <v>53764424</v>
      </c>
      <c r="K139" s="111">
        <f t="shared" si="6"/>
        <v>53772252</v>
      </c>
      <c r="L139" s="111">
        <v>28239808.420000002</v>
      </c>
      <c r="M139" s="111">
        <v>839977.87</v>
      </c>
    </row>
    <row r="140" spans="1:13" x14ac:dyDescent="0.2">
      <c r="A140" s="435">
        <v>87</v>
      </c>
      <c r="B140" s="435" t="s">
        <v>210</v>
      </c>
      <c r="C140" s="114">
        <v>450</v>
      </c>
      <c r="D140" s="114">
        <v>759249</v>
      </c>
      <c r="E140" s="114">
        <v>1450655</v>
      </c>
      <c r="F140" s="114">
        <v>5871274</v>
      </c>
      <c r="G140" s="114">
        <f t="shared" si="5"/>
        <v>8081628</v>
      </c>
      <c r="H140" s="114">
        <v>0</v>
      </c>
      <c r="I140" s="114">
        <v>0</v>
      </c>
      <c r="J140" s="114">
        <v>3883345</v>
      </c>
      <c r="K140" s="114">
        <f t="shared" si="6"/>
        <v>3883345</v>
      </c>
      <c r="L140" s="114">
        <v>15537407.395</v>
      </c>
      <c r="M140" s="114">
        <v>161766.505</v>
      </c>
    </row>
    <row r="141" spans="1:13" x14ac:dyDescent="0.2">
      <c r="A141" s="431">
        <v>88</v>
      </c>
      <c r="B141" s="431" t="s">
        <v>212</v>
      </c>
      <c r="C141" s="111">
        <v>0</v>
      </c>
      <c r="D141" s="111">
        <v>0</v>
      </c>
      <c r="E141" s="111">
        <v>0</v>
      </c>
      <c r="F141" s="111">
        <v>0</v>
      </c>
      <c r="G141" s="111">
        <f t="shared" si="5"/>
        <v>0</v>
      </c>
      <c r="H141" s="111">
        <v>0</v>
      </c>
      <c r="I141" s="111">
        <v>0</v>
      </c>
      <c r="J141" s="111">
        <v>0</v>
      </c>
      <c r="K141" s="111">
        <f t="shared" si="6"/>
        <v>0</v>
      </c>
      <c r="L141" s="111">
        <v>0</v>
      </c>
      <c r="M141" s="111">
        <v>0</v>
      </c>
    </row>
    <row r="142" spans="1:13" x14ac:dyDescent="0.2">
      <c r="A142" s="435">
        <v>89</v>
      </c>
      <c r="B142" s="435" t="s">
        <v>214</v>
      </c>
      <c r="C142" s="114">
        <v>0</v>
      </c>
      <c r="D142" s="114">
        <v>4440078</v>
      </c>
      <c r="E142" s="114">
        <v>5077922</v>
      </c>
      <c r="F142" s="114">
        <v>76952816</v>
      </c>
      <c r="G142" s="114">
        <f t="shared" si="5"/>
        <v>86470816</v>
      </c>
      <c r="H142" s="114">
        <v>37144</v>
      </c>
      <c r="I142" s="114">
        <v>0</v>
      </c>
      <c r="J142" s="114">
        <v>16015124</v>
      </c>
      <c r="K142" s="114">
        <f t="shared" si="6"/>
        <v>16052268</v>
      </c>
      <c r="L142" s="114">
        <v>12644038.797999999</v>
      </c>
      <c r="M142" s="114">
        <v>2478009.602</v>
      </c>
    </row>
    <row r="143" spans="1:13" x14ac:dyDescent="0.2">
      <c r="A143" s="431">
        <v>90</v>
      </c>
      <c r="B143" s="431" t="s">
        <v>216</v>
      </c>
      <c r="C143" s="116">
        <v>0</v>
      </c>
      <c r="D143" s="116">
        <v>0</v>
      </c>
      <c r="E143" s="116">
        <v>0</v>
      </c>
      <c r="F143" s="116">
        <v>0</v>
      </c>
      <c r="G143" s="116">
        <f t="shared" si="5"/>
        <v>0</v>
      </c>
      <c r="H143" s="116">
        <v>0</v>
      </c>
      <c r="I143" s="116">
        <v>0</v>
      </c>
      <c r="J143" s="116">
        <v>0</v>
      </c>
      <c r="K143" s="116">
        <f t="shared" si="6"/>
        <v>0</v>
      </c>
      <c r="L143" s="111">
        <v>0</v>
      </c>
      <c r="M143" s="111">
        <v>0</v>
      </c>
    </row>
    <row r="144" spans="1:13" x14ac:dyDescent="0.2">
      <c r="A144" s="435">
        <v>91</v>
      </c>
      <c r="B144" s="435" t="s">
        <v>218</v>
      </c>
      <c r="C144" s="114">
        <v>0</v>
      </c>
      <c r="D144" s="114">
        <v>4935674</v>
      </c>
      <c r="E144" s="114">
        <v>5247982</v>
      </c>
      <c r="F144" s="114">
        <v>90061000</v>
      </c>
      <c r="G144" s="114">
        <f t="shared" si="5"/>
        <v>100244656</v>
      </c>
      <c r="H144" s="114">
        <v>112109</v>
      </c>
      <c r="I144" s="114">
        <v>0</v>
      </c>
      <c r="J144" s="114">
        <v>18528237</v>
      </c>
      <c r="K144" s="114">
        <f t="shared" si="6"/>
        <v>18640346</v>
      </c>
      <c r="L144" s="114">
        <v>47159575.874000005</v>
      </c>
      <c r="M144" s="114">
        <v>1701666.936</v>
      </c>
    </row>
    <row r="145" spans="1:40" x14ac:dyDescent="0.2">
      <c r="A145" s="431">
        <v>92</v>
      </c>
      <c r="B145" s="431" t="s">
        <v>220</v>
      </c>
      <c r="C145" s="111">
        <v>43</v>
      </c>
      <c r="D145" s="111">
        <v>1697297</v>
      </c>
      <c r="E145" s="111">
        <v>2469258</v>
      </c>
      <c r="F145" s="111">
        <v>22034032</v>
      </c>
      <c r="G145" s="111">
        <f t="shared" si="5"/>
        <v>26200630</v>
      </c>
      <c r="H145" s="111">
        <v>3153</v>
      </c>
      <c r="I145" s="111">
        <v>221867</v>
      </c>
      <c r="J145" s="111">
        <v>5389656</v>
      </c>
      <c r="K145" s="111">
        <f t="shared" si="6"/>
        <v>5614676</v>
      </c>
      <c r="L145" s="111">
        <v>3621940.0700000003</v>
      </c>
      <c r="M145" s="111">
        <v>538510.94999999995</v>
      </c>
    </row>
    <row r="146" spans="1:40" x14ac:dyDescent="0.2">
      <c r="A146" s="435">
        <v>93</v>
      </c>
      <c r="B146" s="435" t="s">
        <v>222</v>
      </c>
      <c r="C146" s="114">
        <v>21724</v>
      </c>
      <c r="D146" s="114">
        <v>2319958</v>
      </c>
      <c r="E146" s="114">
        <v>5211520</v>
      </c>
      <c r="F146" s="114">
        <v>89624664</v>
      </c>
      <c r="G146" s="114">
        <f t="shared" si="5"/>
        <v>97177866</v>
      </c>
      <c r="H146" s="114">
        <v>116448</v>
      </c>
      <c r="I146" s="114">
        <v>0</v>
      </c>
      <c r="J146" s="114">
        <v>19324631</v>
      </c>
      <c r="K146" s="114">
        <f t="shared" si="6"/>
        <v>19441079</v>
      </c>
      <c r="L146" s="114">
        <v>12829660.870000001</v>
      </c>
      <c r="M146" s="114">
        <v>2589821.59</v>
      </c>
    </row>
    <row r="147" spans="1:40" x14ac:dyDescent="0.2">
      <c r="A147" s="431">
        <v>94</v>
      </c>
      <c r="B147" s="431" t="s">
        <v>224</v>
      </c>
      <c r="C147" s="111">
        <v>0</v>
      </c>
      <c r="D147" s="111">
        <v>2445485</v>
      </c>
      <c r="E147" s="111">
        <v>3653469</v>
      </c>
      <c r="F147" s="111">
        <v>44940759</v>
      </c>
      <c r="G147" s="111">
        <f t="shared" si="5"/>
        <v>51039713</v>
      </c>
      <c r="H147" s="111">
        <v>201389</v>
      </c>
      <c r="I147" s="111">
        <v>0</v>
      </c>
      <c r="J147" s="111">
        <v>12882725</v>
      </c>
      <c r="K147" s="111">
        <f t="shared" si="6"/>
        <v>13084114</v>
      </c>
      <c r="L147" s="111">
        <v>35991346.050000004</v>
      </c>
      <c r="M147" s="111">
        <v>1028687.37</v>
      </c>
    </row>
    <row r="148" spans="1:40" x14ac:dyDescent="0.2">
      <c r="A148" s="435">
        <v>95</v>
      </c>
      <c r="B148" s="435" t="s">
        <v>226</v>
      </c>
      <c r="C148" s="117">
        <v>0</v>
      </c>
      <c r="D148" s="117">
        <v>9837262</v>
      </c>
      <c r="E148" s="117">
        <v>5663290</v>
      </c>
      <c r="F148" s="117">
        <v>120699065</v>
      </c>
      <c r="G148" s="117">
        <f t="shared" si="5"/>
        <v>136199617</v>
      </c>
      <c r="H148" s="117">
        <v>13697</v>
      </c>
      <c r="I148" s="117">
        <v>0</v>
      </c>
      <c r="J148" s="117">
        <v>28109225</v>
      </c>
      <c r="K148" s="117">
        <f t="shared" si="6"/>
        <v>28122922</v>
      </c>
      <c r="L148" s="117">
        <v>6331817.7656999985</v>
      </c>
      <c r="M148" s="117">
        <v>365610.68429999996</v>
      </c>
    </row>
    <row r="149" spans="1:40" ht="13.5" thickBot="1" x14ac:dyDescent="0.25">
      <c r="A149" s="432">
        <f>A148</f>
        <v>95</v>
      </c>
      <c r="B149" s="433" t="s">
        <v>245</v>
      </c>
      <c r="C149" s="122">
        <f t="shared" ref="C149:M149" si="7">SUM(C54:C148)</f>
        <v>607848</v>
      </c>
      <c r="D149" s="122">
        <f t="shared" si="7"/>
        <v>909783762</v>
      </c>
      <c r="E149" s="122">
        <f t="shared" si="7"/>
        <v>422992099</v>
      </c>
      <c r="F149" s="122">
        <f t="shared" si="7"/>
        <v>8422725220</v>
      </c>
      <c r="G149" s="122">
        <f t="shared" si="7"/>
        <v>9756108929</v>
      </c>
      <c r="H149" s="122">
        <f t="shared" si="7"/>
        <v>6519720</v>
      </c>
      <c r="I149" s="122">
        <f t="shared" si="7"/>
        <v>135956589</v>
      </c>
      <c r="J149" s="122">
        <f t="shared" si="7"/>
        <v>1823630050</v>
      </c>
      <c r="K149" s="122">
        <f t="shared" si="7"/>
        <v>1966106359</v>
      </c>
      <c r="L149" s="122">
        <f t="shared" si="7"/>
        <v>1231566445.8061001</v>
      </c>
      <c r="M149" s="122">
        <f t="shared" si="7"/>
        <v>71749487.993900001</v>
      </c>
    </row>
    <row r="150" spans="1:40" customFormat="1" x14ac:dyDescent="0.2"/>
    <row r="151" spans="1:40" customFormat="1" x14ac:dyDescent="0.2"/>
    <row r="152" spans="1:40" customFormat="1" ht="15.75" x14ac:dyDescent="0.2">
      <c r="A152" s="365" t="s">
        <v>0</v>
      </c>
      <c r="B152" s="274"/>
      <c r="C152" s="274"/>
      <c r="D152" s="274"/>
      <c r="E152" s="274"/>
      <c r="F152" s="274"/>
      <c r="G152" s="274"/>
      <c r="H152" s="274"/>
      <c r="I152" s="274"/>
      <c r="J152" s="274"/>
      <c r="K152" s="274"/>
      <c r="L152" s="274"/>
      <c r="M152" s="274"/>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row>
    <row r="153" spans="1:40" customFormat="1" ht="15.75" x14ac:dyDescent="0.25">
      <c r="A153" s="366" t="s">
        <v>451</v>
      </c>
      <c r="B153" s="275"/>
      <c r="C153" s="275"/>
      <c r="D153" s="275"/>
      <c r="E153" s="275"/>
      <c r="F153" s="275"/>
      <c r="G153" s="275"/>
      <c r="H153" s="275"/>
      <c r="I153" s="275"/>
      <c r="J153" s="275"/>
      <c r="K153" s="275"/>
      <c r="L153" s="275"/>
      <c r="M153" s="275"/>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row>
    <row r="154" spans="1:40" customFormat="1" ht="15.75" x14ac:dyDescent="0.2">
      <c r="A154" s="367" t="str">
        <f>A3</f>
        <v>FOR THE YEAR ENDED JUNE 30, 2025</v>
      </c>
      <c r="B154" s="276"/>
      <c r="C154" s="276"/>
      <c r="D154" s="276"/>
      <c r="E154" s="276"/>
      <c r="F154" s="276"/>
      <c r="G154" s="276"/>
      <c r="H154" s="276"/>
      <c r="I154" s="276"/>
      <c r="J154" s="276"/>
      <c r="K154" s="276"/>
      <c r="L154" s="276"/>
      <c r="M154" s="276"/>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row>
    <row r="155" spans="1:40" ht="13.5" thickBot="1" x14ac:dyDescent="0.25">
      <c r="C155" s="246"/>
      <c r="D155" s="246"/>
      <c r="E155" s="246"/>
      <c r="H155" s="246"/>
      <c r="I155" s="246"/>
    </row>
    <row r="156" spans="1:40" x14ac:dyDescent="0.2">
      <c r="C156" s="439" t="s">
        <v>387</v>
      </c>
      <c r="D156" s="394"/>
      <c r="E156" s="394"/>
      <c r="F156" s="394"/>
      <c r="G156" s="395"/>
      <c r="H156" s="439" t="s">
        <v>286</v>
      </c>
      <c r="I156" s="394"/>
      <c r="J156" s="394"/>
      <c r="K156" s="394"/>
      <c r="L156" s="392" t="s">
        <v>361</v>
      </c>
      <c r="M156" s="393"/>
    </row>
    <row r="157" spans="1:40" s="202" customFormat="1" ht="75.75" thickBot="1" x14ac:dyDescent="0.3">
      <c r="A157" s="361" t="s">
        <v>1</v>
      </c>
      <c r="B157" s="362" t="s">
        <v>331</v>
      </c>
      <c r="C157" s="356" t="s">
        <v>443</v>
      </c>
      <c r="D157" s="356" t="s">
        <v>446</v>
      </c>
      <c r="E157" s="356" t="s">
        <v>447</v>
      </c>
      <c r="F157" s="356" t="s">
        <v>448</v>
      </c>
      <c r="G157" s="356" t="s">
        <v>449</v>
      </c>
      <c r="H157" s="356" t="s">
        <v>443</v>
      </c>
      <c r="I157" s="356" t="s">
        <v>444</v>
      </c>
      <c r="J157" s="356" t="s">
        <v>445</v>
      </c>
      <c r="K157" s="356" t="s">
        <v>450</v>
      </c>
      <c r="L157" s="355" t="s">
        <v>485</v>
      </c>
      <c r="M157" s="357" t="s">
        <v>486</v>
      </c>
    </row>
    <row r="158" spans="1:40" x14ac:dyDescent="0.2">
      <c r="A158" s="435">
        <v>1</v>
      </c>
      <c r="B158" s="435" t="s">
        <v>252</v>
      </c>
      <c r="C158" s="132">
        <v>0</v>
      </c>
      <c r="D158" s="132">
        <v>405105</v>
      </c>
      <c r="E158" s="132">
        <v>0</v>
      </c>
      <c r="F158" s="132">
        <v>3295097</v>
      </c>
      <c r="G158" s="132">
        <f>SUM(C158:F158)</f>
        <v>3700202</v>
      </c>
      <c r="H158" s="132">
        <v>0</v>
      </c>
      <c r="I158" s="132">
        <v>3808866</v>
      </c>
      <c r="J158" s="132">
        <v>64775</v>
      </c>
      <c r="K158" s="132">
        <f t="shared" ref="K158:K194" si="8">SUM(H158:J158)</f>
        <v>3873641</v>
      </c>
      <c r="L158" s="132">
        <v>0</v>
      </c>
      <c r="M158" s="132">
        <v>0</v>
      </c>
    </row>
    <row r="159" spans="1:40" x14ac:dyDescent="0.2">
      <c r="A159" s="431">
        <v>2</v>
      </c>
      <c r="B159" s="431" t="s">
        <v>253</v>
      </c>
      <c r="C159" s="111">
        <v>0</v>
      </c>
      <c r="D159" s="111">
        <v>481337</v>
      </c>
      <c r="E159" s="111">
        <v>0</v>
      </c>
      <c r="F159" s="111">
        <v>3089358</v>
      </c>
      <c r="G159" s="111">
        <f t="shared" ref="G159:G194" si="9">SUM(C159:F159)</f>
        <v>3570695</v>
      </c>
      <c r="H159" s="111">
        <v>0</v>
      </c>
      <c r="I159" s="111">
        <v>0</v>
      </c>
      <c r="J159" s="111">
        <v>1747209</v>
      </c>
      <c r="K159" s="111">
        <f t="shared" si="8"/>
        <v>1747209</v>
      </c>
      <c r="L159" s="111">
        <v>49423.69</v>
      </c>
      <c r="M159" s="111">
        <v>0</v>
      </c>
    </row>
    <row r="160" spans="1:40" x14ac:dyDescent="0.2">
      <c r="A160" s="435">
        <v>3</v>
      </c>
      <c r="B160" s="435" t="s">
        <v>88</v>
      </c>
      <c r="C160" s="114">
        <v>0</v>
      </c>
      <c r="D160" s="114">
        <v>432010</v>
      </c>
      <c r="E160" s="114">
        <v>0</v>
      </c>
      <c r="F160" s="114">
        <v>2790158</v>
      </c>
      <c r="G160" s="114">
        <f t="shared" si="9"/>
        <v>3222168</v>
      </c>
      <c r="H160" s="114">
        <v>0</v>
      </c>
      <c r="I160" s="114">
        <v>3046989</v>
      </c>
      <c r="J160" s="114">
        <v>441338</v>
      </c>
      <c r="K160" s="114">
        <f t="shared" si="8"/>
        <v>3488327</v>
      </c>
      <c r="L160" s="114">
        <v>532.99</v>
      </c>
      <c r="M160" s="114">
        <v>0</v>
      </c>
    </row>
    <row r="161" spans="1:13" x14ac:dyDescent="0.2">
      <c r="A161" s="431">
        <v>4</v>
      </c>
      <c r="B161" s="431" t="s">
        <v>254</v>
      </c>
      <c r="C161" s="111">
        <v>0</v>
      </c>
      <c r="D161" s="111">
        <v>273602</v>
      </c>
      <c r="E161" s="111">
        <v>0</v>
      </c>
      <c r="F161" s="111">
        <v>943700</v>
      </c>
      <c r="G161" s="111">
        <f t="shared" si="9"/>
        <v>1217302</v>
      </c>
      <c r="H161" s="111">
        <v>0</v>
      </c>
      <c r="I161" s="111">
        <v>186389</v>
      </c>
      <c r="J161" s="111">
        <v>0</v>
      </c>
      <c r="K161" s="111">
        <f t="shared" si="8"/>
        <v>186389</v>
      </c>
      <c r="L161" s="111">
        <v>331563.62</v>
      </c>
      <c r="M161" s="111">
        <v>0</v>
      </c>
    </row>
    <row r="162" spans="1:13" x14ac:dyDescent="0.2">
      <c r="A162" s="435">
        <v>5</v>
      </c>
      <c r="B162" s="435" t="s">
        <v>255</v>
      </c>
      <c r="C162" s="114">
        <v>0</v>
      </c>
      <c r="D162" s="114">
        <v>0</v>
      </c>
      <c r="E162" s="114">
        <v>0</v>
      </c>
      <c r="F162" s="114">
        <v>0</v>
      </c>
      <c r="G162" s="114">
        <f t="shared" si="9"/>
        <v>0</v>
      </c>
      <c r="H162" s="114">
        <v>0</v>
      </c>
      <c r="I162" s="114">
        <v>0</v>
      </c>
      <c r="J162" s="114">
        <v>0</v>
      </c>
      <c r="K162" s="114">
        <f t="shared" si="8"/>
        <v>0</v>
      </c>
      <c r="L162" s="114">
        <v>0</v>
      </c>
      <c r="M162" s="114">
        <v>0</v>
      </c>
    </row>
    <row r="163" spans="1:13" x14ac:dyDescent="0.2">
      <c r="A163" s="431">
        <v>6</v>
      </c>
      <c r="B163" s="431" t="s">
        <v>256</v>
      </c>
      <c r="C163" s="111">
        <v>0</v>
      </c>
      <c r="D163" s="111">
        <v>0</v>
      </c>
      <c r="E163" s="111">
        <v>0</v>
      </c>
      <c r="F163" s="111">
        <v>0</v>
      </c>
      <c r="G163" s="111">
        <f t="shared" si="9"/>
        <v>0</v>
      </c>
      <c r="H163" s="111">
        <v>0</v>
      </c>
      <c r="I163" s="111">
        <v>0</v>
      </c>
      <c r="J163" s="111">
        <v>0</v>
      </c>
      <c r="K163" s="111">
        <f t="shared" si="8"/>
        <v>0</v>
      </c>
      <c r="L163" s="111">
        <v>0</v>
      </c>
      <c r="M163" s="111">
        <v>0</v>
      </c>
    </row>
    <row r="164" spans="1:13" x14ac:dyDescent="0.2">
      <c r="A164" s="435">
        <v>7</v>
      </c>
      <c r="B164" s="435" t="s">
        <v>257</v>
      </c>
      <c r="C164" s="114">
        <v>0</v>
      </c>
      <c r="D164" s="114">
        <v>144666</v>
      </c>
      <c r="E164" s="114">
        <v>0</v>
      </c>
      <c r="F164" s="114">
        <v>1921318</v>
      </c>
      <c r="G164" s="114">
        <f t="shared" si="9"/>
        <v>2065984</v>
      </c>
      <c r="H164" s="114">
        <v>0</v>
      </c>
      <c r="I164" s="114">
        <v>0</v>
      </c>
      <c r="J164" s="114">
        <v>313635</v>
      </c>
      <c r="K164" s="114">
        <f t="shared" si="8"/>
        <v>313635</v>
      </c>
      <c r="L164" s="114">
        <v>0</v>
      </c>
      <c r="M164" s="114">
        <v>0</v>
      </c>
    </row>
    <row r="165" spans="1:13" x14ac:dyDescent="0.2">
      <c r="A165" s="431">
        <v>8</v>
      </c>
      <c r="B165" s="431" t="s">
        <v>258</v>
      </c>
      <c r="C165" s="111">
        <v>0</v>
      </c>
      <c r="D165" s="111">
        <v>161511</v>
      </c>
      <c r="E165" s="111">
        <v>0</v>
      </c>
      <c r="F165" s="111">
        <v>1466664</v>
      </c>
      <c r="G165" s="111">
        <f t="shared" si="9"/>
        <v>1628175</v>
      </c>
      <c r="H165" s="111">
        <v>0</v>
      </c>
      <c r="I165" s="111">
        <v>0</v>
      </c>
      <c r="J165" s="111">
        <v>773243</v>
      </c>
      <c r="K165" s="111">
        <f t="shared" si="8"/>
        <v>773243</v>
      </c>
      <c r="L165" s="111">
        <v>0</v>
      </c>
      <c r="M165" s="111">
        <v>0</v>
      </c>
    </row>
    <row r="166" spans="1:13" x14ac:dyDescent="0.2">
      <c r="A166" s="435">
        <v>9</v>
      </c>
      <c r="B166" s="435" t="s">
        <v>259</v>
      </c>
      <c r="C166" s="114">
        <v>0</v>
      </c>
      <c r="D166" s="114">
        <v>0</v>
      </c>
      <c r="E166" s="114">
        <v>0</v>
      </c>
      <c r="F166" s="114">
        <v>0</v>
      </c>
      <c r="G166" s="114">
        <f t="shared" si="9"/>
        <v>0</v>
      </c>
      <c r="H166" s="114">
        <v>0</v>
      </c>
      <c r="I166" s="114">
        <v>0</v>
      </c>
      <c r="J166" s="114">
        <v>0</v>
      </c>
      <c r="K166" s="114">
        <f t="shared" si="8"/>
        <v>0</v>
      </c>
      <c r="L166" s="114">
        <v>0</v>
      </c>
      <c r="M166" s="114">
        <v>0</v>
      </c>
    </row>
    <row r="167" spans="1:13" x14ac:dyDescent="0.2">
      <c r="A167" s="431">
        <v>10</v>
      </c>
      <c r="B167" s="431" t="s">
        <v>260</v>
      </c>
      <c r="C167" s="111">
        <v>0</v>
      </c>
      <c r="D167" s="111">
        <v>1136560</v>
      </c>
      <c r="E167" s="111">
        <v>0</v>
      </c>
      <c r="F167" s="111">
        <v>5861105</v>
      </c>
      <c r="G167" s="111">
        <f t="shared" si="9"/>
        <v>6997665</v>
      </c>
      <c r="H167" s="111">
        <v>0</v>
      </c>
      <c r="I167" s="111">
        <v>2049234</v>
      </c>
      <c r="J167" s="111">
        <v>596714</v>
      </c>
      <c r="K167" s="111">
        <f t="shared" si="8"/>
        <v>2645948</v>
      </c>
      <c r="L167" s="111">
        <v>3750</v>
      </c>
      <c r="M167" s="111">
        <v>0</v>
      </c>
    </row>
    <row r="168" spans="1:13" x14ac:dyDescent="0.2">
      <c r="A168" s="435">
        <v>11</v>
      </c>
      <c r="B168" s="435" t="s">
        <v>261</v>
      </c>
      <c r="C168" s="114">
        <v>0</v>
      </c>
      <c r="D168" s="114">
        <v>0</v>
      </c>
      <c r="E168" s="114">
        <v>0</v>
      </c>
      <c r="F168" s="114">
        <v>0</v>
      </c>
      <c r="G168" s="114">
        <f t="shared" si="9"/>
        <v>0</v>
      </c>
      <c r="H168" s="114">
        <v>0</v>
      </c>
      <c r="I168" s="114">
        <v>0</v>
      </c>
      <c r="J168" s="114">
        <v>0</v>
      </c>
      <c r="K168" s="114">
        <f t="shared" si="8"/>
        <v>0</v>
      </c>
      <c r="L168" s="114">
        <v>0</v>
      </c>
      <c r="M168" s="114">
        <v>0</v>
      </c>
    </row>
    <row r="169" spans="1:13" x14ac:dyDescent="0.2">
      <c r="A169" s="431">
        <v>12</v>
      </c>
      <c r="B169" s="431" t="s">
        <v>262</v>
      </c>
      <c r="C169" s="111">
        <v>0</v>
      </c>
      <c r="D169" s="111">
        <v>374666</v>
      </c>
      <c r="E169" s="111">
        <v>0</v>
      </c>
      <c r="F169" s="111">
        <v>7879752</v>
      </c>
      <c r="G169" s="111">
        <f t="shared" si="9"/>
        <v>8254418</v>
      </c>
      <c r="H169" s="111">
        <v>0</v>
      </c>
      <c r="I169" s="111">
        <v>0</v>
      </c>
      <c r="J169" s="111">
        <v>2144701</v>
      </c>
      <c r="K169" s="111">
        <f t="shared" si="8"/>
        <v>2144701</v>
      </c>
      <c r="L169" s="111">
        <v>691</v>
      </c>
      <c r="M169" s="111">
        <v>0</v>
      </c>
    </row>
    <row r="170" spans="1:13" x14ac:dyDescent="0.2">
      <c r="A170" s="435">
        <v>13</v>
      </c>
      <c r="B170" s="435" t="s">
        <v>102</v>
      </c>
      <c r="C170" s="114">
        <v>0</v>
      </c>
      <c r="D170" s="114">
        <v>327008</v>
      </c>
      <c r="E170" s="114">
        <v>0</v>
      </c>
      <c r="F170" s="114">
        <v>3432663</v>
      </c>
      <c r="G170" s="114">
        <f t="shared" si="9"/>
        <v>3759671</v>
      </c>
      <c r="H170" s="114">
        <v>0</v>
      </c>
      <c r="I170" s="114">
        <v>0</v>
      </c>
      <c r="J170" s="114">
        <v>46084</v>
      </c>
      <c r="K170" s="114">
        <f t="shared" si="8"/>
        <v>46084</v>
      </c>
      <c r="L170" s="114">
        <v>0</v>
      </c>
      <c r="M170" s="114">
        <v>0</v>
      </c>
    </row>
    <row r="171" spans="1:13" x14ac:dyDescent="0.2">
      <c r="A171" s="431">
        <v>14</v>
      </c>
      <c r="B171" s="431" t="s">
        <v>263</v>
      </c>
      <c r="C171" s="111">
        <v>0</v>
      </c>
      <c r="D171" s="111">
        <v>282378</v>
      </c>
      <c r="E171" s="111">
        <v>0</v>
      </c>
      <c r="F171" s="111">
        <v>595503</v>
      </c>
      <c r="G171" s="111">
        <f t="shared" si="9"/>
        <v>877881</v>
      </c>
      <c r="H171" s="111">
        <v>0</v>
      </c>
      <c r="I171" s="111">
        <v>0</v>
      </c>
      <c r="J171" s="111">
        <v>28837</v>
      </c>
      <c r="K171" s="111">
        <f t="shared" si="8"/>
        <v>28837</v>
      </c>
      <c r="L171" s="111">
        <v>0</v>
      </c>
      <c r="M171" s="111">
        <v>0</v>
      </c>
    </row>
    <row r="172" spans="1:13" x14ac:dyDescent="0.2">
      <c r="A172" s="435">
        <v>15</v>
      </c>
      <c r="B172" s="435" t="s">
        <v>264</v>
      </c>
      <c r="C172" s="114">
        <v>0</v>
      </c>
      <c r="D172" s="114">
        <v>429290</v>
      </c>
      <c r="E172" s="114">
        <v>0</v>
      </c>
      <c r="F172" s="114">
        <v>2933516</v>
      </c>
      <c r="G172" s="114">
        <f t="shared" si="9"/>
        <v>3362806</v>
      </c>
      <c r="H172" s="114">
        <v>0</v>
      </c>
      <c r="I172" s="114">
        <v>219030</v>
      </c>
      <c r="J172" s="114">
        <v>57823</v>
      </c>
      <c r="K172" s="114">
        <f t="shared" si="8"/>
        <v>276853</v>
      </c>
      <c r="L172" s="114">
        <v>2113.5500000000002</v>
      </c>
      <c r="M172" s="114">
        <v>0</v>
      </c>
    </row>
    <row r="173" spans="1:13" x14ac:dyDescent="0.2">
      <c r="A173" s="431">
        <v>16</v>
      </c>
      <c r="B173" s="431" t="s">
        <v>265</v>
      </c>
      <c r="C173" s="111">
        <v>0</v>
      </c>
      <c r="D173" s="111">
        <v>522157</v>
      </c>
      <c r="E173" s="111">
        <v>0</v>
      </c>
      <c r="F173" s="111">
        <v>3478959</v>
      </c>
      <c r="G173" s="111">
        <f t="shared" si="9"/>
        <v>4001116</v>
      </c>
      <c r="H173" s="111">
        <v>0</v>
      </c>
      <c r="I173" s="111">
        <v>0</v>
      </c>
      <c r="J173" s="111">
        <v>104966</v>
      </c>
      <c r="K173" s="111">
        <f t="shared" si="8"/>
        <v>104966</v>
      </c>
      <c r="L173" s="111">
        <v>0</v>
      </c>
      <c r="M173" s="111">
        <v>0</v>
      </c>
    </row>
    <row r="174" spans="1:13" x14ac:dyDescent="0.2">
      <c r="A174" s="435">
        <v>17</v>
      </c>
      <c r="B174" s="435" t="s">
        <v>266</v>
      </c>
      <c r="C174" s="114">
        <v>0</v>
      </c>
      <c r="D174" s="114">
        <v>1909074</v>
      </c>
      <c r="E174" s="114">
        <v>0</v>
      </c>
      <c r="F174" s="114">
        <v>3281751</v>
      </c>
      <c r="G174" s="114">
        <f t="shared" si="9"/>
        <v>5190825</v>
      </c>
      <c r="H174" s="114">
        <v>0</v>
      </c>
      <c r="I174" s="114">
        <v>6450902</v>
      </c>
      <c r="J174" s="114">
        <v>65884</v>
      </c>
      <c r="K174" s="114">
        <f t="shared" si="8"/>
        <v>6516786</v>
      </c>
      <c r="L174" s="114">
        <v>0</v>
      </c>
      <c r="M174" s="114">
        <v>0</v>
      </c>
    </row>
    <row r="175" spans="1:13" x14ac:dyDescent="0.2">
      <c r="A175" s="431">
        <v>18</v>
      </c>
      <c r="B175" s="431" t="s">
        <v>267</v>
      </c>
      <c r="C175" s="111">
        <v>0</v>
      </c>
      <c r="D175" s="111">
        <v>3045349</v>
      </c>
      <c r="E175" s="111">
        <v>0</v>
      </c>
      <c r="F175" s="111">
        <v>7040237</v>
      </c>
      <c r="G175" s="111">
        <f t="shared" si="9"/>
        <v>10085586</v>
      </c>
      <c r="H175" s="111">
        <v>0</v>
      </c>
      <c r="I175" s="111">
        <v>0</v>
      </c>
      <c r="J175" s="111">
        <v>42961</v>
      </c>
      <c r="K175" s="111">
        <f t="shared" si="8"/>
        <v>42961</v>
      </c>
      <c r="L175" s="111">
        <v>0</v>
      </c>
      <c r="M175" s="111">
        <v>0</v>
      </c>
    </row>
    <row r="176" spans="1:13" x14ac:dyDescent="0.2">
      <c r="A176" s="435">
        <v>19</v>
      </c>
      <c r="B176" s="435" t="s">
        <v>268</v>
      </c>
      <c r="C176" s="114">
        <v>0</v>
      </c>
      <c r="D176" s="114">
        <v>133601</v>
      </c>
      <c r="E176" s="114">
        <v>0</v>
      </c>
      <c r="F176" s="114">
        <v>1765048</v>
      </c>
      <c r="G176" s="114">
        <f t="shared" si="9"/>
        <v>1898649</v>
      </c>
      <c r="H176" s="114">
        <v>0</v>
      </c>
      <c r="I176" s="114">
        <v>0</v>
      </c>
      <c r="J176" s="114">
        <v>633969</v>
      </c>
      <c r="K176" s="114">
        <f t="shared" si="8"/>
        <v>633969</v>
      </c>
      <c r="L176" s="114">
        <v>0</v>
      </c>
      <c r="M176" s="114">
        <v>0</v>
      </c>
    </row>
    <row r="177" spans="1:13" x14ac:dyDescent="0.2">
      <c r="A177" s="431">
        <v>20</v>
      </c>
      <c r="B177" s="431" t="s">
        <v>269</v>
      </c>
      <c r="C177" s="111">
        <v>0</v>
      </c>
      <c r="D177" s="111">
        <v>487560</v>
      </c>
      <c r="E177" s="111">
        <v>0</v>
      </c>
      <c r="F177" s="111">
        <v>1798082</v>
      </c>
      <c r="G177" s="111">
        <f t="shared" si="9"/>
        <v>2285642</v>
      </c>
      <c r="H177" s="111">
        <v>0</v>
      </c>
      <c r="I177" s="111">
        <v>447102</v>
      </c>
      <c r="J177" s="111">
        <v>122203</v>
      </c>
      <c r="K177" s="111">
        <f t="shared" si="8"/>
        <v>569305</v>
      </c>
      <c r="L177" s="111">
        <v>1713.21</v>
      </c>
      <c r="M177" s="111">
        <v>0</v>
      </c>
    </row>
    <row r="178" spans="1:13" x14ac:dyDescent="0.2">
      <c r="A178" s="435">
        <v>21</v>
      </c>
      <c r="B178" s="435" t="s">
        <v>170</v>
      </c>
      <c r="C178" s="114">
        <v>0</v>
      </c>
      <c r="D178" s="114">
        <v>262816</v>
      </c>
      <c r="E178" s="114">
        <v>0</v>
      </c>
      <c r="F178" s="114">
        <v>1715171</v>
      </c>
      <c r="G178" s="114">
        <f t="shared" si="9"/>
        <v>1977987</v>
      </c>
      <c r="H178" s="114">
        <v>0</v>
      </c>
      <c r="I178" s="114">
        <v>0</v>
      </c>
      <c r="J178" s="114">
        <v>25948</v>
      </c>
      <c r="K178" s="114">
        <f t="shared" si="8"/>
        <v>25948</v>
      </c>
      <c r="L178" s="114">
        <v>0</v>
      </c>
      <c r="M178" s="114">
        <v>0</v>
      </c>
    </row>
    <row r="179" spans="1:13" x14ac:dyDescent="0.2">
      <c r="A179" s="431">
        <v>22</v>
      </c>
      <c r="B179" s="431" t="s">
        <v>186</v>
      </c>
      <c r="C179" s="111">
        <v>0</v>
      </c>
      <c r="D179" s="111">
        <v>449868</v>
      </c>
      <c r="E179" s="111">
        <v>0</v>
      </c>
      <c r="F179" s="111">
        <v>3377832</v>
      </c>
      <c r="G179" s="111">
        <f t="shared" si="9"/>
        <v>3827700</v>
      </c>
      <c r="H179" s="111">
        <v>0</v>
      </c>
      <c r="I179" s="111">
        <v>0</v>
      </c>
      <c r="J179" s="111">
        <v>1403124</v>
      </c>
      <c r="K179" s="111">
        <f t="shared" si="8"/>
        <v>1403124</v>
      </c>
      <c r="L179" s="111">
        <v>0</v>
      </c>
      <c r="M179" s="111">
        <v>0</v>
      </c>
    </row>
    <row r="180" spans="1:13" x14ac:dyDescent="0.2">
      <c r="A180" s="435">
        <v>23</v>
      </c>
      <c r="B180" s="438" t="s">
        <v>270</v>
      </c>
      <c r="C180" s="114">
        <v>0</v>
      </c>
      <c r="D180" s="114">
        <v>314632</v>
      </c>
      <c r="E180" s="114">
        <v>0</v>
      </c>
      <c r="F180" s="114">
        <v>1944080</v>
      </c>
      <c r="G180" s="114">
        <f t="shared" si="9"/>
        <v>2258712</v>
      </c>
      <c r="H180" s="114">
        <v>0</v>
      </c>
      <c r="I180" s="114">
        <v>0</v>
      </c>
      <c r="J180" s="114">
        <v>270501</v>
      </c>
      <c r="K180" s="114">
        <f t="shared" si="8"/>
        <v>270501</v>
      </c>
      <c r="L180" s="114">
        <v>0</v>
      </c>
      <c r="M180" s="114">
        <v>0</v>
      </c>
    </row>
    <row r="181" spans="1:13" x14ac:dyDescent="0.2">
      <c r="A181" s="431">
        <v>24</v>
      </c>
      <c r="B181" s="431" t="s">
        <v>271</v>
      </c>
      <c r="C181" s="111">
        <v>0</v>
      </c>
      <c r="D181" s="111">
        <v>0</v>
      </c>
      <c r="E181" s="111">
        <v>0</v>
      </c>
      <c r="F181" s="111">
        <v>0</v>
      </c>
      <c r="G181" s="111">
        <f t="shared" si="9"/>
        <v>0</v>
      </c>
      <c r="H181" s="111">
        <v>0</v>
      </c>
      <c r="I181" s="111">
        <v>0</v>
      </c>
      <c r="J181" s="111">
        <v>0</v>
      </c>
      <c r="K181" s="111">
        <f t="shared" si="8"/>
        <v>0</v>
      </c>
      <c r="L181" s="111">
        <v>0</v>
      </c>
      <c r="M181" s="111">
        <v>0</v>
      </c>
    </row>
    <row r="182" spans="1:13" x14ac:dyDescent="0.2">
      <c r="A182" s="435">
        <v>25</v>
      </c>
      <c r="B182" s="435" t="s">
        <v>272</v>
      </c>
      <c r="C182" s="114">
        <v>0</v>
      </c>
      <c r="D182" s="114">
        <v>202693</v>
      </c>
      <c r="E182" s="114">
        <v>0</v>
      </c>
      <c r="F182" s="114">
        <v>2447438</v>
      </c>
      <c r="G182" s="114">
        <f t="shared" si="9"/>
        <v>2650131</v>
      </c>
      <c r="H182" s="114">
        <v>0</v>
      </c>
      <c r="I182" s="114">
        <v>0</v>
      </c>
      <c r="J182" s="114">
        <v>1069536</v>
      </c>
      <c r="K182" s="114">
        <f t="shared" si="8"/>
        <v>1069536</v>
      </c>
      <c r="L182" s="114">
        <v>18696.370000000003</v>
      </c>
      <c r="M182" s="114">
        <v>0</v>
      </c>
    </row>
    <row r="183" spans="1:13" x14ac:dyDescent="0.2">
      <c r="A183" s="431">
        <v>26</v>
      </c>
      <c r="B183" s="431" t="s">
        <v>273</v>
      </c>
      <c r="C183" s="111">
        <v>0</v>
      </c>
      <c r="D183" s="111">
        <v>404549</v>
      </c>
      <c r="E183" s="111">
        <v>0</v>
      </c>
      <c r="F183" s="111">
        <v>1996141</v>
      </c>
      <c r="G183" s="111">
        <f t="shared" si="9"/>
        <v>2400690</v>
      </c>
      <c r="H183" s="111">
        <v>0</v>
      </c>
      <c r="I183" s="111">
        <v>0</v>
      </c>
      <c r="J183" s="111">
        <v>2290153</v>
      </c>
      <c r="K183" s="111">
        <f t="shared" si="8"/>
        <v>2290153</v>
      </c>
      <c r="L183" s="111">
        <v>422.86</v>
      </c>
      <c r="M183" s="111">
        <v>0</v>
      </c>
    </row>
    <row r="184" spans="1:13" x14ac:dyDescent="0.2">
      <c r="A184" s="435">
        <v>27</v>
      </c>
      <c r="B184" s="435" t="s">
        <v>274</v>
      </c>
      <c r="C184" s="114">
        <v>0</v>
      </c>
      <c r="D184" s="114">
        <v>726087</v>
      </c>
      <c r="E184" s="114">
        <v>0</v>
      </c>
      <c r="F184" s="114">
        <v>4183589</v>
      </c>
      <c r="G184" s="114">
        <f t="shared" si="9"/>
        <v>4909676</v>
      </c>
      <c r="H184" s="114">
        <v>0</v>
      </c>
      <c r="I184" s="114">
        <v>0</v>
      </c>
      <c r="J184" s="114">
        <v>2312521</v>
      </c>
      <c r="K184" s="114">
        <f t="shared" si="8"/>
        <v>2312521</v>
      </c>
      <c r="L184" s="114">
        <v>904.32</v>
      </c>
      <c r="M184" s="114">
        <v>0</v>
      </c>
    </row>
    <row r="185" spans="1:13" x14ac:dyDescent="0.2">
      <c r="A185" s="431">
        <v>28</v>
      </c>
      <c r="B185" s="431" t="s">
        <v>275</v>
      </c>
      <c r="C185" s="111">
        <v>0</v>
      </c>
      <c r="D185" s="111">
        <v>293568</v>
      </c>
      <c r="E185" s="111">
        <v>0</v>
      </c>
      <c r="F185" s="111">
        <v>2287869</v>
      </c>
      <c r="G185" s="111">
        <f t="shared" si="9"/>
        <v>2581437</v>
      </c>
      <c r="H185" s="111">
        <v>0</v>
      </c>
      <c r="I185" s="111">
        <v>0</v>
      </c>
      <c r="J185" s="111">
        <v>154656</v>
      </c>
      <c r="K185" s="111">
        <f t="shared" si="8"/>
        <v>154656</v>
      </c>
      <c r="L185" s="111">
        <v>513.94000000000005</v>
      </c>
      <c r="M185" s="111">
        <v>0</v>
      </c>
    </row>
    <row r="186" spans="1:13" x14ac:dyDescent="0.2">
      <c r="A186" s="435">
        <v>29</v>
      </c>
      <c r="B186" s="435" t="s">
        <v>276</v>
      </c>
      <c r="C186" s="114">
        <v>0</v>
      </c>
      <c r="D186" s="114">
        <v>203510</v>
      </c>
      <c r="E186" s="114">
        <v>0</v>
      </c>
      <c r="F186" s="114">
        <v>1636371</v>
      </c>
      <c r="G186" s="114">
        <f t="shared" si="9"/>
        <v>1839881</v>
      </c>
      <c r="H186" s="114">
        <v>0</v>
      </c>
      <c r="I186" s="114">
        <v>0</v>
      </c>
      <c r="J186" s="114">
        <v>724199</v>
      </c>
      <c r="K186" s="114">
        <f t="shared" si="8"/>
        <v>724199</v>
      </c>
      <c r="L186" s="114">
        <v>466.39</v>
      </c>
      <c r="M186" s="114">
        <v>0</v>
      </c>
    </row>
    <row r="187" spans="1:13" x14ac:dyDescent="0.2">
      <c r="A187" s="431">
        <v>30</v>
      </c>
      <c r="B187" s="431" t="s">
        <v>214</v>
      </c>
      <c r="C187" s="111">
        <v>0</v>
      </c>
      <c r="D187" s="111">
        <v>79395</v>
      </c>
      <c r="E187" s="111">
        <v>0</v>
      </c>
      <c r="F187" s="111">
        <v>1648646</v>
      </c>
      <c r="G187" s="111">
        <f t="shared" si="9"/>
        <v>1728041</v>
      </c>
      <c r="H187" s="111">
        <v>0</v>
      </c>
      <c r="I187" s="111">
        <v>0</v>
      </c>
      <c r="J187" s="111">
        <v>109133</v>
      </c>
      <c r="K187" s="111">
        <f t="shared" si="8"/>
        <v>109133</v>
      </c>
      <c r="L187" s="111">
        <v>0</v>
      </c>
      <c r="M187" s="111">
        <v>0</v>
      </c>
    </row>
    <row r="188" spans="1:13" x14ac:dyDescent="0.2">
      <c r="A188" s="435">
        <v>31</v>
      </c>
      <c r="B188" s="435" t="s">
        <v>277</v>
      </c>
      <c r="C188" s="114">
        <v>0</v>
      </c>
      <c r="D188" s="114">
        <v>693014</v>
      </c>
      <c r="E188" s="114">
        <v>0</v>
      </c>
      <c r="F188" s="114">
        <v>3283123</v>
      </c>
      <c r="G188" s="114">
        <f t="shared" si="9"/>
        <v>3976137</v>
      </c>
      <c r="H188" s="114">
        <v>0</v>
      </c>
      <c r="I188" s="114">
        <v>0</v>
      </c>
      <c r="J188" s="114">
        <v>5367458</v>
      </c>
      <c r="K188" s="114">
        <f t="shared" si="8"/>
        <v>5367458</v>
      </c>
      <c r="L188" s="114">
        <v>0</v>
      </c>
      <c r="M188" s="114">
        <v>0</v>
      </c>
    </row>
    <row r="189" spans="1:13" x14ac:dyDescent="0.2">
      <c r="A189" s="431">
        <v>32</v>
      </c>
      <c r="B189" s="431" t="s">
        <v>278</v>
      </c>
      <c r="C189" s="111">
        <v>0</v>
      </c>
      <c r="D189" s="111">
        <v>0</v>
      </c>
      <c r="E189" s="111">
        <v>0</v>
      </c>
      <c r="F189" s="111">
        <v>0</v>
      </c>
      <c r="G189" s="111">
        <f t="shared" si="9"/>
        <v>0</v>
      </c>
      <c r="H189" s="111">
        <v>0</v>
      </c>
      <c r="I189" s="111">
        <v>0</v>
      </c>
      <c r="J189" s="111">
        <v>0</v>
      </c>
      <c r="K189" s="111">
        <f t="shared" si="8"/>
        <v>0</v>
      </c>
      <c r="L189" s="111">
        <v>0</v>
      </c>
      <c r="M189" s="111">
        <v>0</v>
      </c>
    </row>
    <row r="190" spans="1:13" x14ac:dyDescent="0.2">
      <c r="A190" s="435">
        <v>33</v>
      </c>
      <c r="B190" s="435" t="s">
        <v>279</v>
      </c>
      <c r="C190" s="114">
        <v>0</v>
      </c>
      <c r="D190" s="114">
        <v>1215789</v>
      </c>
      <c r="E190" s="114">
        <v>0</v>
      </c>
      <c r="F190" s="114">
        <v>2360356</v>
      </c>
      <c r="G190" s="114">
        <f t="shared" si="9"/>
        <v>3576145</v>
      </c>
      <c r="H190" s="114">
        <v>0</v>
      </c>
      <c r="I190" s="114">
        <v>4000335</v>
      </c>
      <c r="J190" s="114">
        <v>115424</v>
      </c>
      <c r="K190" s="114">
        <f t="shared" si="8"/>
        <v>4115759</v>
      </c>
      <c r="L190" s="114">
        <v>0</v>
      </c>
      <c r="M190" s="114">
        <v>0</v>
      </c>
    </row>
    <row r="191" spans="1:13" x14ac:dyDescent="0.2">
      <c r="A191" s="431">
        <v>34</v>
      </c>
      <c r="B191" s="431" t="s">
        <v>280</v>
      </c>
      <c r="C191" s="111">
        <v>0</v>
      </c>
      <c r="D191" s="111">
        <v>434067</v>
      </c>
      <c r="E191" s="111">
        <v>0</v>
      </c>
      <c r="F191" s="111">
        <v>8182927</v>
      </c>
      <c r="G191" s="111">
        <f t="shared" si="9"/>
        <v>8616994</v>
      </c>
      <c r="H191" s="111">
        <v>0</v>
      </c>
      <c r="I191" s="111">
        <v>0</v>
      </c>
      <c r="J191" s="111">
        <v>1099389</v>
      </c>
      <c r="K191" s="111">
        <f t="shared" si="8"/>
        <v>1099389</v>
      </c>
      <c r="L191" s="111">
        <v>7565.76</v>
      </c>
      <c r="M191" s="111">
        <v>0</v>
      </c>
    </row>
    <row r="192" spans="1:13" x14ac:dyDescent="0.2">
      <c r="A192" s="435">
        <v>35</v>
      </c>
      <c r="B192" s="435" t="s">
        <v>222</v>
      </c>
      <c r="C192" s="114">
        <v>0</v>
      </c>
      <c r="D192" s="114">
        <v>241429</v>
      </c>
      <c r="E192" s="114">
        <v>0</v>
      </c>
      <c r="F192" s="114">
        <v>811615</v>
      </c>
      <c r="G192" s="114">
        <f t="shared" si="9"/>
        <v>1053044</v>
      </c>
      <c r="H192" s="114">
        <v>0</v>
      </c>
      <c r="I192" s="114">
        <v>0</v>
      </c>
      <c r="J192" s="114">
        <v>245001</v>
      </c>
      <c r="K192" s="114">
        <f t="shared" si="8"/>
        <v>245001</v>
      </c>
      <c r="L192" s="114">
        <v>0</v>
      </c>
      <c r="M192" s="114">
        <v>0</v>
      </c>
    </row>
    <row r="193" spans="1:17" x14ac:dyDescent="0.2">
      <c r="A193" s="431">
        <v>36</v>
      </c>
      <c r="B193" s="431" t="s">
        <v>281</v>
      </c>
      <c r="C193" s="111">
        <v>0</v>
      </c>
      <c r="D193" s="111">
        <v>175498</v>
      </c>
      <c r="E193" s="111">
        <v>0</v>
      </c>
      <c r="F193" s="111">
        <v>1308442</v>
      </c>
      <c r="G193" s="111">
        <f t="shared" si="9"/>
        <v>1483940</v>
      </c>
      <c r="H193" s="111">
        <v>0</v>
      </c>
      <c r="I193" s="111">
        <v>0</v>
      </c>
      <c r="J193" s="111">
        <v>611118</v>
      </c>
      <c r="K193" s="111">
        <f t="shared" si="8"/>
        <v>611118</v>
      </c>
      <c r="L193" s="111">
        <v>0</v>
      </c>
      <c r="M193" s="111">
        <v>0</v>
      </c>
    </row>
    <row r="194" spans="1:17" x14ac:dyDescent="0.2">
      <c r="A194" s="435">
        <v>37</v>
      </c>
      <c r="B194" s="435" t="s">
        <v>282</v>
      </c>
      <c r="C194" s="117">
        <v>0</v>
      </c>
      <c r="D194" s="117">
        <v>423266</v>
      </c>
      <c r="E194" s="117">
        <v>0</v>
      </c>
      <c r="F194" s="117">
        <v>4389445</v>
      </c>
      <c r="G194" s="117">
        <f t="shared" si="9"/>
        <v>4812711</v>
      </c>
      <c r="H194" s="117">
        <v>8882</v>
      </c>
      <c r="I194" s="117">
        <v>0</v>
      </c>
      <c r="J194" s="117">
        <v>21440</v>
      </c>
      <c r="K194" s="117">
        <f t="shared" si="8"/>
        <v>30322</v>
      </c>
      <c r="L194" s="117">
        <v>0</v>
      </c>
      <c r="M194" s="117">
        <v>0</v>
      </c>
    </row>
    <row r="195" spans="1:17" ht="13.5" thickBot="1" x14ac:dyDescent="0.25">
      <c r="A195" s="432">
        <f>A194</f>
        <v>37</v>
      </c>
      <c r="B195" s="433" t="s">
        <v>245</v>
      </c>
      <c r="C195" s="122">
        <f t="shared" ref="C195:M195" si="10">SUM(C158:C194)</f>
        <v>0</v>
      </c>
      <c r="D195" s="122">
        <f t="shared" si="10"/>
        <v>16666055</v>
      </c>
      <c r="E195" s="122">
        <f t="shared" si="10"/>
        <v>0</v>
      </c>
      <c r="F195" s="122">
        <f t="shared" si="10"/>
        <v>93145956</v>
      </c>
      <c r="G195" s="122">
        <f t="shared" si="10"/>
        <v>109812011</v>
      </c>
      <c r="H195" s="122">
        <f t="shared" si="10"/>
        <v>8882</v>
      </c>
      <c r="I195" s="122">
        <f t="shared" si="10"/>
        <v>20208847</v>
      </c>
      <c r="J195" s="122">
        <f t="shared" si="10"/>
        <v>23003943</v>
      </c>
      <c r="K195" s="122">
        <f t="shared" si="10"/>
        <v>43221672</v>
      </c>
      <c r="L195" s="122">
        <f t="shared" si="10"/>
        <v>418357.7</v>
      </c>
      <c r="M195" s="122">
        <f t="shared" si="10"/>
        <v>0</v>
      </c>
    </row>
    <row r="196" spans="1:17" x14ac:dyDescent="0.2">
      <c r="B196" s="246"/>
      <c r="C196" s="206"/>
      <c r="D196" s="206"/>
      <c r="E196" s="206"/>
      <c r="F196" s="206"/>
      <c r="H196" s="206"/>
      <c r="I196" s="206"/>
      <c r="J196" s="206"/>
      <c r="L196" s="206"/>
      <c r="M196" s="206"/>
    </row>
    <row r="197" spans="1:17" ht="13.5" thickBot="1" x14ac:dyDescent="0.25">
      <c r="A197" s="429">
        <f>(A45+A149+A195)</f>
        <v>170</v>
      </c>
      <c r="B197" s="430" t="s">
        <v>283</v>
      </c>
      <c r="C197" s="212">
        <f t="shared" ref="C197:M197" si="11">(C45+C149+C195)</f>
        <v>5495457</v>
      </c>
      <c r="D197" s="212">
        <f t="shared" si="11"/>
        <v>1324759598</v>
      </c>
      <c r="E197" s="212">
        <f t="shared" si="11"/>
        <v>588158322</v>
      </c>
      <c r="F197" s="212">
        <f t="shared" si="11"/>
        <v>12368679038</v>
      </c>
      <c r="G197" s="212">
        <f t="shared" si="11"/>
        <v>14287092415</v>
      </c>
      <c r="H197" s="212">
        <f t="shared" si="11"/>
        <v>6537347</v>
      </c>
      <c r="I197" s="212">
        <f t="shared" si="11"/>
        <v>287971414</v>
      </c>
      <c r="J197" s="212">
        <f t="shared" si="11"/>
        <v>3031644496</v>
      </c>
      <c r="K197" s="212">
        <f t="shared" si="11"/>
        <v>3326153257</v>
      </c>
      <c r="L197" s="212">
        <f t="shared" si="11"/>
        <v>1368507888.4962001</v>
      </c>
      <c r="M197" s="212">
        <f t="shared" si="11"/>
        <v>117258846.11380002</v>
      </c>
    </row>
    <row r="198" spans="1:17" ht="13.5" thickTop="1" x14ac:dyDescent="0.2"/>
    <row r="200" spans="1:17" customFormat="1" x14ac:dyDescent="0.2">
      <c r="C200" s="449" t="s">
        <v>481</v>
      </c>
    </row>
    <row r="201" spans="1:17" customFormat="1" x14ac:dyDescent="0.2">
      <c r="C201" s="468" t="s">
        <v>538</v>
      </c>
      <c r="D201" s="471"/>
      <c r="E201" s="471"/>
      <c r="F201" s="471"/>
      <c r="G201" s="471"/>
      <c r="H201" s="471"/>
      <c r="I201" s="471"/>
      <c r="J201" s="471"/>
      <c r="K201" s="471"/>
      <c r="L201" s="471"/>
      <c r="M201" s="471"/>
      <c r="N201" s="471"/>
      <c r="O201" s="471"/>
      <c r="P201" s="471"/>
      <c r="Q201" s="472"/>
    </row>
    <row r="202" spans="1:17" x14ac:dyDescent="0.2">
      <c r="C202" s="452"/>
    </row>
    <row r="213" spans="15:15" x14ac:dyDescent="0.2">
      <c r="O213" s="248"/>
    </row>
  </sheetData>
  <mergeCells count="9">
    <mergeCell ref="L5:M5"/>
    <mergeCell ref="C5:G5"/>
    <mergeCell ref="H5:K5"/>
    <mergeCell ref="C52:G52"/>
    <mergeCell ref="H52:K52"/>
    <mergeCell ref="L52:M52"/>
    <mergeCell ref="C156:G156"/>
    <mergeCell ref="H156:K156"/>
    <mergeCell ref="L156:M156"/>
  </mergeCells>
  <printOptions gridLinesSet="0"/>
  <pageMargins left="3.75" right="0.25" top="0.5" bottom="0.3" header="0.5" footer="0.5"/>
  <pageSetup paperSize="1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C9F9D-5914-4990-8A62-9F084AA3DB57}">
  <sheetPr transitionEvaluation="1" transitionEntry="1">
    <tabColor theme="4" tint="-0.249977111117893"/>
  </sheetPr>
  <dimension ref="A1:AN209"/>
  <sheetViews>
    <sheetView showGridLines="0" zoomScaleNormal="100" workbookViewId="0">
      <pane xSplit="2" ySplit="5" topLeftCell="C6" activePane="bottomRight" state="frozen"/>
      <selection activeCell="A2" sqref="A2"/>
      <selection pane="topRight" activeCell="A2" sqref="A2"/>
      <selection pane="bottomLeft" activeCell="A2" sqref="A2"/>
      <selection pane="bottomRight"/>
    </sheetView>
  </sheetViews>
  <sheetFormatPr defaultColWidth="12.7109375" defaultRowHeight="12.75" x14ac:dyDescent="0.2"/>
  <cols>
    <col min="1" max="1" width="5.28515625" style="245" customWidth="1"/>
    <col min="2" max="9" width="14.42578125" style="245" customWidth="1"/>
    <col min="10" max="10" width="12.28515625" style="245" customWidth="1"/>
    <col min="11" max="11" width="12.7109375" style="245" customWidth="1"/>
    <col min="12" max="12" width="13.7109375" style="245" customWidth="1"/>
    <col min="13" max="13" width="13" style="245" customWidth="1"/>
    <col min="14" max="14" width="11.85546875" style="245" customWidth="1"/>
    <col min="15" max="15" width="13.140625" style="245" bestFit="1" customWidth="1"/>
    <col min="16" max="16" width="15.42578125" style="245" customWidth="1"/>
    <col min="17" max="17" width="11.140625" style="245" customWidth="1"/>
    <col min="18" max="18" width="3.7109375" style="245" customWidth="1"/>
    <col min="19" max="19" width="9.7109375" style="245" customWidth="1"/>
    <col min="20" max="20" width="12.85546875" style="245" hidden="1" customWidth="1"/>
    <col min="21" max="16384" width="12.7109375" style="245"/>
  </cols>
  <sheetData>
    <row r="1" spans="1:40" s="277" customFormat="1" ht="15.75" x14ac:dyDescent="0.2">
      <c r="A1" s="325" t="s">
        <v>0</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row>
    <row r="2" spans="1:40" s="277" customFormat="1" ht="15.75" x14ac:dyDescent="0.25">
      <c r="A2" s="360" t="s">
        <v>465</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row>
    <row r="3" spans="1:40" s="277" customFormat="1" ht="15.75" x14ac:dyDescent="0.2">
      <c r="A3" s="323" t="s">
        <v>525</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row>
    <row r="4" spans="1:40" customFormat="1" x14ac:dyDescent="0.2"/>
    <row r="5" spans="1:40" ht="54.75" customHeight="1" thickBot="1" x14ac:dyDescent="0.3">
      <c r="A5" s="361" t="s">
        <v>1</v>
      </c>
      <c r="B5" s="362" t="s">
        <v>328</v>
      </c>
      <c r="C5" s="356" t="s">
        <v>429</v>
      </c>
      <c r="D5" s="356" t="s">
        <v>430</v>
      </c>
      <c r="E5" s="356" t="s">
        <v>431</v>
      </c>
      <c r="F5" s="356" t="s">
        <v>432</v>
      </c>
      <c r="G5" s="356" t="s">
        <v>433</v>
      </c>
      <c r="H5" s="356" t="s">
        <v>434</v>
      </c>
      <c r="I5" s="356" t="s">
        <v>435</v>
      </c>
      <c r="J5" s="356" t="s">
        <v>436</v>
      </c>
      <c r="K5" s="356" t="s">
        <v>437</v>
      </c>
      <c r="L5" s="356" t="s">
        <v>438</v>
      </c>
      <c r="M5" s="356" t="s">
        <v>439</v>
      </c>
      <c r="N5" s="356" t="s">
        <v>440</v>
      </c>
      <c r="O5" s="356" t="s">
        <v>441</v>
      </c>
      <c r="P5" s="356" t="s">
        <v>442</v>
      </c>
      <c r="Q5" s="356" t="s">
        <v>346</v>
      </c>
      <c r="R5" s="363"/>
      <c r="S5" s="356" t="s">
        <v>347</v>
      </c>
      <c r="T5" s="332" t="s">
        <v>343</v>
      </c>
    </row>
    <row r="6" spans="1:40" x14ac:dyDescent="0.2">
      <c r="A6" s="434">
        <v>1</v>
      </c>
      <c r="B6" s="434" t="s">
        <v>5</v>
      </c>
      <c r="C6" s="216">
        <v>49613185</v>
      </c>
      <c r="D6" s="216">
        <v>13375013</v>
      </c>
      <c r="E6" s="216">
        <v>42413660</v>
      </c>
      <c r="F6" s="216">
        <v>0</v>
      </c>
      <c r="G6" s="216">
        <v>230</v>
      </c>
      <c r="H6" s="216">
        <v>2540330</v>
      </c>
      <c r="I6" s="216">
        <v>5184332</v>
      </c>
      <c r="J6" s="216">
        <v>1809974</v>
      </c>
      <c r="K6" s="216">
        <v>343016</v>
      </c>
      <c r="L6" s="216">
        <v>14693763</v>
      </c>
      <c r="M6" s="216">
        <v>32803799</v>
      </c>
      <c r="N6" s="216">
        <v>0</v>
      </c>
      <c r="O6" s="216">
        <v>664309</v>
      </c>
      <c r="P6" s="216">
        <f t="shared" ref="P6:P43" si="0">SUM(C6:O6)</f>
        <v>163441611</v>
      </c>
      <c r="Q6" s="218">
        <f t="shared" ref="Q6:Q43" si="1">IFERROR(P6/$T6,0)</f>
        <v>1025.5932117241769</v>
      </c>
      <c r="R6" s="250"/>
      <c r="S6" s="218">
        <f t="shared" ref="S6:S44" si="2">IF(Q$44,Q6/Q$44*100,0)</f>
        <v>115.74398671958707</v>
      </c>
      <c r="T6" s="265">
        <v>159363</v>
      </c>
    </row>
    <row r="7" spans="1:40" x14ac:dyDescent="0.2">
      <c r="A7" s="431">
        <v>2</v>
      </c>
      <c r="B7" s="431" t="s">
        <v>7</v>
      </c>
      <c r="C7" s="111">
        <v>6472247</v>
      </c>
      <c r="D7" s="111">
        <v>307645</v>
      </c>
      <c r="E7" s="111">
        <v>2199298</v>
      </c>
      <c r="F7" s="111">
        <v>0</v>
      </c>
      <c r="G7" s="111">
        <v>239793</v>
      </c>
      <c r="H7" s="111">
        <v>381808</v>
      </c>
      <c r="I7" s="111">
        <v>230927</v>
      </c>
      <c r="J7" s="111">
        <v>416627</v>
      </c>
      <c r="K7" s="111">
        <v>263166</v>
      </c>
      <c r="L7" s="111">
        <v>3962663</v>
      </c>
      <c r="M7" s="111">
        <v>11915148</v>
      </c>
      <c r="N7" s="111">
        <v>0</v>
      </c>
      <c r="O7" s="111">
        <v>941860</v>
      </c>
      <c r="P7" s="111">
        <f t="shared" si="0"/>
        <v>27331182</v>
      </c>
      <c r="Q7" s="112">
        <f t="shared" si="1"/>
        <v>1655.2314680232557</v>
      </c>
      <c r="R7" s="251"/>
      <c r="S7" s="112">
        <f t="shared" si="2"/>
        <v>186.80222027859008</v>
      </c>
      <c r="T7" s="266">
        <v>16512</v>
      </c>
    </row>
    <row r="8" spans="1:40" x14ac:dyDescent="0.2">
      <c r="A8" s="435">
        <v>3</v>
      </c>
      <c r="B8" s="435" t="s">
        <v>9</v>
      </c>
      <c r="C8" s="114">
        <v>637687</v>
      </c>
      <c r="D8" s="114">
        <v>342651</v>
      </c>
      <c r="E8" s="114">
        <v>226015</v>
      </c>
      <c r="F8" s="114">
        <v>0</v>
      </c>
      <c r="G8" s="114">
        <v>132115</v>
      </c>
      <c r="H8" s="114">
        <v>38040</v>
      </c>
      <c r="I8" s="114">
        <v>48248</v>
      </c>
      <c r="J8" s="114">
        <v>0</v>
      </c>
      <c r="K8" s="114">
        <v>0</v>
      </c>
      <c r="L8" s="114">
        <v>54623</v>
      </c>
      <c r="M8" s="114">
        <v>461048</v>
      </c>
      <c r="N8" s="114">
        <v>0</v>
      </c>
      <c r="O8" s="114">
        <v>0</v>
      </c>
      <c r="P8" s="114">
        <f t="shared" si="0"/>
        <v>1940427</v>
      </c>
      <c r="Q8" s="115">
        <f t="shared" si="1"/>
        <v>292.58549457177321</v>
      </c>
      <c r="R8" s="252"/>
      <c r="S8" s="115">
        <f t="shared" si="2"/>
        <v>33.019925649787545</v>
      </c>
      <c r="T8" s="256">
        <v>6632</v>
      </c>
    </row>
    <row r="9" spans="1:40" x14ac:dyDescent="0.2">
      <c r="A9" s="431">
        <v>4</v>
      </c>
      <c r="B9" s="431" t="s">
        <v>11</v>
      </c>
      <c r="C9" s="111">
        <v>14174823</v>
      </c>
      <c r="D9" s="111">
        <v>4933233</v>
      </c>
      <c r="E9" s="111">
        <v>10767041</v>
      </c>
      <c r="F9" s="111">
        <v>0</v>
      </c>
      <c r="G9" s="111">
        <v>9555</v>
      </c>
      <c r="H9" s="111">
        <v>1264385</v>
      </c>
      <c r="I9" s="111">
        <v>660</v>
      </c>
      <c r="J9" s="111">
        <v>457275</v>
      </c>
      <c r="K9" s="111">
        <v>0</v>
      </c>
      <c r="L9" s="111">
        <v>8983836</v>
      </c>
      <c r="M9" s="111">
        <v>21205537</v>
      </c>
      <c r="N9" s="111">
        <v>0</v>
      </c>
      <c r="O9" s="111">
        <v>71331</v>
      </c>
      <c r="P9" s="111">
        <f t="shared" si="0"/>
        <v>61867676</v>
      </c>
      <c r="Q9" s="112">
        <f t="shared" si="1"/>
        <v>1195.6723808051331</v>
      </c>
      <c r="R9" s="251"/>
      <c r="S9" s="112">
        <f t="shared" si="2"/>
        <v>134.9383815950076</v>
      </c>
      <c r="T9" s="266">
        <v>51743</v>
      </c>
    </row>
    <row r="10" spans="1:40" x14ac:dyDescent="0.2">
      <c r="A10" s="435">
        <v>5</v>
      </c>
      <c r="B10" s="435" t="s">
        <v>13</v>
      </c>
      <c r="C10" s="114">
        <v>60312147</v>
      </c>
      <c r="D10" s="114">
        <v>11260399</v>
      </c>
      <c r="E10" s="114">
        <v>36860975</v>
      </c>
      <c r="F10" s="114">
        <v>0</v>
      </c>
      <c r="G10" s="114">
        <v>7719868</v>
      </c>
      <c r="H10" s="114">
        <v>1806221</v>
      </c>
      <c r="I10" s="114">
        <v>3780797</v>
      </c>
      <c r="J10" s="114">
        <v>3171922</v>
      </c>
      <c r="K10" s="114">
        <v>1055548</v>
      </c>
      <c r="L10" s="114">
        <v>7659972</v>
      </c>
      <c r="M10" s="114">
        <v>45212337</v>
      </c>
      <c r="N10" s="114">
        <v>0</v>
      </c>
      <c r="O10" s="114">
        <v>3307395</v>
      </c>
      <c r="P10" s="114">
        <f t="shared" si="0"/>
        <v>182147581</v>
      </c>
      <c r="Q10" s="115">
        <f t="shared" si="1"/>
        <v>719.20896229581342</v>
      </c>
      <c r="R10" s="252"/>
      <c r="S10" s="118">
        <f t="shared" si="2"/>
        <v>81.16679364582447</v>
      </c>
      <c r="T10" s="256">
        <v>253261</v>
      </c>
    </row>
    <row r="11" spans="1:40" x14ac:dyDescent="0.2">
      <c r="A11" s="431">
        <v>6</v>
      </c>
      <c r="B11" s="431" t="s">
        <v>15</v>
      </c>
      <c r="C11" s="111">
        <v>0</v>
      </c>
      <c r="D11" s="111">
        <v>0</v>
      </c>
      <c r="E11" s="111">
        <v>0</v>
      </c>
      <c r="F11" s="111">
        <v>0</v>
      </c>
      <c r="G11" s="111">
        <v>0</v>
      </c>
      <c r="H11" s="111">
        <v>0</v>
      </c>
      <c r="I11" s="111">
        <v>0</v>
      </c>
      <c r="J11" s="111">
        <v>0</v>
      </c>
      <c r="K11" s="111">
        <v>0</v>
      </c>
      <c r="L11" s="111">
        <v>0</v>
      </c>
      <c r="M11" s="111">
        <v>0</v>
      </c>
      <c r="N11" s="111">
        <v>0</v>
      </c>
      <c r="O11" s="111">
        <v>0</v>
      </c>
      <c r="P11" s="111">
        <f t="shared" si="0"/>
        <v>0</v>
      </c>
      <c r="Q11" s="112">
        <f t="shared" si="1"/>
        <v>0</v>
      </c>
      <c r="R11" s="251"/>
      <c r="S11" s="220">
        <f t="shared" si="2"/>
        <v>0</v>
      </c>
      <c r="T11" s="266">
        <v>0</v>
      </c>
    </row>
    <row r="12" spans="1:40" x14ac:dyDescent="0.2">
      <c r="A12" s="435">
        <v>7</v>
      </c>
      <c r="B12" s="435" t="s">
        <v>244</v>
      </c>
      <c r="C12" s="114">
        <v>1786313</v>
      </c>
      <c r="D12" s="114">
        <v>554440</v>
      </c>
      <c r="E12" s="114">
        <v>630740</v>
      </c>
      <c r="F12" s="114">
        <v>0</v>
      </c>
      <c r="G12" s="114">
        <v>185518</v>
      </c>
      <c r="H12" s="114">
        <v>255066</v>
      </c>
      <c r="I12" s="114">
        <v>10107</v>
      </c>
      <c r="J12" s="114">
        <v>85605</v>
      </c>
      <c r="K12" s="114">
        <v>0</v>
      </c>
      <c r="L12" s="114">
        <v>44070</v>
      </c>
      <c r="M12" s="114">
        <v>1262598</v>
      </c>
      <c r="N12" s="114">
        <v>0</v>
      </c>
      <c r="O12" s="114">
        <v>24155</v>
      </c>
      <c r="P12" s="114">
        <f t="shared" si="0"/>
        <v>4838612</v>
      </c>
      <c r="Q12" s="115">
        <f t="shared" si="1"/>
        <v>875.76687782805425</v>
      </c>
      <c r="R12" s="252"/>
      <c r="S12" s="118">
        <f t="shared" si="2"/>
        <v>98.835238687252158</v>
      </c>
      <c r="T12" s="256">
        <v>5525</v>
      </c>
    </row>
    <row r="13" spans="1:40" x14ac:dyDescent="0.2">
      <c r="A13" s="431">
        <v>8</v>
      </c>
      <c r="B13" s="431" t="s">
        <v>18</v>
      </c>
      <c r="C13" s="111">
        <v>24851725</v>
      </c>
      <c r="D13" s="111">
        <v>957004</v>
      </c>
      <c r="E13" s="111">
        <v>8443009</v>
      </c>
      <c r="F13" s="111">
        <v>0</v>
      </c>
      <c r="G13" s="111">
        <v>1550254</v>
      </c>
      <c r="H13" s="111">
        <v>943953</v>
      </c>
      <c r="I13" s="111">
        <v>388078</v>
      </c>
      <c r="J13" s="111">
        <v>0</v>
      </c>
      <c r="K13" s="111">
        <v>0</v>
      </c>
      <c r="L13" s="111">
        <v>3621741</v>
      </c>
      <c r="M13" s="111">
        <v>13215005</v>
      </c>
      <c r="N13" s="111">
        <v>0</v>
      </c>
      <c r="O13" s="111">
        <v>11996468</v>
      </c>
      <c r="P13" s="111">
        <f t="shared" si="0"/>
        <v>65967237</v>
      </c>
      <c r="Q13" s="112">
        <f t="shared" si="1"/>
        <v>1544.9001639344262</v>
      </c>
      <c r="R13" s="251"/>
      <c r="S13" s="220">
        <f t="shared" si="2"/>
        <v>174.35070943664172</v>
      </c>
      <c r="T13" s="266">
        <v>42700</v>
      </c>
    </row>
    <row r="14" spans="1:40" x14ac:dyDescent="0.2">
      <c r="A14" s="435">
        <v>9</v>
      </c>
      <c r="B14" s="435" t="s">
        <v>20</v>
      </c>
      <c r="C14" s="114">
        <v>0</v>
      </c>
      <c r="D14" s="114">
        <v>0</v>
      </c>
      <c r="E14" s="114">
        <v>0</v>
      </c>
      <c r="F14" s="114">
        <v>0</v>
      </c>
      <c r="G14" s="114">
        <v>0</v>
      </c>
      <c r="H14" s="114">
        <v>0</v>
      </c>
      <c r="I14" s="114">
        <v>0</v>
      </c>
      <c r="J14" s="114">
        <v>0</v>
      </c>
      <c r="K14" s="114">
        <v>0</v>
      </c>
      <c r="L14" s="114">
        <v>0</v>
      </c>
      <c r="M14" s="114">
        <v>0</v>
      </c>
      <c r="N14" s="114">
        <v>0</v>
      </c>
      <c r="O14" s="114">
        <v>0</v>
      </c>
      <c r="P14" s="114">
        <f t="shared" si="0"/>
        <v>0</v>
      </c>
      <c r="Q14" s="115">
        <f t="shared" si="1"/>
        <v>0</v>
      </c>
      <c r="R14" s="252"/>
      <c r="S14" s="118">
        <f t="shared" si="2"/>
        <v>0</v>
      </c>
      <c r="T14" s="256">
        <v>0</v>
      </c>
    </row>
    <row r="15" spans="1:40" x14ac:dyDescent="0.2">
      <c r="A15" s="431">
        <v>10</v>
      </c>
      <c r="B15" s="431" t="s">
        <v>22</v>
      </c>
      <c r="C15" s="111">
        <v>13247192</v>
      </c>
      <c r="D15" s="111">
        <v>1773388</v>
      </c>
      <c r="E15" s="111">
        <v>11964992</v>
      </c>
      <c r="F15" s="111">
        <v>0</v>
      </c>
      <c r="G15" s="111">
        <v>749185</v>
      </c>
      <c r="H15" s="111">
        <v>4566723</v>
      </c>
      <c r="I15" s="111">
        <v>712875</v>
      </c>
      <c r="J15" s="111">
        <v>459891</v>
      </c>
      <c r="K15" s="111">
        <v>0</v>
      </c>
      <c r="L15" s="111">
        <v>766655</v>
      </c>
      <c r="M15" s="111">
        <v>9347757</v>
      </c>
      <c r="N15" s="111">
        <v>0</v>
      </c>
      <c r="O15" s="111">
        <v>2975997</v>
      </c>
      <c r="P15" s="111">
        <f t="shared" si="0"/>
        <v>46564655</v>
      </c>
      <c r="Q15" s="112">
        <f t="shared" si="1"/>
        <v>1936.7239945098365</v>
      </c>
      <c r="R15" s="251"/>
      <c r="S15" s="220">
        <f t="shared" si="2"/>
        <v>218.5702418244349</v>
      </c>
      <c r="T15" s="266">
        <v>24043</v>
      </c>
    </row>
    <row r="16" spans="1:40" x14ac:dyDescent="0.2">
      <c r="A16" s="435">
        <v>11</v>
      </c>
      <c r="B16" s="435" t="s">
        <v>24</v>
      </c>
      <c r="C16" s="114">
        <v>7240401</v>
      </c>
      <c r="D16" s="114">
        <v>1461330</v>
      </c>
      <c r="E16" s="114">
        <v>5605293</v>
      </c>
      <c r="F16" s="114">
        <v>40108</v>
      </c>
      <c r="G16" s="114">
        <v>345222</v>
      </c>
      <c r="H16" s="114">
        <v>249286</v>
      </c>
      <c r="I16" s="114">
        <v>412470</v>
      </c>
      <c r="J16" s="114">
        <v>135207</v>
      </c>
      <c r="K16" s="114">
        <v>11698</v>
      </c>
      <c r="L16" s="114">
        <v>768429</v>
      </c>
      <c r="M16" s="114">
        <v>5768322</v>
      </c>
      <c r="N16" s="114">
        <v>0</v>
      </c>
      <c r="O16" s="114">
        <v>66828</v>
      </c>
      <c r="P16" s="114">
        <f t="shared" si="0"/>
        <v>22104594</v>
      </c>
      <c r="Q16" s="115">
        <f t="shared" si="1"/>
        <v>1393.0296193597176</v>
      </c>
      <c r="R16" s="252"/>
      <c r="S16" s="118">
        <f t="shared" si="2"/>
        <v>157.21126068307589</v>
      </c>
      <c r="T16" s="256">
        <v>15868</v>
      </c>
    </row>
    <row r="17" spans="1:20" x14ac:dyDescent="0.2">
      <c r="A17" s="431">
        <v>12</v>
      </c>
      <c r="B17" s="431" t="s">
        <v>26</v>
      </c>
      <c r="C17" s="111">
        <v>0</v>
      </c>
      <c r="D17" s="111">
        <v>0</v>
      </c>
      <c r="E17" s="111">
        <v>0</v>
      </c>
      <c r="F17" s="111">
        <v>0</v>
      </c>
      <c r="G17" s="111">
        <v>0</v>
      </c>
      <c r="H17" s="111">
        <v>0</v>
      </c>
      <c r="I17" s="111">
        <v>0</v>
      </c>
      <c r="J17" s="111">
        <v>0</v>
      </c>
      <c r="K17" s="111">
        <v>0</v>
      </c>
      <c r="L17" s="111">
        <v>0</v>
      </c>
      <c r="M17" s="111">
        <v>0</v>
      </c>
      <c r="N17" s="111">
        <v>0</v>
      </c>
      <c r="O17" s="111">
        <v>0</v>
      </c>
      <c r="P17" s="111">
        <f t="shared" si="0"/>
        <v>0</v>
      </c>
      <c r="Q17" s="112">
        <f t="shared" si="1"/>
        <v>0</v>
      </c>
      <c r="R17" s="251"/>
      <c r="S17" s="220">
        <f t="shared" si="2"/>
        <v>0</v>
      </c>
      <c r="T17" s="266">
        <v>0</v>
      </c>
    </row>
    <row r="18" spans="1:20" x14ac:dyDescent="0.2">
      <c r="A18" s="435">
        <v>13</v>
      </c>
      <c r="B18" s="435" t="s">
        <v>28</v>
      </c>
      <c r="C18" s="114">
        <v>16683966</v>
      </c>
      <c r="D18" s="114">
        <v>1969130</v>
      </c>
      <c r="E18" s="114">
        <v>8347552</v>
      </c>
      <c r="F18" s="114">
        <v>0</v>
      </c>
      <c r="G18" s="114">
        <v>0</v>
      </c>
      <c r="H18" s="114">
        <v>1099280</v>
      </c>
      <c r="I18" s="114">
        <v>706428</v>
      </c>
      <c r="J18" s="114">
        <v>372000</v>
      </c>
      <c r="K18" s="114">
        <v>712120</v>
      </c>
      <c r="L18" s="114">
        <v>2825533</v>
      </c>
      <c r="M18" s="114">
        <v>16611591</v>
      </c>
      <c r="N18" s="114">
        <v>0</v>
      </c>
      <c r="O18" s="114">
        <v>240839</v>
      </c>
      <c r="P18" s="114">
        <f t="shared" si="0"/>
        <v>49568439</v>
      </c>
      <c r="Q18" s="115">
        <f t="shared" si="1"/>
        <v>1768.4697634592744</v>
      </c>
      <c r="R18" s="252"/>
      <c r="S18" s="118">
        <f t="shared" si="2"/>
        <v>199.58180151339658</v>
      </c>
      <c r="T18" s="256">
        <v>28029</v>
      </c>
    </row>
    <row r="19" spans="1:20" x14ac:dyDescent="0.2">
      <c r="A19" s="431">
        <v>14</v>
      </c>
      <c r="B19" s="431" t="s">
        <v>30</v>
      </c>
      <c r="C19" s="111">
        <v>3360874</v>
      </c>
      <c r="D19" s="111">
        <v>177162</v>
      </c>
      <c r="E19" s="111">
        <v>1325527</v>
      </c>
      <c r="F19" s="111">
        <v>0</v>
      </c>
      <c r="G19" s="111">
        <v>129916</v>
      </c>
      <c r="H19" s="111">
        <v>250228</v>
      </c>
      <c r="I19" s="111">
        <v>0</v>
      </c>
      <c r="J19" s="111">
        <v>0</v>
      </c>
      <c r="K19" s="111">
        <v>0</v>
      </c>
      <c r="L19" s="111">
        <v>252168</v>
      </c>
      <c r="M19" s="111">
        <v>3075358</v>
      </c>
      <c r="N19" s="111">
        <v>0</v>
      </c>
      <c r="O19" s="111">
        <v>48536</v>
      </c>
      <c r="P19" s="111">
        <f t="shared" si="0"/>
        <v>8619769</v>
      </c>
      <c r="Q19" s="112">
        <f t="shared" si="1"/>
        <v>1268.1725761365308</v>
      </c>
      <c r="R19" s="251"/>
      <c r="S19" s="220">
        <f t="shared" si="2"/>
        <v>143.12043813523903</v>
      </c>
      <c r="T19" s="266">
        <v>6797</v>
      </c>
    </row>
    <row r="20" spans="1:20" x14ac:dyDescent="0.2">
      <c r="A20" s="435">
        <v>15</v>
      </c>
      <c r="B20" s="435" t="s">
        <v>32</v>
      </c>
      <c r="C20" s="114">
        <v>23418797</v>
      </c>
      <c r="D20" s="114">
        <v>5301918</v>
      </c>
      <c r="E20" s="114">
        <v>17808582</v>
      </c>
      <c r="F20" s="114">
        <v>0</v>
      </c>
      <c r="G20" s="114">
        <v>4528229</v>
      </c>
      <c r="H20" s="114">
        <v>808477</v>
      </c>
      <c r="I20" s="114">
        <v>1043585</v>
      </c>
      <c r="J20" s="114">
        <v>2741297</v>
      </c>
      <c r="K20" s="114">
        <v>1388624</v>
      </c>
      <c r="L20" s="114">
        <v>6652562</v>
      </c>
      <c r="M20" s="114">
        <v>30639796</v>
      </c>
      <c r="N20" s="114">
        <v>0</v>
      </c>
      <c r="O20" s="114">
        <v>3679686</v>
      </c>
      <c r="P20" s="114">
        <f t="shared" si="0"/>
        <v>98011553</v>
      </c>
      <c r="Q20" s="115">
        <f t="shared" si="1"/>
        <v>716.49538353570722</v>
      </c>
      <c r="R20" s="252"/>
      <c r="S20" s="118">
        <f t="shared" si="2"/>
        <v>80.860550955855544</v>
      </c>
      <c r="T20" s="256">
        <v>136793</v>
      </c>
    </row>
    <row r="21" spans="1:20" x14ac:dyDescent="0.2">
      <c r="A21" s="431">
        <v>16</v>
      </c>
      <c r="B21" s="431" t="s">
        <v>34</v>
      </c>
      <c r="C21" s="111">
        <v>18748593</v>
      </c>
      <c r="D21" s="111">
        <v>2019111</v>
      </c>
      <c r="E21" s="111">
        <v>8721716</v>
      </c>
      <c r="F21" s="111">
        <v>0</v>
      </c>
      <c r="G21" s="111">
        <v>12847</v>
      </c>
      <c r="H21" s="111">
        <v>1041633</v>
      </c>
      <c r="I21" s="111">
        <v>446311</v>
      </c>
      <c r="J21" s="111">
        <v>397899</v>
      </c>
      <c r="K21" s="111">
        <v>144888</v>
      </c>
      <c r="L21" s="111">
        <v>4073397</v>
      </c>
      <c r="M21" s="111">
        <v>19531465</v>
      </c>
      <c r="N21" s="111">
        <v>0</v>
      </c>
      <c r="O21" s="111">
        <v>269700</v>
      </c>
      <c r="P21" s="111">
        <f t="shared" si="0"/>
        <v>55407560</v>
      </c>
      <c r="Q21" s="112">
        <f t="shared" si="1"/>
        <v>974.13034687670313</v>
      </c>
      <c r="R21" s="251"/>
      <c r="S21" s="220">
        <f t="shared" si="2"/>
        <v>109.93611174794596</v>
      </c>
      <c r="T21" s="266">
        <v>56879</v>
      </c>
    </row>
    <row r="22" spans="1:20" x14ac:dyDescent="0.2">
      <c r="A22" s="435">
        <v>17</v>
      </c>
      <c r="B22" s="435" t="s">
        <v>36</v>
      </c>
      <c r="C22" s="114">
        <v>0</v>
      </c>
      <c r="D22" s="114">
        <v>0</v>
      </c>
      <c r="E22" s="114">
        <v>0</v>
      </c>
      <c r="F22" s="114">
        <v>0</v>
      </c>
      <c r="G22" s="114">
        <v>0</v>
      </c>
      <c r="H22" s="114">
        <v>0</v>
      </c>
      <c r="I22" s="114">
        <v>0</v>
      </c>
      <c r="J22" s="114">
        <v>0</v>
      </c>
      <c r="K22" s="114">
        <v>0</v>
      </c>
      <c r="L22" s="114">
        <v>0</v>
      </c>
      <c r="M22" s="114">
        <v>0</v>
      </c>
      <c r="N22" s="114">
        <v>0</v>
      </c>
      <c r="O22" s="114">
        <v>0</v>
      </c>
      <c r="P22" s="114">
        <f t="shared" si="0"/>
        <v>0</v>
      </c>
      <c r="Q22" s="115">
        <f t="shared" si="1"/>
        <v>0</v>
      </c>
      <c r="R22" s="252"/>
      <c r="S22" s="118">
        <f t="shared" si="2"/>
        <v>0</v>
      </c>
      <c r="T22" s="256">
        <v>0</v>
      </c>
    </row>
    <row r="23" spans="1:20" x14ac:dyDescent="0.2">
      <c r="A23" s="431">
        <v>18</v>
      </c>
      <c r="B23" s="431" t="s">
        <v>38</v>
      </c>
      <c r="C23" s="111">
        <v>1399055</v>
      </c>
      <c r="D23" s="111">
        <v>313135</v>
      </c>
      <c r="E23" s="111">
        <v>808267</v>
      </c>
      <c r="F23" s="111">
        <v>2631</v>
      </c>
      <c r="G23" s="111">
        <v>0</v>
      </c>
      <c r="H23" s="111">
        <v>209002</v>
      </c>
      <c r="I23" s="111">
        <v>71886</v>
      </c>
      <c r="J23" s="111">
        <v>41250</v>
      </c>
      <c r="K23" s="111">
        <v>0</v>
      </c>
      <c r="L23" s="111">
        <v>795662</v>
      </c>
      <c r="M23" s="111">
        <v>1999277</v>
      </c>
      <c r="N23" s="111">
        <v>0</v>
      </c>
      <c r="O23" s="111">
        <v>25636</v>
      </c>
      <c r="P23" s="111">
        <f t="shared" si="0"/>
        <v>5665801</v>
      </c>
      <c r="Q23" s="112">
        <f t="shared" si="1"/>
        <v>771.9074931880109</v>
      </c>
      <c r="R23" s="251"/>
      <c r="S23" s="220">
        <f t="shared" si="2"/>
        <v>87.114120509926877</v>
      </c>
      <c r="T23" s="266">
        <v>7340</v>
      </c>
    </row>
    <row r="24" spans="1:20" x14ac:dyDescent="0.2">
      <c r="A24" s="435">
        <v>19</v>
      </c>
      <c r="B24" s="435" t="s">
        <v>40</v>
      </c>
      <c r="C24" s="114">
        <v>22476692</v>
      </c>
      <c r="D24" s="114">
        <v>4550156</v>
      </c>
      <c r="E24" s="114">
        <v>11504680</v>
      </c>
      <c r="F24" s="114">
        <v>0</v>
      </c>
      <c r="G24" s="114">
        <v>45942</v>
      </c>
      <c r="H24" s="114">
        <v>1098765</v>
      </c>
      <c r="I24" s="114">
        <v>911752</v>
      </c>
      <c r="J24" s="114">
        <v>618947</v>
      </c>
      <c r="K24" s="114">
        <v>969682</v>
      </c>
      <c r="L24" s="114">
        <v>3451468</v>
      </c>
      <c r="M24" s="114">
        <v>20455663</v>
      </c>
      <c r="N24" s="114">
        <v>0</v>
      </c>
      <c r="O24" s="114">
        <v>0</v>
      </c>
      <c r="P24" s="114">
        <f t="shared" si="0"/>
        <v>66083747</v>
      </c>
      <c r="Q24" s="115">
        <f t="shared" si="1"/>
        <v>808.0475777065858</v>
      </c>
      <c r="R24" s="252"/>
      <c r="S24" s="118">
        <f t="shared" si="2"/>
        <v>91.192733175011156</v>
      </c>
      <c r="T24" s="256">
        <v>81782</v>
      </c>
    </row>
    <row r="25" spans="1:20" x14ac:dyDescent="0.2">
      <c r="A25" s="431">
        <v>20</v>
      </c>
      <c r="B25" s="431" t="s">
        <v>42</v>
      </c>
      <c r="C25" s="111">
        <v>14790477</v>
      </c>
      <c r="D25" s="111">
        <v>727392</v>
      </c>
      <c r="E25" s="111">
        <v>7154293</v>
      </c>
      <c r="F25" s="111">
        <v>0</v>
      </c>
      <c r="G25" s="111">
        <v>1013655</v>
      </c>
      <c r="H25" s="111">
        <v>679454</v>
      </c>
      <c r="I25" s="111">
        <v>1122572</v>
      </c>
      <c r="J25" s="111">
        <v>395993</v>
      </c>
      <c r="K25" s="111">
        <v>0</v>
      </c>
      <c r="L25" s="111">
        <v>575101</v>
      </c>
      <c r="M25" s="111">
        <v>6430583</v>
      </c>
      <c r="N25" s="111">
        <v>0</v>
      </c>
      <c r="O25" s="111">
        <v>205996</v>
      </c>
      <c r="P25" s="111">
        <f t="shared" si="0"/>
        <v>33095516</v>
      </c>
      <c r="Q25" s="112">
        <f t="shared" si="1"/>
        <v>771.22354531260919</v>
      </c>
      <c r="R25" s="251"/>
      <c r="S25" s="220">
        <f t="shared" si="2"/>
        <v>87.036933129099452</v>
      </c>
      <c r="T25" s="266">
        <v>42913</v>
      </c>
    </row>
    <row r="26" spans="1:20" x14ac:dyDescent="0.2">
      <c r="A26" s="435">
        <v>21</v>
      </c>
      <c r="B26" s="435" t="s">
        <v>44</v>
      </c>
      <c r="C26" s="114">
        <v>0</v>
      </c>
      <c r="D26" s="114">
        <v>0</v>
      </c>
      <c r="E26" s="114">
        <v>0</v>
      </c>
      <c r="F26" s="114">
        <v>0</v>
      </c>
      <c r="G26" s="114">
        <v>0</v>
      </c>
      <c r="H26" s="114">
        <v>0</v>
      </c>
      <c r="I26" s="114">
        <v>0</v>
      </c>
      <c r="J26" s="114">
        <v>0</v>
      </c>
      <c r="K26" s="114">
        <v>0</v>
      </c>
      <c r="L26" s="114">
        <v>0</v>
      </c>
      <c r="M26" s="114">
        <v>0</v>
      </c>
      <c r="N26" s="114">
        <v>0</v>
      </c>
      <c r="O26" s="114">
        <v>0</v>
      </c>
      <c r="P26" s="114">
        <f t="shared" si="0"/>
        <v>0</v>
      </c>
      <c r="Q26" s="115">
        <f t="shared" si="1"/>
        <v>0</v>
      </c>
      <c r="R26" s="252"/>
      <c r="S26" s="118">
        <f t="shared" si="2"/>
        <v>0</v>
      </c>
      <c r="T26" s="256">
        <v>0</v>
      </c>
    </row>
    <row r="27" spans="1:20" x14ac:dyDescent="0.2">
      <c r="A27" s="431">
        <v>22</v>
      </c>
      <c r="B27" s="431" t="s">
        <v>46</v>
      </c>
      <c r="C27" s="111">
        <v>0</v>
      </c>
      <c r="D27" s="111">
        <v>0</v>
      </c>
      <c r="E27" s="111">
        <v>0</v>
      </c>
      <c r="F27" s="111">
        <v>0</v>
      </c>
      <c r="G27" s="111">
        <v>0</v>
      </c>
      <c r="H27" s="111">
        <v>0</v>
      </c>
      <c r="I27" s="111">
        <v>0</v>
      </c>
      <c r="J27" s="111">
        <v>0</v>
      </c>
      <c r="K27" s="111">
        <v>0</v>
      </c>
      <c r="L27" s="111">
        <v>0</v>
      </c>
      <c r="M27" s="111">
        <v>0</v>
      </c>
      <c r="N27" s="111">
        <v>0</v>
      </c>
      <c r="O27" s="111">
        <v>0</v>
      </c>
      <c r="P27" s="111">
        <f t="shared" si="0"/>
        <v>0</v>
      </c>
      <c r="Q27" s="112">
        <f t="shared" si="1"/>
        <v>0</v>
      </c>
      <c r="R27" s="251"/>
      <c r="S27" s="220">
        <f t="shared" si="2"/>
        <v>0</v>
      </c>
      <c r="T27" s="266">
        <v>0</v>
      </c>
    </row>
    <row r="28" spans="1:20" x14ac:dyDescent="0.2">
      <c r="A28" s="435">
        <v>23</v>
      </c>
      <c r="B28" s="435" t="s">
        <v>48</v>
      </c>
      <c r="C28" s="114">
        <v>35707820</v>
      </c>
      <c r="D28" s="114">
        <v>6818360</v>
      </c>
      <c r="E28" s="114">
        <v>22936730</v>
      </c>
      <c r="F28" s="114">
        <v>538901</v>
      </c>
      <c r="G28" s="114">
        <v>4252102</v>
      </c>
      <c r="H28" s="114">
        <v>1421214</v>
      </c>
      <c r="I28" s="114">
        <v>2043579</v>
      </c>
      <c r="J28" s="114">
        <v>2983976</v>
      </c>
      <c r="K28" s="114">
        <v>1050677</v>
      </c>
      <c r="L28" s="114">
        <v>5441655</v>
      </c>
      <c r="M28" s="114">
        <v>37854668</v>
      </c>
      <c r="N28" s="114">
        <v>0</v>
      </c>
      <c r="O28" s="114">
        <v>679568</v>
      </c>
      <c r="P28" s="114">
        <f t="shared" si="0"/>
        <v>121729250</v>
      </c>
      <c r="Q28" s="115">
        <f t="shared" si="1"/>
        <v>666.5676455610253</v>
      </c>
      <c r="R28" s="252"/>
      <c r="S28" s="118">
        <f t="shared" si="2"/>
        <v>75.225923722543897</v>
      </c>
      <c r="T28" s="256">
        <v>182621</v>
      </c>
    </row>
    <row r="29" spans="1:20" x14ac:dyDescent="0.2">
      <c r="A29" s="431">
        <v>24</v>
      </c>
      <c r="B29" s="431" t="s">
        <v>50</v>
      </c>
      <c r="C29" s="111">
        <v>48191551</v>
      </c>
      <c r="D29" s="111">
        <v>21834355</v>
      </c>
      <c r="E29" s="111">
        <v>40577701</v>
      </c>
      <c r="F29" s="111">
        <v>483169</v>
      </c>
      <c r="G29" s="111">
        <v>4823633</v>
      </c>
      <c r="H29" s="111">
        <v>2730336</v>
      </c>
      <c r="I29" s="111">
        <v>3106317</v>
      </c>
      <c r="J29" s="111">
        <v>4731449</v>
      </c>
      <c r="K29" s="111">
        <v>6748742</v>
      </c>
      <c r="L29" s="111">
        <v>17522889</v>
      </c>
      <c r="M29" s="111">
        <v>49623020</v>
      </c>
      <c r="N29" s="111">
        <v>0</v>
      </c>
      <c r="O29" s="111">
        <v>354234</v>
      </c>
      <c r="P29" s="111">
        <f t="shared" si="0"/>
        <v>200727396</v>
      </c>
      <c r="Q29" s="112">
        <f t="shared" si="1"/>
        <v>817.94005036551675</v>
      </c>
      <c r="R29" s="251"/>
      <c r="S29" s="220">
        <f t="shared" si="2"/>
        <v>92.309154589437512</v>
      </c>
      <c r="T29" s="266">
        <v>245406</v>
      </c>
    </row>
    <row r="30" spans="1:20" x14ac:dyDescent="0.2">
      <c r="A30" s="435">
        <v>25</v>
      </c>
      <c r="B30" s="435" t="s">
        <v>52</v>
      </c>
      <c r="C30" s="114">
        <v>0</v>
      </c>
      <c r="D30" s="114">
        <v>0</v>
      </c>
      <c r="E30" s="114">
        <v>0</v>
      </c>
      <c r="F30" s="114">
        <v>0</v>
      </c>
      <c r="G30" s="114">
        <v>0</v>
      </c>
      <c r="H30" s="114">
        <v>0</v>
      </c>
      <c r="I30" s="114">
        <v>0</v>
      </c>
      <c r="J30" s="114">
        <v>0</v>
      </c>
      <c r="K30" s="114">
        <v>0</v>
      </c>
      <c r="L30" s="114">
        <v>0</v>
      </c>
      <c r="M30" s="114">
        <v>0</v>
      </c>
      <c r="N30" s="114">
        <v>0</v>
      </c>
      <c r="O30" s="114">
        <v>0</v>
      </c>
      <c r="P30" s="114">
        <f t="shared" si="0"/>
        <v>0</v>
      </c>
      <c r="Q30" s="115">
        <f t="shared" si="1"/>
        <v>0</v>
      </c>
      <c r="R30" s="252"/>
      <c r="S30" s="118">
        <f t="shared" si="2"/>
        <v>0</v>
      </c>
      <c r="T30" s="256">
        <v>0</v>
      </c>
    </row>
    <row r="31" spans="1:20" x14ac:dyDescent="0.2">
      <c r="A31" s="431">
        <v>26</v>
      </c>
      <c r="B31" s="431" t="s">
        <v>54</v>
      </c>
      <c r="C31" s="111">
        <v>6313919</v>
      </c>
      <c r="D31" s="111">
        <v>587336</v>
      </c>
      <c r="E31" s="111">
        <v>4686931</v>
      </c>
      <c r="F31" s="111">
        <v>0</v>
      </c>
      <c r="G31" s="111">
        <v>639596</v>
      </c>
      <c r="H31" s="111">
        <v>237794</v>
      </c>
      <c r="I31" s="111">
        <v>105288</v>
      </c>
      <c r="J31" s="111">
        <v>549526</v>
      </c>
      <c r="K31" s="111">
        <v>24683</v>
      </c>
      <c r="L31" s="111">
        <v>929117</v>
      </c>
      <c r="M31" s="111">
        <v>4408032</v>
      </c>
      <c r="N31" s="111">
        <v>0</v>
      </c>
      <c r="O31" s="111">
        <v>0</v>
      </c>
      <c r="P31" s="111">
        <f t="shared" si="0"/>
        <v>18482222</v>
      </c>
      <c r="Q31" s="112">
        <f t="shared" si="1"/>
        <v>536.10506163886873</v>
      </c>
      <c r="R31" s="251"/>
      <c r="S31" s="220">
        <f t="shared" si="2"/>
        <v>60.502484245498913</v>
      </c>
      <c r="T31" s="266">
        <v>34475</v>
      </c>
    </row>
    <row r="32" spans="1:20" x14ac:dyDescent="0.2">
      <c r="A32" s="435">
        <v>27</v>
      </c>
      <c r="B32" s="435" t="s">
        <v>56</v>
      </c>
      <c r="C32" s="114">
        <v>1247872</v>
      </c>
      <c r="D32" s="114">
        <v>349053</v>
      </c>
      <c r="E32" s="114">
        <v>708427</v>
      </c>
      <c r="F32" s="114">
        <v>0</v>
      </c>
      <c r="G32" s="114">
        <v>0</v>
      </c>
      <c r="H32" s="114">
        <v>21422</v>
      </c>
      <c r="I32" s="114">
        <v>239736</v>
      </c>
      <c r="J32" s="114">
        <v>51926</v>
      </c>
      <c r="K32" s="114">
        <v>0</v>
      </c>
      <c r="L32" s="114">
        <v>0</v>
      </c>
      <c r="M32" s="114">
        <v>1123697</v>
      </c>
      <c r="N32" s="114">
        <v>0</v>
      </c>
      <c r="O32" s="114">
        <v>115278</v>
      </c>
      <c r="P32" s="114">
        <f t="shared" si="0"/>
        <v>3857411</v>
      </c>
      <c r="Q32" s="115">
        <f t="shared" si="1"/>
        <v>297.50200524448559</v>
      </c>
      <c r="R32" s="252"/>
      <c r="S32" s="118">
        <f t="shared" si="2"/>
        <v>33.574781648739084</v>
      </c>
      <c r="T32" s="256">
        <v>12966</v>
      </c>
    </row>
    <row r="33" spans="1:40" x14ac:dyDescent="0.2">
      <c r="A33" s="431">
        <v>28</v>
      </c>
      <c r="B33" s="431" t="s">
        <v>58</v>
      </c>
      <c r="C33" s="111">
        <v>0</v>
      </c>
      <c r="D33" s="111">
        <v>0</v>
      </c>
      <c r="E33" s="111">
        <v>0</v>
      </c>
      <c r="F33" s="111">
        <v>0</v>
      </c>
      <c r="G33" s="111">
        <v>0</v>
      </c>
      <c r="H33" s="111">
        <v>0</v>
      </c>
      <c r="I33" s="111">
        <v>0</v>
      </c>
      <c r="J33" s="111">
        <v>0</v>
      </c>
      <c r="K33" s="111">
        <v>0</v>
      </c>
      <c r="L33" s="111">
        <v>0</v>
      </c>
      <c r="M33" s="111">
        <v>0</v>
      </c>
      <c r="N33" s="111">
        <v>0</v>
      </c>
      <c r="O33" s="111">
        <v>0</v>
      </c>
      <c r="P33" s="111">
        <f t="shared" si="0"/>
        <v>0</v>
      </c>
      <c r="Q33" s="112">
        <f t="shared" si="1"/>
        <v>0</v>
      </c>
      <c r="R33" s="251"/>
      <c r="S33" s="220">
        <f t="shared" si="2"/>
        <v>0</v>
      </c>
      <c r="T33" s="266">
        <v>0</v>
      </c>
    </row>
    <row r="34" spans="1:40" x14ac:dyDescent="0.2">
      <c r="A34" s="435">
        <v>29</v>
      </c>
      <c r="B34" s="435" t="s">
        <v>60</v>
      </c>
      <c r="C34" s="114">
        <v>0</v>
      </c>
      <c r="D34" s="114">
        <v>0</v>
      </c>
      <c r="E34" s="114">
        <v>0</v>
      </c>
      <c r="F34" s="114">
        <v>0</v>
      </c>
      <c r="G34" s="114">
        <v>0</v>
      </c>
      <c r="H34" s="114">
        <v>0</v>
      </c>
      <c r="I34" s="114">
        <v>0</v>
      </c>
      <c r="J34" s="114">
        <v>0</v>
      </c>
      <c r="K34" s="114">
        <v>0</v>
      </c>
      <c r="L34" s="114">
        <v>0</v>
      </c>
      <c r="M34" s="114">
        <v>0</v>
      </c>
      <c r="N34" s="114">
        <v>0</v>
      </c>
      <c r="O34" s="114">
        <v>0</v>
      </c>
      <c r="P34" s="114">
        <f t="shared" si="0"/>
        <v>0</v>
      </c>
      <c r="Q34" s="115">
        <f t="shared" si="1"/>
        <v>0</v>
      </c>
      <c r="R34" s="252"/>
      <c r="S34" s="118">
        <f t="shared" si="2"/>
        <v>0</v>
      </c>
      <c r="T34" s="256">
        <v>0</v>
      </c>
    </row>
    <row r="35" spans="1:40" x14ac:dyDescent="0.2">
      <c r="A35" s="431">
        <v>30</v>
      </c>
      <c r="B35" s="431" t="s">
        <v>62</v>
      </c>
      <c r="C35" s="111">
        <v>53791456</v>
      </c>
      <c r="D35" s="111">
        <v>20038257</v>
      </c>
      <c r="E35" s="111">
        <v>43975970</v>
      </c>
      <c r="F35" s="111">
        <v>0</v>
      </c>
      <c r="G35" s="111">
        <v>4812876</v>
      </c>
      <c r="H35" s="111">
        <v>11855628</v>
      </c>
      <c r="I35" s="111">
        <v>0</v>
      </c>
      <c r="J35" s="111">
        <v>1861047</v>
      </c>
      <c r="K35" s="111">
        <v>3931784</v>
      </c>
      <c r="L35" s="111">
        <v>11345127</v>
      </c>
      <c r="M35" s="111">
        <v>58726635</v>
      </c>
      <c r="N35" s="111">
        <v>0</v>
      </c>
      <c r="O35" s="111">
        <v>1148846</v>
      </c>
      <c r="P35" s="111">
        <f t="shared" si="0"/>
        <v>211487626</v>
      </c>
      <c r="Q35" s="112">
        <f t="shared" si="1"/>
        <v>907.52031205077265</v>
      </c>
      <c r="R35" s="251"/>
      <c r="S35" s="220">
        <f t="shared" si="2"/>
        <v>102.41879308968129</v>
      </c>
      <c r="T35" s="266">
        <v>233039</v>
      </c>
    </row>
    <row r="36" spans="1:40" x14ac:dyDescent="0.2">
      <c r="A36" s="435">
        <v>31</v>
      </c>
      <c r="B36" s="435" t="s">
        <v>64</v>
      </c>
      <c r="C36" s="114">
        <v>0</v>
      </c>
      <c r="D36" s="114">
        <v>0</v>
      </c>
      <c r="E36" s="114">
        <v>0</v>
      </c>
      <c r="F36" s="114">
        <v>0</v>
      </c>
      <c r="G36" s="114">
        <v>0</v>
      </c>
      <c r="H36" s="114">
        <v>0</v>
      </c>
      <c r="I36" s="114">
        <v>0</v>
      </c>
      <c r="J36" s="114">
        <v>0</v>
      </c>
      <c r="K36" s="114">
        <v>0</v>
      </c>
      <c r="L36" s="114">
        <v>0</v>
      </c>
      <c r="M36" s="114">
        <v>0</v>
      </c>
      <c r="N36" s="114">
        <v>0</v>
      </c>
      <c r="O36" s="114">
        <v>0</v>
      </c>
      <c r="P36" s="114">
        <f t="shared" si="0"/>
        <v>0</v>
      </c>
      <c r="Q36" s="115">
        <f t="shared" si="1"/>
        <v>0</v>
      </c>
      <c r="R36" s="252"/>
      <c r="S36" s="118">
        <f t="shared" si="2"/>
        <v>0</v>
      </c>
      <c r="T36" s="256">
        <v>0</v>
      </c>
    </row>
    <row r="37" spans="1:40" x14ac:dyDescent="0.2">
      <c r="A37" s="431">
        <v>32</v>
      </c>
      <c r="B37" s="431" t="s">
        <v>66</v>
      </c>
      <c r="C37" s="111">
        <v>9779960</v>
      </c>
      <c r="D37" s="111">
        <v>1233253</v>
      </c>
      <c r="E37" s="111">
        <v>8041846</v>
      </c>
      <c r="F37" s="111">
        <v>156391</v>
      </c>
      <c r="G37" s="111">
        <v>608713</v>
      </c>
      <c r="H37" s="111">
        <v>504233</v>
      </c>
      <c r="I37" s="111">
        <v>387784</v>
      </c>
      <c r="J37" s="111">
        <v>438580</v>
      </c>
      <c r="K37" s="111">
        <v>360279</v>
      </c>
      <c r="L37" s="111">
        <v>1930051</v>
      </c>
      <c r="M37" s="111">
        <v>6763479</v>
      </c>
      <c r="N37" s="111">
        <v>0</v>
      </c>
      <c r="O37" s="111">
        <v>340748</v>
      </c>
      <c r="P37" s="111">
        <f t="shared" si="0"/>
        <v>30545317</v>
      </c>
      <c r="Q37" s="112">
        <f t="shared" si="1"/>
        <v>1216.993386190685</v>
      </c>
      <c r="R37" s="251"/>
      <c r="S37" s="220">
        <f t="shared" si="2"/>
        <v>137.34457747850496</v>
      </c>
      <c r="T37" s="266">
        <v>25099</v>
      </c>
    </row>
    <row r="38" spans="1:40" x14ac:dyDescent="0.2">
      <c r="A38" s="435">
        <v>33</v>
      </c>
      <c r="B38" s="435" t="s">
        <v>68</v>
      </c>
      <c r="C38" s="114">
        <v>6128465</v>
      </c>
      <c r="D38" s="114">
        <v>1236882</v>
      </c>
      <c r="E38" s="114">
        <v>3189920</v>
      </c>
      <c r="F38" s="114">
        <v>0</v>
      </c>
      <c r="G38" s="114">
        <v>0</v>
      </c>
      <c r="H38" s="114">
        <v>730192</v>
      </c>
      <c r="I38" s="114">
        <v>359155</v>
      </c>
      <c r="J38" s="114">
        <v>307726</v>
      </c>
      <c r="K38" s="114">
        <v>0</v>
      </c>
      <c r="L38" s="114">
        <v>1326951</v>
      </c>
      <c r="M38" s="114">
        <v>6860918</v>
      </c>
      <c r="N38" s="114">
        <v>0</v>
      </c>
      <c r="O38" s="114">
        <v>45895</v>
      </c>
      <c r="P38" s="114">
        <f t="shared" si="0"/>
        <v>20186104</v>
      </c>
      <c r="Q38" s="115">
        <f t="shared" si="1"/>
        <v>777.25555427207269</v>
      </c>
      <c r="R38" s="252"/>
      <c r="S38" s="118">
        <f t="shared" si="2"/>
        <v>87.717679410291041</v>
      </c>
      <c r="T38" s="256">
        <v>25971</v>
      </c>
    </row>
    <row r="39" spans="1:40" x14ac:dyDescent="0.2">
      <c r="A39" s="431">
        <v>34</v>
      </c>
      <c r="B39" s="431" t="s">
        <v>70</v>
      </c>
      <c r="C39" s="111">
        <v>21232263</v>
      </c>
      <c r="D39" s="111">
        <v>5338259</v>
      </c>
      <c r="E39" s="111">
        <v>13385196</v>
      </c>
      <c r="F39" s="111">
        <v>0</v>
      </c>
      <c r="G39" s="111">
        <v>2903878</v>
      </c>
      <c r="H39" s="111">
        <v>793612</v>
      </c>
      <c r="I39" s="111">
        <v>2159572</v>
      </c>
      <c r="J39" s="111">
        <v>1397435</v>
      </c>
      <c r="K39" s="111">
        <v>347067</v>
      </c>
      <c r="L39" s="111">
        <v>2429980</v>
      </c>
      <c r="M39" s="111">
        <v>17157745</v>
      </c>
      <c r="N39" s="111">
        <v>0</v>
      </c>
      <c r="O39" s="111">
        <v>0</v>
      </c>
      <c r="P39" s="111">
        <f t="shared" si="0"/>
        <v>67145007</v>
      </c>
      <c r="Q39" s="112">
        <f t="shared" si="1"/>
        <v>654.61341301719767</v>
      </c>
      <c r="R39" s="251"/>
      <c r="S39" s="220">
        <f t="shared" si="2"/>
        <v>73.876821059832679</v>
      </c>
      <c r="T39" s="266">
        <v>102572</v>
      </c>
    </row>
    <row r="40" spans="1:40" x14ac:dyDescent="0.2">
      <c r="A40" s="435">
        <v>35</v>
      </c>
      <c r="B40" s="435" t="s">
        <v>72</v>
      </c>
      <c r="C40" s="114">
        <v>95412089</v>
      </c>
      <c r="D40" s="114">
        <v>42933656</v>
      </c>
      <c r="E40" s="114">
        <v>67346186</v>
      </c>
      <c r="F40" s="114">
        <v>0</v>
      </c>
      <c r="G40" s="114">
        <v>10410277</v>
      </c>
      <c r="H40" s="114">
        <v>4530666</v>
      </c>
      <c r="I40" s="114">
        <v>8268280</v>
      </c>
      <c r="J40" s="114">
        <v>6104985</v>
      </c>
      <c r="K40" s="114">
        <v>10856416</v>
      </c>
      <c r="L40" s="114">
        <v>52166674</v>
      </c>
      <c r="M40" s="114">
        <v>97865339</v>
      </c>
      <c r="N40" s="114">
        <v>0</v>
      </c>
      <c r="O40" s="114">
        <v>0</v>
      </c>
      <c r="P40" s="114">
        <f t="shared" si="0"/>
        <v>395894568</v>
      </c>
      <c r="Q40" s="115">
        <f t="shared" si="1"/>
        <v>874.00697184109151</v>
      </c>
      <c r="R40" s="252"/>
      <c r="S40" s="118">
        <f t="shared" si="2"/>
        <v>98.636623356286492</v>
      </c>
      <c r="T40" s="256">
        <v>452965</v>
      </c>
    </row>
    <row r="41" spans="1:40" x14ac:dyDescent="0.2">
      <c r="A41" s="431">
        <v>36</v>
      </c>
      <c r="B41" s="431" t="s">
        <v>74</v>
      </c>
      <c r="C41" s="111">
        <v>7574886</v>
      </c>
      <c r="D41" s="111">
        <v>1100901</v>
      </c>
      <c r="E41" s="111">
        <v>3605078</v>
      </c>
      <c r="F41" s="111">
        <v>0</v>
      </c>
      <c r="G41" s="111">
        <v>447857</v>
      </c>
      <c r="H41" s="111">
        <v>481684</v>
      </c>
      <c r="I41" s="111">
        <v>409148</v>
      </c>
      <c r="J41" s="111">
        <v>395098</v>
      </c>
      <c r="K41" s="111">
        <v>0</v>
      </c>
      <c r="L41" s="111">
        <v>999835</v>
      </c>
      <c r="M41" s="111">
        <v>7663660</v>
      </c>
      <c r="N41" s="111">
        <v>0</v>
      </c>
      <c r="O41" s="111">
        <v>40392</v>
      </c>
      <c r="P41" s="111">
        <f t="shared" si="0"/>
        <v>22718539</v>
      </c>
      <c r="Q41" s="112">
        <f t="shared" si="1"/>
        <v>990.43242654111077</v>
      </c>
      <c r="R41" s="251"/>
      <c r="S41" s="220">
        <f t="shared" si="2"/>
        <v>111.77589351581348</v>
      </c>
      <c r="T41" s="266">
        <v>22938</v>
      </c>
    </row>
    <row r="42" spans="1:40" x14ac:dyDescent="0.2">
      <c r="A42" s="435">
        <v>37</v>
      </c>
      <c r="B42" s="435" t="s">
        <v>76</v>
      </c>
      <c r="C42" s="114">
        <v>8621151</v>
      </c>
      <c r="D42" s="114">
        <v>296226</v>
      </c>
      <c r="E42" s="114">
        <v>2937735</v>
      </c>
      <c r="F42" s="114">
        <v>94026</v>
      </c>
      <c r="G42" s="114">
        <v>0</v>
      </c>
      <c r="H42" s="114">
        <v>560882</v>
      </c>
      <c r="I42" s="114">
        <v>287461</v>
      </c>
      <c r="J42" s="114">
        <v>137463</v>
      </c>
      <c r="K42" s="114">
        <v>0</v>
      </c>
      <c r="L42" s="114">
        <v>4865267</v>
      </c>
      <c r="M42" s="114">
        <v>9331883</v>
      </c>
      <c r="N42" s="114">
        <v>0</v>
      </c>
      <c r="O42" s="114">
        <v>70923</v>
      </c>
      <c r="P42" s="114">
        <f t="shared" si="0"/>
        <v>27203017</v>
      </c>
      <c r="Q42" s="115">
        <f t="shared" si="1"/>
        <v>1733.7805608667941</v>
      </c>
      <c r="R42" s="252"/>
      <c r="S42" s="118">
        <f t="shared" si="2"/>
        <v>195.66692906857298</v>
      </c>
      <c r="T42" s="256">
        <v>15690</v>
      </c>
    </row>
    <row r="43" spans="1:40" x14ac:dyDescent="0.2">
      <c r="A43" s="431">
        <v>38</v>
      </c>
      <c r="B43" s="431" t="s">
        <v>78</v>
      </c>
      <c r="C43" s="116">
        <v>13482006</v>
      </c>
      <c r="D43" s="116">
        <v>1936295</v>
      </c>
      <c r="E43" s="116">
        <v>9798143</v>
      </c>
      <c r="F43" s="116">
        <v>557713</v>
      </c>
      <c r="G43" s="116">
        <v>0</v>
      </c>
      <c r="H43" s="116">
        <v>1104110</v>
      </c>
      <c r="I43" s="116">
        <v>440452</v>
      </c>
      <c r="J43" s="116">
        <v>465374</v>
      </c>
      <c r="K43" s="116">
        <v>134093</v>
      </c>
      <c r="L43" s="116">
        <v>1550462</v>
      </c>
      <c r="M43" s="116">
        <v>12927670</v>
      </c>
      <c r="N43" s="116">
        <v>0</v>
      </c>
      <c r="O43" s="116">
        <v>0</v>
      </c>
      <c r="P43" s="116">
        <f t="shared" si="0"/>
        <v>42396318</v>
      </c>
      <c r="Q43" s="112">
        <f t="shared" si="1"/>
        <v>1447.2696797979108</v>
      </c>
      <c r="R43" s="251"/>
      <c r="S43" s="220">
        <f t="shared" si="2"/>
        <v>163.33255786334254</v>
      </c>
      <c r="T43" s="266">
        <v>29294</v>
      </c>
    </row>
    <row r="44" spans="1:40" ht="13.5" thickBot="1" x14ac:dyDescent="0.25">
      <c r="A44" s="436">
        <f>A43</f>
        <v>38</v>
      </c>
      <c r="B44" s="437" t="s">
        <v>245</v>
      </c>
      <c r="C44" s="126">
        <f t="shared" ref="C44:P44" si="3">SUM(C6:C43)</f>
        <v>586697612</v>
      </c>
      <c r="D44" s="126">
        <f t="shared" si="3"/>
        <v>153725940</v>
      </c>
      <c r="E44" s="126">
        <f t="shared" si="3"/>
        <v>395971503</v>
      </c>
      <c r="F44" s="126">
        <f t="shared" si="3"/>
        <v>1872939</v>
      </c>
      <c r="G44" s="126">
        <f t="shared" si="3"/>
        <v>45561261</v>
      </c>
      <c r="H44" s="126">
        <f t="shared" si="3"/>
        <v>42204424</v>
      </c>
      <c r="I44" s="126">
        <f t="shared" si="3"/>
        <v>32877800</v>
      </c>
      <c r="J44" s="126">
        <f t="shared" si="3"/>
        <v>30528472</v>
      </c>
      <c r="K44" s="126">
        <f t="shared" si="3"/>
        <v>28342483</v>
      </c>
      <c r="L44" s="126">
        <f t="shared" si="3"/>
        <v>159689651</v>
      </c>
      <c r="M44" s="126">
        <f t="shared" si="3"/>
        <v>550242030</v>
      </c>
      <c r="N44" s="126">
        <f t="shared" si="3"/>
        <v>0</v>
      </c>
      <c r="O44" s="126">
        <f t="shared" si="3"/>
        <v>27314620</v>
      </c>
      <c r="P44" s="126">
        <f t="shared" si="3"/>
        <v>2055028735</v>
      </c>
      <c r="Q44" s="224">
        <f>P44/T44</f>
        <v>886.08768437265007</v>
      </c>
      <c r="R44" s="254"/>
      <c r="S44" s="225">
        <f t="shared" si="2"/>
        <v>100</v>
      </c>
      <c r="T44" s="127">
        <f>SUM(T6:T43)</f>
        <v>2319216</v>
      </c>
    </row>
    <row r="45" spans="1:40" ht="16.5" customHeight="1" x14ac:dyDescent="0.2">
      <c r="A45" s="251"/>
      <c r="B45" s="251"/>
      <c r="C45" s="116"/>
      <c r="D45" s="116"/>
      <c r="E45" s="116"/>
      <c r="F45" s="116"/>
      <c r="G45" s="116"/>
      <c r="H45" s="116"/>
      <c r="I45" s="116"/>
      <c r="J45" s="116"/>
      <c r="K45" s="116"/>
      <c r="L45" s="116"/>
      <c r="M45" s="116"/>
      <c r="N45" s="116"/>
      <c r="O45" s="116"/>
      <c r="P45" s="116"/>
      <c r="Q45" s="220"/>
      <c r="R45" s="251"/>
      <c r="S45" s="220"/>
      <c r="T45" s="266"/>
    </row>
    <row r="46" spans="1:40" ht="16.5" customHeight="1" x14ac:dyDescent="0.2">
      <c r="A46" s="251"/>
      <c r="B46" s="251"/>
      <c r="C46" s="116"/>
      <c r="D46" s="116"/>
      <c r="E46" s="116"/>
      <c r="F46" s="116"/>
      <c r="G46" s="116"/>
      <c r="H46" s="116"/>
      <c r="I46" s="116"/>
      <c r="J46" s="116"/>
      <c r="K46" s="116"/>
      <c r="L46" s="116"/>
      <c r="M46" s="116"/>
      <c r="N46" s="116"/>
      <c r="O46" s="116"/>
      <c r="P46" s="116"/>
      <c r="Q46" s="220"/>
      <c r="R46" s="251"/>
      <c r="S46" s="220"/>
      <c r="T46" s="266"/>
    </row>
    <row r="47" spans="1:40" s="278" customFormat="1" ht="15.75" x14ac:dyDescent="0.2">
      <c r="A47" s="365" t="s">
        <v>0</v>
      </c>
      <c r="B47" s="274"/>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row>
    <row r="48" spans="1:40" s="278" customFormat="1" ht="15.75" x14ac:dyDescent="0.25">
      <c r="A48" s="366" t="s">
        <v>465</v>
      </c>
      <c r="B48" s="275"/>
      <c r="C48" s="275"/>
      <c r="D48" s="275"/>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275"/>
      <c r="AM48" s="275"/>
      <c r="AN48" s="275"/>
    </row>
    <row r="49" spans="1:40" s="278" customFormat="1" ht="15.75" x14ac:dyDescent="0.2">
      <c r="A49" s="367" t="str">
        <f>A3</f>
        <v>FOR THE YEAR ENDED JUNE 30, 2025</v>
      </c>
      <c r="B49" s="276"/>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76"/>
      <c r="AH49" s="276"/>
      <c r="AI49" s="276"/>
      <c r="AJ49" s="276"/>
      <c r="AK49" s="276"/>
      <c r="AL49" s="276"/>
      <c r="AM49" s="276"/>
      <c r="AN49" s="276"/>
    </row>
    <row r="50" spans="1:40" customFormat="1" x14ac:dyDescent="0.2"/>
    <row r="51" spans="1:40" ht="54.75" customHeight="1" thickBot="1" x14ac:dyDescent="0.3">
      <c r="A51" s="361" t="s">
        <v>1</v>
      </c>
      <c r="B51" s="362" t="s">
        <v>330</v>
      </c>
      <c r="C51" s="356" t="s">
        <v>429</v>
      </c>
      <c r="D51" s="356" t="s">
        <v>430</v>
      </c>
      <c r="E51" s="356" t="s">
        <v>431</v>
      </c>
      <c r="F51" s="356" t="s">
        <v>432</v>
      </c>
      <c r="G51" s="356" t="s">
        <v>433</v>
      </c>
      <c r="H51" s="356" t="s">
        <v>434</v>
      </c>
      <c r="I51" s="356" t="s">
        <v>435</v>
      </c>
      <c r="J51" s="356" t="s">
        <v>436</v>
      </c>
      <c r="K51" s="356" t="s">
        <v>437</v>
      </c>
      <c r="L51" s="356" t="s">
        <v>438</v>
      </c>
      <c r="M51" s="356" t="s">
        <v>439</v>
      </c>
      <c r="N51" s="356" t="s">
        <v>440</v>
      </c>
      <c r="O51" s="356" t="s">
        <v>441</v>
      </c>
      <c r="P51" s="356" t="s">
        <v>442</v>
      </c>
      <c r="Q51" s="356" t="s">
        <v>346</v>
      </c>
      <c r="R51" s="363"/>
      <c r="S51" s="356" t="s">
        <v>347</v>
      </c>
      <c r="T51" s="332" t="s">
        <v>343</v>
      </c>
    </row>
    <row r="52" spans="1:40" x14ac:dyDescent="0.2">
      <c r="A52" s="435">
        <v>1</v>
      </c>
      <c r="B52" s="435" t="s">
        <v>80</v>
      </c>
      <c r="C52" s="233">
        <v>5760364</v>
      </c>
      <c r="D52" s="233">
        <v>1208863</v>
      </c>
      <c r="E52" s="233">
        <v>66345</v>
      </c>
      <c r="F52" s="233">
        <v>34081</v>
      </c>
      <c r="G52" s="233">
        <v>632419</v>
      </c>
      <c r="H52" s="233">
        <v>47424</v>
      </c>
      <c r="I52" s="233">
        <v>536201</v>
      </c>
      <c r="J52" s="233">
        <v>843800</v>
      </c>
      <c r="K52" s="233">
        <v>0</v>
      </c>
      <c r="L52" s="233">
        <v>1192463</v>
      </c>
      <c r="M52" s="233">
        <v>992402</v>
      </c>
      <c r="N52" s="233">
        <v>0</v>
      </c>
      <c r="O52" s="233">
        <v>20794</v>
      </c>
      <c r="P52" s="233">
        <f t="shared" ref="P52:P83" si="4">SUM(C52:O52)</f>
        <v>11335156</v>
      </c>
      <c r="Q52" s="115">
        <f t="shared" ref="Q52:Q83" si="5">IFERROR(P52/$T52,0)</f>
        <v>338.38306764582961</v>
      </c>
      <c r="R52" s="252"/>
      <c r="S52" s="115">
        <f t="shared" ref="S52:S83" si="6">IF(Q$147,Q52/Q$147*100,0)</f>
        <v>65.35655612853617</v>
      </c>
      <c r="T52" s="256">
        <v>33498</v>
      </c>
    </row>
    <row r="53" spans="1:40" x14ac:dyDescent="0.2">
      <c r="A53" s="431">
        <v>2</v>
      </c>
      <c r="B53" s="431" t="s">
        <v>81</v>
      </c>
      <c r="C53" s="111">
        <v>26790362</v>
      </c>
      <c r="D53" s="111">
        <v>4756068</v>
      </c>
      <c r="E53" s="111">
        <v>18697622</v>
      </c>
      <c r="F53" s="111">
        <v>123066</v>
      </c>
      <c r="G53" s="111">
        <v>4391297</v>
      </c>
      <c r="H53" s="111">
        <v>1601291</v>
      </c>
      <c r="I53" s="111">
        <v>2495259</v>
      </c>
      <c r="J53" s="111">
        <v>701006</v>
      </c>
      <c r="K53" s="111">
        <v>231959</v>
      </c>
      <c r="L53" s="111">
        <v>8136093</v>
      </c>
      <c r="M53" s="111">
        <v>18269950</v>
      </c>
      <c r="N53" s="111">
        <v>0</v>
      </c>
      <c r="O53" s="111">
        <v>1179874</v>
      </c>
      <c r="P53" s="111">
        <f t="shared" si="4"/>
        <v>87373847</v>
      </c>
      <c r="Q53" s="112">
        <f t="shared" si="5"/>
        <v>741.77644112403425</v>
      </c>
      <c r="R53" s="251"/>
      <c r="S53" s="112">
        <f t="shared" si="6"/>
        <v>143.26944296128477</v>
      </c>
      <c r="T53" s="266">
        <v>117790</v>
      </c>
    </row>
    <row r="54" spans="1:40" x14ac:dyDescent="0.2">
      <c r="A54" s="435">
        <v>3</v>
      </c>
      <c r="B54" s="435" t="s">
        <v>246</v>
      </c>
      <c r="C54" s="114">
        <v>1128986</v>
      </c>
      <c r="D54" s="114">
        <v>472178</v>
      </c>
      <c r="E54" s="114">
        <v>503564</v>
      </c>
      <c r="F54" s="114">
        <v>0</v>
      </c>
      <c r="G54" s="114">
        <v>421285</v>
      </c>
      <c r="H54" s="114">
        <v>0</v>
      </c>
      <c r="I54" s="114">
        <v>62454</v>
      </c>
      <c r="J54" s="114">
        <v>0</v>
      </c>
      <c r="K54" s="114">
        <v>0</v>
      </c>
      <c r="L54" s="114">
        <v>193474</v>
      </c>
      <c r="M54" s="114">
        <v>890974</v>
      </c>
      <c r="N54" s="114">
        <v>0</v>
      </c>
      <c r="O54" s="114">
        <v>4768</v>
      </c>
      <c r="P54" s="114">
        <f t="shared" si="4"/>
        <v>3677683</v>
      </c>
      <c r="Q54" s="115">
        <f t="shared" si="5"/>
        <v>245.44067004805126</v>
      </c>
      <c r="R54" s="252"/>
      <c r="S54" s="115">
        <f t="shared" si="6"/>
        <v>47.405318001935449</v>
      </c>
      <c r="T54" s="256">
        <v>14984</v>
      </c>
    </row>
    <row r="55" spans="1:40" x14ac:dyDescent="0.2">
      <c r="A55" s="431">
        <v>4</v>
      </c>
      <c r="B55" s="431" t="s">
        <v>82</v>
      </c>
      <c r="C55" s="111">
        <v>1536448</v>
      </c>
      <c r="D55" s="111">
        <v>239124</v>
      </c>
      <c r="E55" s="111">
        <v>542893</v>
      </c>
      <c r="F55" s="111">
        <v>0</v>
      </c>
      <c r="G55" s="111">
        <v>566456</v>
      </c>
      <c r="H55" s="111">
        <v>106132</v>
      </c>
      <c r="I55" s="111">
        <v>198001</v>
      </c>
      <c r="J55" s="111">
        <v>0</v>
      </c>
      <c r="K55" s="111">
        <v>0</v>
      </c>
      <c r="L55" s="111">
        <v>0</v>
      </c>
      <c r="M55" s="111">
        <v>0</v>
      </c>
      <c r="N55" s="111">
        <v>0</v>
      </c>
      <c r="O55" s="111">
        <v>54317</v>
      </c>
      <c r="P55" s="111">
        <f t="shared" si="4"/>
        <v>3243371</v>
      </c>
      <c r="Q55" s="112">
        <f t="shared" si="5"/>
        <v>237.97571355198474</v>
      </c>
      <c r="R55" s="251"/>
      <c r="S55" s="112">
        <f t="shared" si="6"/>
        <v>45.963508718668066</v>
      </c>
      <c r="T55" s="266">
        <v>13629</v>
      </c>
    </row>
    <row r="56" spans="1:40" x14ac:dyDescent="0.2">
      <c r="A56" s="435">
        <v>5</v>
      </c>
      <c r="B56" s="435" t="s">
        <v>83</v>
      </c>
      <c r="C56" s="114">
        <v>0</v>
      </c>
      <c r="D56" s="114">
        <v>0</v>
      </c>
      <c r="E56" s="114">
        <v>0</v>
      </c>
      <c r="F56" s="114">
        <v>0</v>
      </c>
      <c r="G56" s="114">
        <v>0</v>
      </c>
      <c r="H56" s="114">
        <v>0</v>
      </c>
      <c r="I56" s="114">
        <v>0</v>
      </c>
      <c r="J56" s="114">
        <v>0</v>
      </c>
      <c r="K56" s="114">
        <v>0</v>
      </c>
      <c r="L56" s="114">
        <v>0</v>
      </c>
      <c r="M56" s="114">
        <v>0</v>
      </c>
      <c r="N56" s="114">
        <v>0</v>
      </c>
      <c r="O56" s="114">
        <v>0</v>
      </c>
      <c r="P56" s="114">
        <f t="shared" si="4"/>
        <v>0</v>
      </c>
      <c r="Q56" s="115">
        <f t="shared" si="5"/>
        <v>0</v>
      </c>
      <c r="R56" s="252"/>
      <c r="S56" s="118">
        <f t="shared" si="6"/>
        <v>0</v>
      </c>
      <c r="T56" s="256">
        <v>0</v>
      </c>
    </row>
    <row r="57" spans="1:40" x14ac:dyDescent="0.2">
      <c r="A57" s="431">
        <v>6</v>
      </c>
      <c r="B57" s="431" t="s">
        <v>84</v>
      </c>
      <c r="C57" s="111">
        <v>2057980</v>
      </c>
      <c r="D57" s="111">
        <v>422412</v>
      </c>
      <c r="E57" s="111">
        <v>0</v>
      </c>
      <c r="F57" s="111">
        <v>8518</v>
      </c>
      <c r="G57" s="111">
        <v>561600</v>
      </c>
      <c r="H57" s="111">
        <v>0</v>
      </c>
      <c r="I57" s="111">
        <v>168658</v>
      </c>
      <c r="J57" s="111">
        <v>0</v>
      </c>
      <c r="K57" s="111">
        <v>0</v>
      </c>
      <c r="L57" s="111">
        <v>20017</v>
      </c>
      <c r="M57" s="111">
        <v>0</v>
      </c>
      <c r="N57" s="111">
        <v>0</v>
      </c>
      <c r="O57" s="111">
        <v>48029</v>
      </c>
      <c r="P57" s="111">
        <f t="shared" si="4"/>
        <v>3287214</v>
      </c>
      <c r="Q57" s="112">
        <f t="shared" si="5"/>
        <v>193.45656779661016</v>
      </c>
      <c r="R57" s="251"/>
      <c r="S57" s="220">
        <f t="shared" si="6"/>
        <v>37.364916393708747</v>
      </c>
      <c r="T57" s="266">
        <v>16992</v>
      </c>
    </row>
    <row r="58" spans="1:40" x14ac:dyDescent="0.2">
      <c r="A58" s="435">
        <v>7</v>
      </c>
      <c r="B58" s="435" t="s">
        <v>85</v>
      </c>
      <c r="C58" s="114">
        <v>54795088</v>
      </c>
      <c r="D58" s="114">
        <v>17232698</v>
      </c>
      <c r="E58" s="114">
        <v>92394582</v>
      </c>
      <c r="F58" s="114">
        <v>0</v>
      </c>
      <c r="G58" s="114">
        <v>175378.11</v>
      </c>
      <c r="H58" s="114">
        <v>6064100</v>
      </c>
      <c r="I58" s="114">
        <v>4450722.76</v>
      </c>
      <c r="J58" s="114">
        <v>1960088.65</v>
      </c>
      <c r="K58" s="114">
        <v>0</v>
      </c>
      <c r="L58" s="114">
        <v>25517705</v>
      </c>
      <c r="M58" s="114">
        <v>50560320</v>
      </c>
      <c r="N58" s="114">
        <v>0</v>
      </c>
      <c r="O58" s="114">
        <v>72860489.040000007</v>
      </c>
      <c r="P58" s="114">
        <f t="shared" si="4"/>
        <v>326011171.56</v>
      </c>
      <c r="Q58" s="115">
        <f t="shared" si="5"/>
        <v>1330.6361184307195</v>
      </c>
      <c r="R58" s="252"/>
      <c r="S58" s="118">
        <f t="shared" si="6"/>
        <v>257.00397707812618</v>
      </c>
      <c r="T58" s="256">
        <v>245004</v>
      </c>
    </row>
    <row r="59" spans="1:40" x14ac:dyDescent="0.2">
      <c r="A59" s="431">
        <v>8</v>
      </c>
      <c r="B59" s="431" t="s">
        <v>86</v>
      </c>
      <c r="C59" s="111">
        <v>9843397</v>
      </c>
      <c r="D59" s="111">
        <v>1896598</v>
      </c>
      <c r="E59" s="111">
        <v>5965073</v>
      </c>
      <c r="F59" s="111">
        <v>328153</v>
      </c>
      <c r="G59" s="111">
        <v>0</v>
      </c>
      <c r="H59" s="111">
        <v>293393</v>
      </c>
      <c r="I59" s="111">
        <v>1186064</v>
      </c>
      <c r="J59" s="111">
        <v>560776</v>
      </c>
      <c r="K59" s="111">
        <v>0</v>
      </c>
      <c r="L59" s="111">
        <v>1427146</v>
      </c>
      <c r="M59" s="111">
        <v>4912548</v>
      </c>
      <c r="N59" s="111">
        <v>0</v>
      </c>
      <c r="O59" s="111">
        <v>144259</v>
      </c>
      <c r="P59" s="111">
        <f t="shared" si="4"/>
        <v>26557407</v>
      </c>
      <c r="Q59" s="112">
        <f t="shared" si="5"/>
        <v>340.91227326991952</v>
      </c>
      <c r="R59" s="251"/>
      <c r="S59" s="220">
        <f t="shared" si="6"/>
        <v>65.845056249069543</v>
      </c>
      <c r="T59" s="266">
        <v>77901</v>
      </c>
    </row>
    <row r="60" spans="1:40" x14ac:dyDescent="0.2">
      <c r="A60" s="435">
        <v>9</v>
      </c>
      <c r="B60" s="435" t="s">
        <v>87</v>
      </c>
      <c r="C60" s="114">
        <v>1349510</v>
      </c>
      <c r="D60" s="114">
        <v>19003</v>
      </c>
      <c r="E60" s="114">
        <v>2889</v>
      </c>
      <c r="F60" s="114">
        <v>0</v>
      </c>
      <c r="G60" s="114">
        <v>57379</v>
      </c>
      <c r="H60" s="114">
        <v>54131</v>
      </c>
      <c r="I60" s="114">
        <v>62330</v>
      </c>
      <c r="J60" s="114">
        <v>0</v>
      </c>
      <c r="K60" s="114">
        <v>0</v>
      </c>
      <c r="L60" s="114">
        <v>3416722</v>
      </c>
      <c r="M60" s="114">
        <v>1146645</v>
      </c>
      <c r="N60" s="114">
        <v>0</v>
      </c>
      <c r="O60" s="114">
        <v>1052</v>
      </c>
      <c r="P60" s="114">
        <f t="shared" si="4"/>
        <v>6109661</v>
      </c>
      <c r="Q60" s="115">
        <f t="shared" si="5"/>
        <v>1435.8780258519389</v>
      </c>
      <c r="R60" s="252"/>
      <c r="S60" s="118">
        <f t="shared" si="6"/>
        <v>277.33078798300363</v>
      </c>
      <c r="T60" s="256">
        <v>4255</v>
      </c>
    </row>
    <row r="61" spans="1:40" x14ac:dyDescent="0.2">
      <c r="A61" s="431">
        <v>10</v>
      </c>
      <c r="B61" s="431" t="s">
        <v>88</v>
      </c>
      <c r="C61" s="111">
        <v>10401735</v>
      </c>
      <c r="D61" s="111">
        <v>981040</v>
      </c>
      <c r="E61" s="111">
        <v>0</v>
      </c>
      <c r="F61" s="111">
        <v>348172</v>
      </c>
      <c r="G61" s="111">
        <v>0</v>
      </c>
      <c r="H61" s="111">
        <v>651023</v>
      </c>
      <c r="I61" s="111">
        <v>1571592</v>
      </c>
      <c r="J61" s="111">
        <v>0</v>
      </c>
      <c r="K61" s="111">
        <v>0</v>
      </c>
      <c r="L61" s="111">
        <v>2098550</v>
      </c>
      <c r="M61" s="111">
        <v>2898751</v>
      </c>
      <c r="N61" s="111">
        <v>0</v>
      </c>
      <c r="O61" s="111">
        <v>0</v>
      </c>
      <c r="P61" s="111">
        <f t="shared" si="4"/>
        <v>18950863</v>
      </c>
      <c r="Q61" s="112">
        <f t="shared" si="5"/>
        <v>234.30839515331354</v>
      </c>
      <c r="R61" s="251"/>
      <c r="S61" s="220">
        <f t="shared" si="6"/>
        <v>45.255189291128531</v>
      </c>
      <c r="T61" s="266">
        <v>80880</v>
      </c>
    </row>
    <row r="62" spans="1:40" x14ac:dyDescent="0.2">
      <c r="A62" s="435">
        <v>11</v>
      </c>
      <c r="B62" s="435" t="s">
        <v>247</v>
      </c>
      <c r="C62" s="114">
        <v>611951</v>
      </c>
      <c r="D62" s="114">
        <v>166491</v>
      </c>
      <c r="E62" s="114">
        <v>0</v>
      </c>
      <c r="F62" s="114">
        <v>0</v>
      </c>
      <c r="G62" s="114">
        <v>133725</v>
      </c>
      <c r="H62" s="114">
        <v>25927</v>
      </c>
      <c r="I62" s="114">
        <v>33602</v>
      </c>
      <c r="J62" s="114">
        <v>100796</v>
      </c>
      <c r="K62" s="114">
        <v>0</v>
      </c>
      <c r="L62" s="114">
        <v>42577</v>
      </c>
      <c r="M62" s="114">
        <v>375014</v>
      </c>
      <c r="N62" s="114">
        <v>0</v>
      </c>
      <c r="O62" s="114">
        <v>22946</v>
      </c>
      <c r="P62" s="114">
        <f t="shared" si="4"/>
        <v>1513029</v>
      </c>
      <c r="Q62" s="115">
        <f t="shared" si="5"/>
        <v>242.31726457399103</v>
      </c>
      <c r="R62" s="252"/>
      <c r="S62" s="118">
        <f t="shared" si="6"/>
        <v>46.802051926603177</v>
      </c>
      <c r="T62" s="256">
        <v>6244</v>
      </c>
    </row>
    <row r="63" spans="1:40" x14ac:dyDescent="0.2">
      <c r="A63" s="431">
        <v>12</v>
      </c>
      <c r="B63" s="431" t="s">
        <v>90</v>
      </c>
      <c r="C63" s="111">
        <v>4601520</v>
      </c>
      <c r="D63" s="111">
        <v>571109</v>
      </c>
      <c r="E63" s="111">
        <v>1325773</v>
      </c>
      <c r="F63" s="111">
        <v>29848</v>
      </c>
      <c r="G63" s="111">
        <v>706467</v>
      </c>
      <c r="H63" s="111">
        <v>334335</v>
      </c>
      <c r="I63" s="111">
        <v>439766</v>
      </c>
      <c r="J63" s="111">
        <v>0</v>
      </c>
      <c r="K63" s="111">
        <v>0</v>
      </c>
      <c r="L63" s="111">
        <v>622882</v>
      </c>
      <c r="M63" s="111">
        <v>2927034</v>
      </c>
      <c r="N63" s="111">
        <v>0</v>
      </c>
      <c r="O63" s="111">
        <v>204437</v>
      </c>
      <c r="P63" s="111">
        <f t="shared" si="4"/>
        <v>11763171</v>
      </c>
      <c r="Q63" s="112">
        <f t="shared" si="5"/>
        <v>352.02211515441707</v>
      </c>
      <c r="R63" s="251"/>
      <c r="S63" s="220">
        <f t="shared" si="6"/>
        <v>67.990852165380886</v>
      </c>
      <c r="T63" s="266">
        <v>33416</v>
      </c>
    </row>
    <row r="64" spans="1:40" x14ac:dyDescent="0.2">
      <c r="A64" s="435">
        <v>13</v>
      </c>
      <c r="B64" s="435" t="s">
        <v>91</v>
      </c>
      <c r="C64" s="114">
        <v>0</v>
      </c>
      <c r="D64" s="114">
        <v>0</v>
      </c>
      <c r="E64" s="114">
        <v>0</v>
      </c>
      <c r="F64" s="114">
        <v>0</v>
      </c>
      <c r="G64" s="114">
        <v>0</v>
      </c>
      <c r="H64" s="114">
        <v>0</v>
      </c>
      <c r="I64" s="114">
        <v>0</v>
      </c>
      <c r="J64" s="114">
        <v>0</v>
      </c>
      <c r="K64" s="114">
        <v>0</v>
      </c>
      <c r="L64" s="114">
        <v>0</v>
      </c>
      <c r="M64" s="114">
        <v>0</v>
      </c>
      <c r="N64" s="114">
        <v>0</v>
      </c>
      <c r="O64" s="114">
        <v>0</v>
      </c>
      <c r="P64" s="114">
        <f t="shared" si="4"/>
        <v>0</v>
      </c>
      <c r="Q64" s="115">
        <f t="shared" si="5"/>
        <v>0</v>
      </c>
      <c r="R64" s="252"/>
      <c r="S64" s="118">
        <f t="shared" si="6"/>
        <v>0</v>
      </c>
      <c r="T64" s="256">
        <v>0</v>
      </c>
    </row>
    <row r="65" spans="1:20" x14ac:dyDescent="0.2">
      <c r="A65" s="431">
        <v>14</v>
      </c>
      <c r="B65" s="431" t="s">
        <v>92</v>
      </c>
      <c r="C65" s="111">
        <v>2209660</v>
      </c>
      <c r="D65" s="111">
        <v>523850</v>
      </c>
      <c r="E65" s="111">
        <v>0</v>
      </c>
      <c r="F65" s="111">
        <v>7051</v>
      </c>
      <c r="G65" s="111">
        <v>0</v>
      </c>
      <c r="H65" s="111">
        <v>169917</v>
      </c>
      <c r="I65" s="111">
        <v>69351</v>
      </c>
      <c r="J65" s="111">
        <v>0</v>
      </c>
      <c r="K65" s="111">
        <v>0</v>
      </c>
      <c r="L65" s="111">
        <v>55906</v>
      </c>
      <c r="M65" s="111">
        <v>0</v>
      </c>
      <c r="N65" s="111">
        <v>14248901</v>
      </c>
      <c r="O65" s="111">
        <v>459614</v>
      </c>
      <c r="P65" s="111">
        <f t="shared" si="4"/>
        <v>17744250</v>
      </c>
      <c r="Q65" s="112">
        <f t="shared" si="5"/>
        <v>931.16341309823679</v>
      </c>
      <c r="R65" s="251"/>
      <c r="S65" s="220">
        <f t="shared" si="6"/>
        <v>179.84834257927818</v>
      </c>
      <c r="T65" s="266">
        <v>19056</v>
      </c>
    </row>
    <row r="66" spans="1:20" x14ac:dyDescent="0.2">
      <c r="A66" s="435">
        <v>15</v>
      </c>
      <c r="B66" s="435" t="s">
        <v>93</v>
      </c>
      <c r="C66" s="114">
        <v>0</v>
      </c>
      <c r="D66" s="114">
        <v>0</v>
      </c>
      <c r="E66" s="114">
        <v>0</v>
      </c>
      <c r="F66" s="114">
        <v>0</v>
      </c>
      <c r="G66" s="114">
        <v>0</v>
      </c>
      <c r="H66" s="114">
        <v>0</v>
      </c>
      <c r="I66" s="114">
        <v>0</v>
      </c>
      <c r="J66" s="114">
        <v>0</v>
      </c>
      <c r="K66" s="114">
        <v>0</v>
      </c>
      <c r="L66" s="114">
        <v>0</v>
      </c>
      <c r="M66" s="114">
        <v>0</v>
      </c>
      <c r="N66" s="114">
        <v>0</v>
      </c>
      <c r="O66" s="114">
        <v>0</v>
      </c>
      <c r="P66" s="114">
        <f t="shared" si="4"/>
        <v>0</v>
      </c>
      <c r="Q66" s="115">
        <f t="shared" si="5"/>
        <v>0</v>
      </c>
      <c r="R66" s="252"/>
      <c r="S66" s="118">
        <f t="shared" si="6"/>
        <v>0</v>
      </c>
      <c r="T66" s="256">
        <v>0</v>
      </c>
    </row>
    <row r="67" spans="1:20" x14ac:dyDescent="0.2">
      <c r="A67" s="431">
        <v>16</v>
      </c>
      <c r="B67" s="431" t="s">
        <v>94</v>
      </c>
      <c r="C67" s="111">
        <v>8584290</v>
      </c>
      <c r="D67" s="111">
        <v>1140420</v>
      </c>
      <c r="E67" s="111">
        <v>3166695</v>
      </c>
      <c r="F67" s="111">
        <v>0</v>
      </c>
      <c r="G67" s="111">
        <v>1764488</v>
      </c>
      <c r="H67" s="111">
        <v>382171</v>
      </c>
      <c r="I67" s="111">
        <v>904146</v>
      </c>
      <c r="J67" s="111">
        <v>0</v>
      </c>
      <c r="K67" s="111">
        <v>0</v>
      </c>
      <c r="L67" s="111">
        <v>359573</v>
      </c>
      <c r="M67" s="111">
        <v>3039050</v>
      </c>
      <c r="N67" s="111">
        <v>0</v>
      </c>
      <c r="O67" s="111">
        <v>1537</v>
      </c>
      <c r="P67" s="111">
        <f t="shared" si="4"/>
        <v>19342370</v>
      </c>
      <c r="Q67" s="112">
        <f t="shared" si="5"/>
        <v>342.51257260235161</v>
      </c>
      <c r="R67" s="251"/>
      <c r="S67" s="220">
        <f t="shared" si="6"/>
        <v>66.154143975799499</v>
      </c>
      <c r="T67" s="266">
        <v>56472</v>
      </c>
    </row>
    <row r="68" spans="1:20" x14ac:dyDescent="0.2">
      <c r="A68" s="435">
        <v>17</v>
      </c>
      <c r="B68" s="435" t="s">
        <v>95</v>
      </c>
      <c r="C68" s="114">
        <v>0</v>
      </c>
      <c r="D68" s="114">
        <v>0</v>
      </c>
      <c r="E68" s="114">
        <v>0</v>
      </c>
      <c r="F68" s="114">
        <v>0</v>
      </c>
      <c r="G68" s="114">
        <v>0</v>
      </c>
      <c r="H68" s="114">
        <v>0</v>
      </c>
      <c r="I68" s="114">
        <v>0</v>
      </c>
      <c r="J68" s="114">
        <v>0</v>
      </c>
      <c r="K68" s="114">
        <v>0</v>
      </c>
      <c r="L68" s="114">
        <v>0</v>
      </c>
      <c r="M68" s="114">
        <v>0</v>
      </c>
      <c r="N68" s="114">
        <v>0</v>
      </c>
      <c r="O68" s="114">
        <v>0</v>
      </c>
      <c r="P68" s="114">
        <f t="shared" si="4"/>
        <v>0</v>
      </c>
      <c r="Q68" s="115">
        <f t="shared" si="5"/>
        <v>0</v>
      </c>
      <c r="R68" s="252"/>
      <c r="S68" s="118">
        <f t="shared" si="6"/>
        <v>0</v>
      </c>
      <c r="T68" s="256">
        <v>0</v>
      </c>
    </row>
    <row r="69" spans="1:20" x14ac:dyDescent="0.2">
      <c r="A69" s="431">
        <v>18</v>
      </c>
      <c r="B69" s="431" t="s">
        <v>96</v>
      </c>
      <c r="C69" s="111">
        <v>3025152</v>
      </c>
      <c r="D69" s="111">
        <v>715564</v>
      </c>
      <c r="E69" s="111">
        <v>0</v>
      </c>
      <c r="F69" s="111">
        <v>0</v>
      </c>
      <c r="G69" s="111">
        <v>701801</v>
      </c>
      <c r="H69" s="111">
        <v>22801</v>
      </c>
      <c r="I69" s="111">
        <v>237125</v>
      </c>
      <c r="J69" s="111">
        <v>0</v>
      </c>
      <c r="K69" s="111">
        <v>0</v>
      </c>
      <c r="L69" s="111">
        <v>617411</v>
      </c>
      <c r="M69" s="111">
        <v>729702</v>
      </c>
      <c r="N69" s="111">
        <v>0</v>
      </c>
      <c r="O69" s="111">
        <v>83943</v>
      </c>
      <c r="P69" s="111">
        <f t="shared" si="4"/>
        <v>6133499</v>
      </c>
      <c r="Q69" s="112">
        <f t="shared" si="5"/>
        <v>213.17596969275684</v>
      </c>
      <c r="R69" s="251"/>
      <c r="S69" s="220">
        <f t="shared" si="6"/>
        <v>41.173594545996181</v>
      </c>
      <c r="T69" s="266">
        <v>28772</v>
      </c>
    </row>
    <row r="70" spans="1:20" x14ac:dyDescent="0.2">
      <c r="A70" s="435">
        <v>19</v>
      </c>
      <c r="B70" s="435" t="s">
        <v>97</v>
      </c>
      <c r="C70" s="114">
        <v>1492076</v>
      </c>
      <c r="D70" s="114">
        <v>165895</v>
      </c>
      <c r="E70" s="114">
        <v>0</v>
      </c>
      <c r="F70" s="114">
        <v>0</v>
      </c>
      <c r="G70" s="114">
        <v>59</v>
      </c>
      <c r="H70" s="114">
        <v>0</v>
      </c>
      <c r="I70" s="114">
        <v>83710</v>
      </c>
      <c r="J70" s="114">
        <v>0</v>
      </c>
      <c r="K70" s="114">
        <v>0</v>
      </c>
      <c r="L70" s="114">
        <v>26424</v>
      </c>
      <c r="M70" s="114">
        <v>159144</v>
      </c>
      <c r="N70" s="114">
        <v>0</v>
      </c>
      <c r="O70" s="114">
        <v>26349</v>
      </c>
      <c r="P70" s="114">
        <f t="shared" si="4"/>
        <v>1953657</v>
      </c>
      <c r="Q70" s="115">
        <f t="shared" si="5"/>
        <v>301.11852651048088</v>
      </c>
      <c r="R70" s="252"/>
      <c r="S70" s="118">
        <f t="shared" si="6"/>
        <v>58.15914494818221</v>
      </c>
      <c r="T70" s="256">
        <v>6488</v>
      </c>
    </row>
    <row r="71" spans="1:20" x14ac:dyDescent="0.2">
      <c r="A71" s="431">
        <v>20</v>
      </c>
      <c r="B71" s="431" t="s">
        <v>98</v>
      </c>
      <c r="C71" s="111">
        <v>1786841</v>
      </c>
      <c r="D71" s="111">
        <v>228464</v>
      </c>
      <c r="E71" s="111">
        <v>0</v>
      </c>
      <c r="F71" s="111">
        <v>0</v>
      </c>
      <c r="G71" s="111">
        <v>332885</v>
      </c>
      <c r="H71" s="111">
        <v>0</v>
      </c>
      <c r="I71" s="111">
        <v>73535</v>
      </c>
      <c r="J71" s="111">
        <v>0</v>
      </c>
      <c r="K71" s="111">
        <v>0</v>
      </c>
      <c r="L71" s="111">
        <v>0</v>
      </c>
      <c r="M71" s="111">
        <v>0</v>
      </c>
      <c r="N71" s="111">
        <v>0</v>
      </c>
      <c r="O71" s="111">
        <v>35800</v>
      </c>
      <c r="P71" s="111">
        <f t="shared" si="4"/>
        <v>2457525</v>
      </c>
      <c r="Q71" s="112">
        <f t="shared" si="5"/>
        <v>214.74353372946521</v>
      </c>
      <c r="R71" s="251"/>
      <c r="S71" s="220">
        <f t="shared" si="6"/>
        <v>41.476359656741721</v>
      </c>
      <c r="T71" s="266">
        <v>11444</v>
      </c>
    </row>
    <row r="72" spans="1:20" x14ac:dyDescent="0.2">
      <c r="A72" s="435">
        <v>21</v>
      </c>
      <c r="B72" s="435" t="s">
        <v>99</v>
      </c>
      <c r="C72" s="114">
        <v>103799949</v>
      </c>
      <c r="D72" s="114">
        <v>8974182</v>
      </c>
      <c r="E72" s="114">
        <v>29208075</v>
      </c>
      <c r="F72" s="114">
        <v>0</v>
      </c>
      <c r="G72" s="114">
        <v>8591808</v>
      </c>
      <c r="H72" s="114">
        <v>3500810</v>
      </c>
      <c r="I72" s="114">
        <v>6642218</v>
      </c>
      <c r="J72" s="114">
        <v>0</v>
      </c>
      <c r="K72" s="114">
        <v>0</v>
      </c>
      <c r="L72" s="114">
        <v>7681205</v>
      </c>
      <c r="M72" s="114">
        <v>0</v>
      </c>
      <c r="N72" s="114">
        <v>0</v>
      </c>
      <c r="O72" s="114">
        <v>10594859</v>
      </c>
      <c r="P72" s="114">
        <f t="shared" si="4"/>
        <v>178993106</v>
      </c>
      <c r="Q72" s="115">
        <f t="shared" si="5"/>
        <v>453.34795415690496</v>
      </c>
      <c r="R72" s="252"/>
      <c r="S72" s="118">
        <f t="shared" si="6"/>
        <v>87.56129914462629</v>
      </c>
      <c r="T72" s="256">
        <v>394825</v>
      </c>
    </row>
    <row r="73" spans="1:20" x14ac:dyDescent="0.2">
      <c r="A73" s="431">
        <v>22</v>
      </c>
      <c r="B73" s="431" t="s">
        <v>100</v>
      </c>
      <c r="C73" s="111">
        <v>1683412</v>
      </c>
      <c r="D73" s="111">
        <v>372969</v>
      </c>
      <c r="E73" s="111">
        <v>22143</v>
      </c>
      <c r="F73" s="111">
        <v>0</v>
      </c>
      <c r="G73" s="111">
        <v>411637</v>
      </c>
      <c r="H73" s="111">
        <v>0</v>
      </c>
      <c r="I73" s="111">
        <v>244685</v>
      </c>
      <c r="J73" s="111">
        <v>228000</v>
      </c>
      <c r="K73" s="111">
        <v>0</v>
      </c>
      <c r="L73" s="111">
        <v>164658</v>
      </c>
      <c r="M73" s="111">
        <v>374522</v>
      </c>
      <c r="N73" s="111">
        <v>0</v>
      </c>
      <c r="O73" s="111">
        <v>0</v>
      </c>
      <c r="P73" s="111">
        <f t="shared" si="4"/>
        <v>3502026</v>
      </c>
      <c r="Q73" s="112">
        <f t="shared" si="5"/>
        <v>224.99363957597174</v>
      </c>
      <c r="R73" s="251"/>
      <c r="S73" s="220">
        <f t="shared" si="6"/>
        <v>43.456102977651049</v>
      </c>
      <c r="T73" s="266">
        <v>15565</v>
      </c>
    </row>
    <row r="74" spans="1:20" x14ac:dyDescent="0.2">
      <c r="A74" s="435">
        <v>23</v>
      </c>
      <c r="B74" s="435" t="s">
        <v>101</v>
      </c>
      <c r="C74" s="114">
        <v>319732</v>
      </c>
      <c r="D74" s="114">
        <v>114588</v>
      </c>
      <c r="E74" s="114">
        <v>0</v>
      </c>
      <c r="F74" s="114">
        <v>4055</v>
      </c>
      <c r="G74" s="114">
        <v>0</v>
      </c>
      <c r="H74" s="114">
        <v>0</v>
      </c>
      <c r="I74" s="114">
        <v>35513</v>
      </c>
      <c r="J74" s="114">
        <v>11280</v>
      </c>
      <c r="K74" s="114">
        <v>0</v>
      </c>
      <c r="L74" s="114">
        <v>57098</v>
      </c>
      <c r="M74" s="114">
        <v>119961</v>
      </c>
      <c r="N74" s="114">
        <v>0</v>
      </c>
      <c r="O74" s="114">
        <v>12973</v>
      </c>
      <c r="P74" s="114">
        <f t="shared" si="4"/>
        <v>675200</v>
      </c>
      <c r="Q74" s="115">
        <f t="shared" si="5"/>
        <v>141.67016365925303</v>
      </c>
      <c r="R74" s="252"/>
      <c r="S74" s="118">
        <f t="shared" si="6"/>
        <v>27.362698929799684</v>
      </c>
      <c r="T74" s="256">
        <v>4766</v>
      </c>
    </row>
    <row r="75" spans="1:20" x14ac:dyDescent="0.2">
      <c r="A75" s="431">
        <v>24</v>
      </c>
      <c r="B75" s="431" t="s">
        <v>102</v>
      </c>
      <c r="C75" s="111">
        <v>9459717</v>
      </c>
      <c r="D75" s="111">
        <v>876302</v>
      </c>
      <c r="E75" s="111">
        <v>0</v>
      </c>
      <c r="F75" s="111">
        <v>0</v>
      </c>
      <c r="G75" s="111">
        <v>4363</v>
      </c>
      <c r="H75" s="111">
        <v>0</v>
      </c>
      <c r="I75" s="111">
        <v>1319565</v>
      </c>
      <c r="J75" s="111">
        <v>0</v>
      </c>
      <c r="K75" s="111">
        <v>0</v>
      </c>
      <c r="L75" s="111">
        <v>513272</v>
      </c>
      <c r="M75" s="111">
        <v>0</v>
      </c>
      <c r="N75" s="111">
        <v>0</v>
      </c>
      <c r="O75" s="111">
        <v>0</v>
      </c>
      <c r="P75" s="111">
        <f t="shared" si="4"/>
        <v>12173219</v>
      </c>
      <c r="Q75" s="112">
        <f t="shared" si="5"/>
        <v>218.27539896001434</v>
      </c>
      <c r="R75" s="251"/>
      <c r="S75" s="220">
        <f t="shared" si="6"/>
        <v>42.15851715884348</v>
      </c>
      <c r="T75" s="266">
        <v>55770</v>
      </c>
    </row>
    <row r="76" spans="1:20" x14ac:dyDescent="0.2">
      <c r="A76" s="435">
        <v>25</v>
      </c>
      <c r="B76" s="435" t="s">
        <v>103</v>
      </c>
      <c r="C76" s="114">
        <v>812800</v>
      </c>
      <c r="D76" s="114">
        <v>182768</v>
      </c>
      <c r="E76" s="114">
        <v>159256</v>
      </c>
      <c r="F76" s="114">
        <v>0</v>
      </c>
      <c r="G76" s="114">
        <v>241638</v>
      </c>
      <c r="H76" s="114">
        <v>27177</v>
      </c>
      <c r="I76" s="114">
        <v>149061</v>
      </c>
      <c r="J76" s="114">
        <v>0</v>
      </c>
      <c r="K76" s="114">
        <v>0</v>
      </c>
      <c r="L76" s="114">
        <v>0</v>
      </c>
      <c r="M76" s="114">
        <v>0</v>
      </c>
      <c r="N76" s="114">
        <v>0</v>
      </c>
      <c r="O76" s="114">
        <v>0</v>
      </c>
      <c r="P76" s="114">
        <f t="shared" si="4"/>
        <v>1572700</v>
      </c>
      <c r="Q76" s="115">
        <f t="shared" si="5"/>
        <v>157.55359647365256</v>
      </c>
      <c r="R76" s="252"/>
      <c r="S76" s="118">
        <f t="shared" si="6"/>
        <v>30.430483838395212</v>
      </c>
      <c r="T76" s="256">
        <v>9982</v>
      </c>
    </row>
    <row r="77" spans="1:20" x14ac:dyDescent="0.2">
      <c r="A77" s="431">
        <v>26</v>
      </c>
      <c r="B77" s="431" t="s">
        <v>104</v>
      </c>
      <c r="C77" s="111">
        <v>1079728</v>
      </c>
      <c r="D77" s="111">
        <v>296115</v>
      </c>
      <c r="E77" s="111">
        <v>0</v>
      </c>
      <c r="F77" s="111">
        <v>54771</v>
      </c>
      <c r="G77" s="111">
        <v>0</v>
      </c>
      <c r="H77" s="111">
        <v>0</v>
      </c>
      <c r="I77" s="111">
        <v>30638</v>
      </c>
      <c r="J77" s="111">
        <v>0</v>
      </c>
      <c r="K77" s="111">
        <v>0</v>
      </c>
      <c r="L77" s="111">
        <v>20980</v>
      </c>
      <c r="M77" s="111">
        <v>0</v>
      </c>
      <c r="N77" s="111">
        <v>8436516</v>
      </c>
      <c r="O77" s="111">
        <v>31266</v>
      </c>
      <c r="P77" s="111">
        <f t="shared" si="4"/>
        <v>9950014</v>
      </c>
      <c r="Q77" s="112">
        <f t="shared" si="5"/>
        <v>740.76935675997618</v>
      </c>
      <c r="R77" s="251"/>
      <c r="S77" s="220">
        <f t="shared" si="6"/>
        <v>143.07493096568271</v>
      </c>
      <c r="T77" s="266">
        <v>13432</v>
      </c>
    </row>
    <row r="78" spans="1:20" x14ac:dyDescent="0.2">
      <c r="A78" s="435">
        <v>27</v>
      </c>
      <c r="B78" s="435" t="s">
        <v>105</v>
      </c>
      <c r="C78" s="114">
        <v>3673999</v>
      </c>
      <c r="D78" s="114">
        <v>604533</v>
      </c>
      <c r="E78" s="114">
        <v>1528495</v>
      </c>
      <c r="F78" s="114">
        <v>0</v>
      </c>
      <c r="G78" s="114">
        <v>644649</v>
      </c>
      <c r="H78" s="114">
        <v>342193</v>
      </c>
      <c r="I78" s="114">
        <v>242194</v>
      </c>
      <c r="J78" s="114">
        <v>0</v>
      </c>
      <c r="K78" s="114">
        <v>50600</v>
      </c>
      <c r="L78" s="114">
        <v>239102</v>
      </c>
      <c r="M78" s="114">
        <v>1398881</v>
      </c>
      <c r="N78" s="114">
        <v>0</v>
      </c>
      <c r="O78" s="114">
        <v>219579</v>
      </c>
      <c r="P78" s="114">
        <f t="shared" si="4"/>
        <v>8944225</v>
      </c>
      <c r="Q78" s="115">
        <f t="shared" si="5"/>
        <v>314.81556439407274</v>
      </c>
      <c r="R78" s="252"/>
      <c r="S78" s="118">
        <f t="shared" si="6"/>
        <v>60.804641460349927</v>
      </c>
      <c r="T78" s="256">
        <v>28411</v>
      </c>
    </row>
    <row r="79" spans="1:20" x14ac:dyDescent="0.2">
      <c r="A79" s="431">
        <v>28</v>
      </c>
      <c r="B79" s="431" t="s">
        <v>106</v>
      </c>
      <c r="C79" s="111">
        <v>2603087</v>
      </c>
      <c r="D79" s="111">
        <v>229721</v>
      </c>
      <c r="E79" s="111">
        <v>8100</v>
      </c>
      <c r="F79" s="111">
        <v>0</v>
      </c>
      <c r="G79" s="111">
        <v>415057</v>
      </c>
      <c r="H79" s="111">
        <v>0</v>
      </c>
      <c r="I79" s="111">
        <v>53107</v>
      </c>
      <c r="J79" s="111">
        <v>32768</v>
      </c>
      <c r="K79" s="111">
        <v>0</v>
      </c>
      <c r="L79" s="111">
        <v>29048</v>
      </c>
      <c r="M79" s="111">
        <v>0</v>
      </c>
      <c r="N79" s="111">
        <v>0</v>
      </c>
      <c r="O79" s="111">
        <v>0</v>
      </c>
      <c r="P79" s="111">
        <f t="shared" si="4"/>
        <v>3370888</v>
      </c>
      <c r="Q79" s="112">
        <f t="shared" si="5"/>
        <v>323.78138507347995</v>
      </c>
      <c r="R79" s="251"/>
      <c r="S79" s="220">
        <f t="shared" si="6"/>
        <v>62.536333198204211</v>
      </c>
      <c r="T79" s="266">
        <v>10411</v>
      </c>
    </row>
    <row r="80" spans="1:20" x14ac:dyDescent="0.2">
      <c r="A80" s="435">
        <v>29</v>
      </c>
      <c r="B80" s="435" t="s">
        <v>22</v>
      </c>
      <c r="C80" s="114">
        <v>249561857</v>
      </c>
      <c r="D80" s="114">
        <v>45314733</v>
      </c>
      <c r="E80" s="114">
        <v>220777067</v>
      </c>
      <c r="F80" s="114">
        <v>680407</v>
      </c>
      <c r="G80" s="114">
        <v>27325623</v>
      </c>
      <c r="H80" s="114">
        <v>28520593</v>
      </c>
      <c r="I80" s="114">
        <v>27585494</v>
      </c>
      <c r="J80" s="114">
        <v>5043615</v>
      </c>
      <c r="K80" s="114">
        <v>0</v>
      </c>
      <c r="L80" s="114">
        <v>26366888</v>
      </c>
      <c r="M80" s="114">
        <v>0</v>
      </c>
      <c r="N80" s="114">
        <v>0</v>
      </c>
      <c r="O80" s="114">
        <v>4129061</v>
      </c>
      <c r="P80" s="114">
        <f t="shared" si="4"/>
        <v>635305338</v>
      </c>
      <c r="Q80" s="115">
        <f t="shared" si="5"/>
        <v>552.63404764286554</v>
      </c>
      <c r="R80" s="252"/>
      <c r="S80" s="118">
        <f t="shared" si="6"/>
        <v>106.73778213723872</v>
      </c>
      <c r="T80" s="256">
        <v>1149595</v>
      </c>
    </row>
    <row r="81" spans="1:20" x14ac:dyDescent="0.2">
      <c r="A81" s="431">
        <v>30</v>
      </c>
      <c r="B81" s="431" t="s">
        <v>107</v>
      </c>
      <c r="C81" s="111">
        <v>16191039</v>
      </c>
      <c r="D81" s="111">
        <v>1824389</v>
      </c>
      <c r="E81" s="111">
        <v>3397228</v>
      </c>
      <c r="F81" s="111">
        <v>0</v>
      </c>
      <c r="G81" s="111">
        <v>2319</v>
      </c>
      <c r="H81" s="111">
        <v>304444</v>
      </c>
      <c r="I81" s="111">
        <v>2142515</v>
      </c>
      <c r="J81" s="111">
        <v>462435</v>
      </c>
      <c r="K81" s="111">
        <v>0</v>
      </c>
      <c r="L81" s="111">
        <v>208394</v>
      </c>
      <c r="M81" s="111">
        <v>4395347</v>
      </c>
      <c r="N81" s="111">
        <v>0</v>
      </c>
      <c r="O81" s="111">
        <v>0</v>
      </c>
      <c r="P81" s="111">
        <f t="shared" si="4"/>
        <v>28928110</v>
      </c>
      <c r="Q81" s="112">
        <f t="shared" si="5"/>
        <v>387.96869761141585</v>
      </c>
      <c r="R81" s="251"/>
      <c r="S81" s="220">
        <f t="shared" si="6"/>
        <v>74.933707936281479</v>
      </c>
      <c r="T81" s="266">
        <v>74563</v>
      </c>
    </row>
    <row r="82" spans="1:20" x14ac:dyDescent="0.2">
      <c r="A82" s="435">
        <v>31</v>
      </c>
      <c r="B82" s="435" t="s">
        <v>108</v>
      </c>
      <c r="C82" s="114">
        <v>0</v>
      </c>
      <c r="D82" s="114">
        <v>0</v>
      </c>
      <c r="E82" s="114">
        <v>0</v>
      </c>
      <c r="F82" s="114">
        <v>0</v>
      </c>
      <c r="G82" s="114">
        <v>0</v>
      </c>
      <c r="H82" s="114">
        <v>0</v>
      </c>
      <c r="I82" s="114">
        <v>0</v>
      </c>
      <c r="J82" s="114">
        <v>0</v>
      </c>
      <c r="K82" s="114">
        <v>0</v>
      </c>
      <c r="L82" s="114">
        <v>0</v>
      </c>
      <c r="M82" s="114">
        <v>0</v>
      </c>
      <c r="N82" s="114">
        <v>0</v>
      </c>
      <c r="O82" s="114">
        <v>0</v>
      </c>
      <c r="P82" s="114">
        <f t="shared" si="4"/>
        <v>0</v>
      </c>
      <c r="Q82" s="115">
        <f t="shared" si="5"/>
        <v>0</v>
      </c>
      <c r="R82" s="252"/>
      <c r="S82" s="118">
        <f t="shared" si="6"/>
        <v>0</v>
      </c>
      <c r="T82" s="256">
        <v>0</v>
      </c>
    </row>
    <row r="83" spans="1:20" x14ac:dyDescent="0.2">
      <c r="A83" s="431">
        <v>32</v>
      </c>
      <c r="B83" s="431" t="s">
        <v>109</v>
      </c>
      <c r="C83" s="111">
        <v>2907915</v>
      </c>
      <c r="D83" s="111">
        <v>579374</v>
      </c>
      <c r="E83" s="111">
        <v>0</v>
      </c>
      <c r="F83" s="111">
        <v>0</v>
      </c>
      <c r="G83" s="111">
        <v>1055178</v>
      </c>
      <c r="H83" s="111">
        <v>94853</v>
      </c>
      <c r="I83" s="111">
        <v>499244</v>
      </c>
      <c r="J83" s="111">
        <v>147381</v>
      </c>
      <c r="K83" s="111">
        <v>0</v>
      </c>
      <c r="L83" s="111">
        <v>34564</v>
      </c>
      <c r="M83" s="111">
        <v>0</v>
      </c>
      <c r="N83" s="111">
        <v>0</v>
      </c>
      <c r="O83" s="111">
        <v>0</v>
      </c>
      <c r="P83" s="111">
        <f t="shared" si="4"/>
        <v>5318509</v>
      </c>
      <c r="Q83" s="112">
        <f t="shared" si="5"/>
        <v>187.39021210626453</v>
      </c>
      <c r="R83" s="251"/>
      <c r="S83" s="220">
        <f t="shared" si="6"/>
        <v>36.193238038375931</v>
      </c>
      <c r="T83" s="266">
        <v>28382</v>
      </c>
    </row>
    <row r="84" spans="1:20" x14ac:dyDescent="0.2">
      <c r="A84" s="435">
        <v>33</v>
      </c>
      <c r="B84" s="435" t="s">
        <v>26</v>
      </c>
      <c r="C84" s="114">
        <v>8137429</v>
      </c>
      <c r="D84" s="114">
        <v>1042985</v>
      </c>
      <c r="E84" s="114">
        <v>3834</v>
      </c>
      <c r="F84" s="114">
        <v>213744</v>
      </c>
      <c r="G84" s="114">
        <v>2166913</v>
      </c>
      <c r="H84" s="114">
        <v>426957</v>
      </c>
      <c r="I84" s="114">
        <v>822900</v>
      </c>
      <c r="J84" s="114">
        <v>0</v>
      </c>
      <c r="K84" s="114">
        <v>0</v>
      </c>
      <c r="L84" s="114">
        <v>403992</v>
      </c>
      <c r="M84" s="114">
        <v>1571222</v>
      </c>
      <c r="N84" s="114">
        <v>0</v>
      </c>
      <c r="O84" s="114">
        <v>0</v>
      </c>
      <c r="P84" s="114">
        <f t="shared" ref="P84:P115" si="7">SUM(C84:O84)</f>
        <v>14789976</v>
      </c>
      <c r="Q84" s="115">
        <f t="shared" ref="Q84:Q115" si="8">IFERROR(P84/$T84,0)</f>
        <v>273.24581077835461</v>
      </c>
      <c r="R84" s="252"/>
      <c r="S84" s="118">
        <f t="shared" ref="S84:S115" si="9">IF(Q$147,Q84/Q$147*100,0)</f>
        <v>52.775705632276193</v>
      </c>
      <c r="T84" s="256">
        <v>54127</v>
      </c>
    </row>
    <row r="85" spans="1:20" x14ac:dyDescent="0.2">
      <c r="A85" s="431">
        <v>34</v>
      </c>
      <c r="B85" s="431" t="s">
        <v>110</v>
      </c>
      <c r="C85" s="111">
        <v>22916890</v>
      </c>
      <c r="D85" s="111">
        <v>3891253</v>
      </c>
      <c r="E85" s="111">
        <v>11265112</v>
      </c>
      <c r="F85" s="111">
        <v>0</v>
      </c>
      <c r="G85" s="111">
        <v>2795786</v>
      </c>
      <c r="H85" s="111">
        <v>756302</v>
      </c>
      <c r="I85" s="111">
        <v>2354070</v>
      </c>
      <c r="J85" s="111">
        <v>0</v>
      </c>
      <c r="K85" s="111">
        <v>0</v>
      </c>
      <c r="L85" s="111">
        <v>1434942</v>
      </c>
      <c r="M85" s="111">
        <v>7974230</v>
      </c>
      <c r="N85" s="111">
        <v>0</v>
      </c>
      <c r="O85" s="111">
        <v>32481</v>
      </c>
      <c r="P85" s="111">
        <f t="shared" si="7"/>
        <v>53421066</v>
      </c>
      <c r="Q85" s="112">
        <f t="shared" si="8"/>
        <v>539.73211958333752</v>
      </c>
      <c r="R85" s="251"/>
      <c r="S85" s="220">
        <f t="shared" si="9"/>
        <v>104.24585607469872</v>
      </c>
      <c r="T85" s="266">
        <v>98977</v>
      </c>
    </row>
    <row r="86" spans="1:20" x14ac:dyDescent="0.2">
      <c r="A86" s="435">
        <v>35</v>
      </c>
      <c r="B86" s="435" t="s">
        <v>111</v>
      </c>
      <c r="C86" s="114">
        <v>2151931</v>
      </c>
      <c r="D86" s="114">
        <v>243304</v>
      </c>
      <c r="E86" s="114">
        <v>0</v>
      </c>
      <c r="F86" s="114">
        <v>17610</v>
      </c>
      <c r="G86" s="114">
        <v>216524</v>
      </c>
      <c r="H86" s="114">
        <v>0</v>
      </c>
      <c r="I86" s="114">
        <v>91273</v>
      </c>
      <c r="J86" s="114">
        <v>0</v>
      </c>
      <c r="K86" s="114">
        <v>0</v>
      </c>
      <c r="L86" s="114">
        <v>222250</v>
      </c>
      <c r="M86" s="114">
        <v>0</v>
      </c>
      <c r="N86" s="114">
        <v>0</v>
      </c>
      <c r="O86" s="114">
        <v>48380</v>
      </c>
      <c r="P86" s="114">
        <f t="shared" si="7"/>
        <v>2991272</v>
      </c>
      <c r="Q86" s="115">
        <f t="shared" si="8"/>
        <v>180.14284853959651</v>
      </c>
      <c r="R86" s="252"/>
      <c r="S86" s="118">
        <f t="shared" si="9"/>
        <v>34.793455457574311</v>
      </c>
      <c r="T86" s="256">
        <v>16605</v>
      </c>
    </row>
    <row r="87" spans="1:20" x14ac:dyDescent="0.2">
      <c r="A87" s="431">
        <v>36</v>
      </c>
      <c r="B87" s="431" t="s">
        <v>112</v>
      </c>
      <c r="C87" s="111">
        <v>13661421</v>
      </c>
      <c r="D87" s="111">
        <v>755005</v>
      </c>
      <c r="E87" s="111">
        <v>2598938</v>
      </c>
      <c r="F87" s="111">
        <v>0</v>
      </c>
      <c r="G87" s="111">
        <v>0</v>
      </c>
      <c r="H87" s="111">
        <v>399208</v>
      </c>
      <c r="I87" s="111">
        <v>603165</v>
      </c>
      <c r="J87" s="111">
        <v>0</v>
      </c>
      <c r="K87" s="111">
        <v>0</v>
      </c>
      <c r="L87" s="111">
        <v>433366</v>
      </c>
      <c r="M87" s="111">
        <v>3563181</v>
      </c>
      <c r="N87" s="111">
        <v>0</v>
      </c>
      <c r="O87" s="111">
        <v>134264</v>
      </c>
      <c r="P87" s="111">
        <f t="shared" si="7"/>
        <v>22148548</v>
      </c>
      <c r="Q87" s="112">
        <f t="shared" si="8"/>
        <v>567.63494707706502</v>
      </c>
      <c r="R87" s="251"/>
      <c r="S87" s="220">
        <f t="shared" si="9"/>
        <v>109.63511128751384</v>
      </c>
      <c r="T87" s="266">
        <v>39019</v>
      </c>
    </row>
    <row r="88" spans="1:20" x14ac:dyDescent="0.2">
      <c r="A88" s="435">
        <v>37</v>
      </c>
      <c r="B88" s="435" t="s">
        <v>113</v>
      </c>
      <c r="C88" s="114">
        <v>6075065</v>
      </c>
      <c r="D88" s="114">
        <v>623758</v>
      </c>
      <c r="E88" s="114">
        <v>1875168</v>
      </c>
      <c r="F88" s="114">
        <v>0</v>
      </c>
      <c r="G88" s="114">
        <v>134</v>
      </c>
      <c r="H88" s="114">
        <v>412094</v>
      </c>
      <c r="I88" s="114">
        <v>1209603</v>
      </c>
      <c r="J88" s="114">
        <v>0</v>
      </c>
      <c r="K88" s="114">
        <v>0</v>
      </c>
      <c r="L88" s="114">
        <v>153840</v>
      </c>
      <c r="M88" s="114">
        <v>0</v>
      </c>
      <c r="N88" s="114">
        <v>0</v>
      </c>
      <c r="O88" s="114">
        <v>3205847</v>
      </c>
      <c r="P88" s="114">
        <f t="shared" si="7"/>
        <v>13555509</v>
      </c>
      <c r="Q88" s="115">
        <f t="shared" si="8"/>
        <v>493.17867277886927</v>
      </c>
      <c r="R88" s="252"/>
      <c r="S88" s="118">
        <f t="shared" si="9"/>
        <v>95.254351327665759</v>
      </c>
      <c r="T88" s="256">
        <v>27486</v>
      </c>
    </row>
    <row r="89" spans="1:20" x14ac:dyDescent="0.2">
      <c r="A89" s="431">
        <v>38</v>
      </c>
      <c r="B89" s="431" t="s">
        <v>114</v>
      </c>
      <c r="C89" s="111">
        <v>877102</v>
      </c>
      <c r="D89" s="111">
        <v>349673</v>
      </c>
      <c r="E89" s="111">
        <v>0</v>
      </c>
      <c r="F89" s="111">
        <v>0</v>
      </c>
      <c r="G89" s="111">
        <v>359907</v>
      </c>
      <c r="H89" s="111">
        <v>13548</v>
      </c>
      <c r="I89" s="111">
        <v>168203</v>
      </c>
      <c r="J89" s="111">
        <v>0</v>
      </c>
      <c r="K89" s="111">
        <v>0</v>
      </c>
      <c r="L89" s="111">
        <v>142065</v>
      </c>
      <c r="M89" s="111">
        <v>0</v>
      </c>
      <c r="N89" s="111">
        <v>0</v>
      </c>
      <c r="O89" s="111">
        <v>35158</v>
      </c>
      <c r="P89" s="111">
        <f t="shared" si="7"/>
        <v>1945656</v>
      </c>
      <c r="Q89" s="112">
        <f t="shared" si="8"/>
        <v>127.95317637774562</v>
      </c>
      <c r="R89" s="251"/>
      <c r="S89" s="220">
        <f t="shared" si="9"/>
        <v>24.713349317198567</v>
      </c>
      <c r="T89" s="266">
        <v>15206</v>
      </c>
    </row>
    <row r="90" spans="1:20" x14ac:dyDescent="0.2">
      <c r="A90" s="435">
        <v>39</v>
      </c>
      <c r="B90" s="435" t="s">
        <v>116</v>
      </c>
      <c r="C90" s="114">
        <v>3617603</v>
      </c>
      <c r="D90" s="114">
        <v>473741</v>
      </c>
      <c r="E90" s="114">
        <v>1035013</v>
      </c>
      <c r="F90" s="114">
        <v>0</v>
      </c>
      <c r="G90" s="114">
        <v>500406</v>
      </c>
      <c r="H90" s="114">
        <v>116952</v>
      </c>
      <c r="I90" s="114">
        <v>383414</v>
      </c>
      <c r="J90" s="114">
        <v>260358</v>
      </c>
      <c r="K90" s="114">
        <v>0</v>
      </c>
      <c r="L90" s="114">
        <v>901905</v>
      </c>
      <c r="M90" s="114">
        <v>1341816</v>
      </c>
      <c r="N90" s="114">
        <v>0</v>
      </c>
      <c r="O90" s="114">
        <v>0</v>
      </c>
      <c r="P90" s="114">
        <f t="shared" si="7"/>
        <v>8631208</v>
      </c>
      <c r="Q90" s="115">
        <f t="shared" si="8"/>
        <v>397.44016208500256</v>
      </c>
      <c r="R90" s="252"/>
      <c r="S90" s="118">
        <f t="shared" si="9"/>
        <v>76.763061585073714</v>
      </c>
      <c r="T90" s="256">
        <v>21717</v>
      </c>
    </row>
    <row r="91" spans="1:20" x14ac:dyDescent="0.2">
      <c r="A91" s="431">
        <v>40</v>
      </c>
      <c r="B91" s="431" t="s">
        <v>118</v>
      </c>
      <c r="C91" s="116">
        <v>1245636</v>
      </c>
      <c r="D91" s="116">
        <v>305470</v>
      </c>
      <c r="E91" s="116">
        <v>435294</v>
      </c>
      <c r="F91" s="116">
        <v>16417</v>
      </c>
      <c r="G91" s="116">
        <v>191359</v>
      </c>
      <c r="H91" s="116">
        <v>0</v>
      </c>
      <c r="I91" s="116">
        <v>46357</v>
      </c>
      <c r="J91" s="116">
        <v>0</v>
      </c>
      <c r="K91" s="116">
        <v>0</v>
      </c>
      <c r="L91" s="116">
        <v>110864</v>
      </c>
      <c r="M91" s="116">
        <v>373110</v>
      </c>
      <c r="N91" s="116">
        <v>0</v>
      </c>
      <c r="O91" s="116">
        <v>423</v>
      </c>
      <c r="P91" s="116">
        <f t="shared" si="7"/>
        <v>2724930</v>
      </c>
      <c r="Q91" s="112">
        <f t="shared" si="8"/>
        <v>251.09933652782897</v>
      </c>
      <c r="R91" s="251"/>
      <c r="S91" s="220">
        <f t="shared" si="9"/>
        <v>48.498253756585399</v>
      </c>
      <c r="T91" s="266">
        <v>10852</v>
      </c>
    </row>
    <row r="92" spans="1:20" x14ac:dyDescent="0.2">
      <c r="A92" s="435">
        <v>41</v>
      </c>
      <c r="B92" s="435" t="s">
        <v>248</v>
      </c>
      <c r="C92" s="114">
        <v>0</v>
      </c>
      <c r="D92" s="114">
        <v>0</v>
      </c>
      <c r="E92" s="114">
        <v>0</v>
      </c>
      <c r="F92" s="114">
        <v>0</v>
      </c>
      <c r="G92" s="114">
        <v>0</v>
      </c>
      <c r="H92" s="114">
        <v>0</v>
      </c>
      <c r="I92" s="114">
        <v>0</v>
      </c>
      <c r="J92" s="114">
        <v>0</v>
      </c>
      <c r="K92" s="114">
        <v>0</v>
      </c>
      <c r="L92" s="114">
        <v>0</v>
      </c>
      <c r="M92" s="114">
        <v>0</v>
      </c>
      <c r="N92" s="114">
        <v>0</v>
      </c>
      <c r="O92" s="114">
        <v>0</v>
      </c>
      <c r="P92" s="114">
        <f t="shared" si="7"/>
        <v>0</v>
      </c>
      <c r="Q92" s="115">
        <f t="shared" si="8"/>
        <v>0</v>
      </c>
      <c r="R92" s="252"/>
      <c r="S92" s="118">
        <f t="shared" si="9"/>
        <v>0</v>
      </c>
      <c r="T92" s="256">
        <v>0</v>
      </c>
    </row>
    <row r="93" spans="1:20" x14ac:dyDescent="0.2">
      <c r="A93" s="431">
        <v>42</v>
      </c>
      <c r="B93" s="431" t="s">
        <v>122</v>
      </c>
      <c r="C93" s="111">
        <v>47293378</v>
      </c>
      <c r="D93" s="111">
        <v>2060641</v>
      </c>
      <c r="E93" s="111">
        <v>1380304</v>
      </c>
      <c r="F93" s="111">
        <v>496698</v>
      </c>
      <c r="G93" s="111">
        <v>0</v>
      </c>
      <c r="H93" s="111">
        <v>1250809</v>
      </c>
      <c r="I93" s="111">
        <v>2455811</v>
      </c>
      <c r="J93" s="111">
        <v>0</v>
      </c>
      <c r="K93" s="111">
        <v>0</v>
      </c>
      <c r="L93" s="111">
        <v>1803381</v>
      </c>
      <c r="M93" s="111">
        <v>0</v>
      </c>
      <c r="N93" s="111">
        <v>0</v>
      </c>
      <c r="O93" s="111">
        <v>4868737</v>
      </c>
      <c r="P93" s="111">
        <f t="shared" si="7"/>
        <v>61609759</v>
      </c>
      <c r="Q93" s="112">
        <f t="shared" si="8"/>
        <v>538.45270931655307</v>
      </c>
      <c r="R93" s="251"/>
      <c r="S93" s="220">
        <f t="shared" si="9"/>
        <v>103.99874604790493</v>
      </c>
      <c r="T93" s="266">
        <v>114420</v>
      </c>
    </row>
    <row r="94" spans="1:20" x14ac:dyDescent="0.2">
      <c r="A94" s="435">
        <v>43</v>
      </c>
      <c r="B94" s="435" t="s">
        <v>124</v>
      </c>
      <c r="C94" s="114">
        <v>96437981</v>
      </c>
      <c r="D94" s="114">
        <v>3198701</v>
      </c>
      <c r="E94" s="114">
        <v>50649015</v>
      </c>
      <c r="F94" s="114">
        <v>0</v>
      </c>
      <c r="G94" s="114">
        <v>7775641</v>
      </c>
      <c r="H94" s="114">
        <v>6238425</v>
      </c>
      <c r="I94" s="114">
        <v>5972039</v>
      </c>
      <c r="J94" s="114">
        <v>0</v>
      </c>
      <c r="K94" s="114">
        <v>0</v>
      </c>
      <c r="L94" s="114">
        <v>18110959</v>
      </c>
      <c r="M94" s="114">
        <v>41786683</v>
      </c>
      <c r="N94" s="114">
        <v>0</v>
      </c>
      <c r="O94" s="114">
        <v>6306838</v>
      </c>
      <c r="P94" s="114">
        <f t="shared" si="7"/>
        <v>236476282</v>
      </c>
      <c r="Q94" s="115">
        <f t="shared" si="8"/>
        <v>683.5107999757206</v>
      </c>
      <c r="R94" s="252"/>
      <c r="S94" s="118">
        <f t="shared" si="9"/>
        <v>132.01580171803965</v>
      </c>
      <c r="T94" s="256">
        <v>345973</v>
      </c>
    </row>
    <row r="95" spans="1:20" x14ac:dyDescent="0.2">
      <c r="A95" s="431">
        <v>44</v>
      </c>
      <c r="B95" s="431" t="s">
        <v>126</v>
      </c>
      <c r="C95" s="111">
        <v>12548303</v>
      </c>
      <c r="D95" s="111">
        <v>2828285</v>
      </c>
      <c r="E95" s="111">
        <v>2056060</v>
      </c>
      <c r="F95" s="111">
        <v>0</v>
      </c>
      <c r="G95" s="111">
        <v>1043701</v>
      </c>
      <c r="H95" s="111">
        <v>340970</v>
      </c>
      <c r="I95" s="111">
        <v>370671</v>
      </c>
      <c r="J95" s="111">
        <v>0</v>
      </c>
      <c r="K95" s="111">
        <v>0</v>
      </c>
      <c r="L95" s="111">
        <v>410210</v>
      </c>
      <c r="M95" s="111">
        <v>4798950</v>
      </c>
      <c r="N95" s="111">
        <v>0</v>
      </c>
      <c r="O95" s="111">
        <v>0</v>
      </c>
      <c r="P95" s="111">
        <f t="shared" si="7"/>
        <v>24397150</v>
      </c>
      <c r="Q95" s="112">
        <f t="shared" si="8"/>
        <v>500.70085785822766</v>
      </c>
      <c r="R95" s="251"/>
      <c r="S95" s="220">
        <f t="shared" si="9"/>
        <v>96.707213950989697</v>
      </c>
      <c r="T95" s="266">
        <v>48726</v>
      </c>
    </row>
    <row r="96" spans="1:20" x14ac:dyDescent="0.2">
      <c r="A96" s="435">
        <v>45</v>
      </c>
      <c r="B96" s="435" t="s">
        <v>128</v>
      </c>
      <c r="C96" s="114">
        <v>236070</v>
      </c>
      <c r="D96" s="114">
        <v>66814</v>
      </c>
      <c r="E96" s="114">
        <v>0</v>
      </c>
      <c r="F96" s="114">
        <v>0</v>
      </c>
      <c r="G96" s="114">
        <v>59121</v>
      </c>
      <c r="H96" s="114">
        <v>12766</v>
      </c>
      <c r="I96" s="114">
        <v>16785</v>
      </c>
      <c r="J96" s="114">
        <v>0</v>
      </c>
      <c r="K96" s="114">
        <v>0</v>
      </c>
      <c r="L96" s="114">
        <v>27688</v>
      </c>
      <c r="M96" s="114">
        <v>0</v>
      </c>
      <c r="N96" s="114">
        <v>0</v>
      </c>
      <c r="O96" s="114">
        <v>0</v>
      </c>
      <c r="P96" s="114">
        <f t="shared" si="7"/>
        <v>419244</v>
      </c>
      <c r="Q96" s="115">
        <f t="shared" si="8"/>
        <v>183.47658643326039</v>
      </c>
      <c r="R96" s="252"/>
      <c r="S96" s="118">
        <f t="shared" si="9"/>
        <v>35.43734591368046</v>
      </c>
      <c r="T96" s="256">
        <v>2285</v>
      </c>
    </row>
    <row r="97" spans="1:20" x14ac:dyDescent="0.2">
      <c r="A97" s="431">
        <v>46</v>
      </c>
      <c r="B97" s="431" t="s">
        <v>130</v>
      </c>
      <c r="C97" s="111">
        <v>0</v>
      </c>
      <c r="D97" s="111">
        <v>0</v>
      </c>
      <c r="E97" s="111">
        <v>0</v>
      </c>
      <c r="F97" s="111">
        <v>0</v>
      </c>
      <c r="G97" s="111">
        <v>0</v>
      </c>
      <c r="H97" s="111">
        <v>0</v>
      </c>
      <c r="I97" s="111">
        <v>0</v>
      </c>
      <c r="J97" s="111">
        <v>0</v>
      </c>
      <c r="K97" s="111">
        <v>0</v>
      </c>
      <c r="L97" s="111">
        <v>0</v>
      </c>
      <c r="M97" s="111">
        <v>0</v>
      </c>
      <c r="N97" s="111">
        <v>0</v>
      </c>
      <c r="O97" s="111">
        <v>0</v>
      </c>
      <c r="P97" s="111">
        <f t="shared" si="7"/>
        <v>0</v>
      </c>
      <c r="Q97" s="112">
        <f t="shared" si="8"/>
        <v>0</v>
      </c>
      <c r="R97" s="251"/>
      <c r="S97" s="220">
        <f t="shared" si="9"/>
        <v>0</v>
      </c>
      <c r="T97" s="266">
        <v>0</v>
      </c>
    </row>
    <row r="98" spans="1:20" x14ac:dyDescent="0.2">
      <c r="A98" s="435">
        <v>47</v>
      </c>
      <c r="B98" s="435" t="s">
        <v>132</v>
      </c>
      <c r="C98" s="114">
        <v>22472483</v>
      </c>
      <c r="D98" s="114">
        <v>0</v>
      </c>
      <c r="E98" s="114">
        <v>9194727</v>
      </c>
      <c r="F98" s="114">
        <v>0</v>
      </c>
      <c r="G98" s="114">
        <v>172080</v>
      </c>
      <c r="H98" s="114">
        <v>828300</v>
      </c>
      <c r="I98" s="114">
        <v>1501312</v>
      </c>
      <c r="J98" s="114">
        <v>383980</v>
      </c>
      <c r="K98" s="114">
        <v>0</v>
      </c>
      <c r="L98" s="114">
        <v>4831845</v>
      </c>
      <c r="M98" s="114">
        <v>9483346</v>
      </c>
      <c r="N98" s="114">
        <v>0</v>
      </c>
      <c r="O98" s="114">
        <v>489171</v>
      </c>
      <c r="P98" s="114">
        <f t="shared" si="7"/>
        <v>49357244</v>
      </c>
      <c r="Q98" s="115">
        <f t="shared" si="8"/>
        <v>603.19756556595701</v>
      </c>
      <c r="R98" s="252"/>
      <c r="S98" s="118">
        <f t="shared" si="9"/>
        <v>116.50380683873355</v>
      </c>
      <c r="T98" s="256">
        <v>81826</v>
      </c>
    </row>
    <row r="99" spans="1:20" x14ac:dyDescent="0.2">
      <c r="A99" s="431">
        <v>48</v>
      </c>
      <c r="B99" s="431" t="s">
        <v>134</v>
      </c>
      <c r="C99" s="111">
        <v>0</v>
      </c>
      <c r="D99" s="111">
        <v>0</v>
      </c>
      <c r="E99" s="111">
        <v>0</v>
      </c>
      <c r="F99" s="111">
        <v>0</v>
      </c>
      <c r="G99" s="111">
        <v>0</v>
      </c>
      <c r="H99" s="111">
        <v>0</v>
      </c>
      <c r="I99" s="111">
        <v>0</v>
      </c>
      <c r="J99" s="111">
        <v>0</v>
      </c>
      <c r="K99" s="111">
        <v>0</v>
      </c>
      <c r="L99" s="111">
        <v>0</v>
      </c>
      <c r="M99" s="111">
        <v>0</v>
      </c>
      <c r="N99" s="111">
        <v>0</v>
      </c>
      <c r="O99" s="111">
        <v>0</v>
      </c>
      <c r="P99" s="111">
        <f t="shared" si="7"/>
        <v>0</v>
      </c>
      <c r="Q99" s="112">
        <f t="shared" si="8"/>
        <v>0</v>
      </c>
      <c r="R99" s="251"/>
      <c r="S99" s="220">
        <f t="shared" si="9"/>
        <v>0</v>
      </c>
      <c r="T99" s="266">
        <v>0</v>
      </c>
    </row>
    <row r="100" spans="1:20" x14ac:dyDescent="0.2">
      <c r="A100" s="435">
        <v>49</v>
      </c>
      <c r="B100" s="435" t="s">
        <v>136</v>
      </c>
      <c r="C100" s="114">
        <v>4787183</v>
      </c>
      <c r="D100" s="114">
        <v>261109</v>
      </c>
      <c r="E100" s="114">
        <v>1678963</v>
      </c>
      <c r="F100" s="114">
        <v>0</v>
      </c>
      <c r="G100" s="114">
        <v>68942</v>
      </c>
      <c r="H100" s="114">
        <v>226543</v>
      </c>
      <c r="I100" s="114">
        <v>463550</v>
      </c>
      <c r="J100" s="114">
        <v>1661658</v>
      </c>
      <c r="K100" s="114">
        <v>0</v>
      </c>
      <c r="L100" s="114">
        <v>353306</v>
      </c>
      <c r="M100" s="114">
        <v>1976109</v>
      </c>
      <c r="N100" s="114">
        <v>0</v>
      </c>
      <c r="O100" s="114">
        <v>1200439</v>
      </c>
      <c r="P100" s="114">
        <f t="shared" si="7"/>
        <v>12677802</v>
      </c>
      <c r="Q100" s="115">
        <f t="shared" si="8"/>
        <v>448.7717522123894</v>
      </c>
      <c r="R100" s="252"/>
      <c r="S100" s="118">
        <f t="shared" si="9"/>
        <v>86.677434590400765</v>
      </c>
      <c r="T100" s="256">
        <v>28250</v>
      </c>
    </row>
    <row r="101" spans="1:20" x14ac:dyDescent="0.2">
      <c r="A101" s="431">
        <v>50</v>
      </c>
      <c r="B101" s="431" t="s">
        <v>138</v>
      </c>
      <c r="C101" s="116">
        <v>0</v>
      </c>
      <c r="D101" s="116">
        <v>0</v>
      </c>
      <c r="E101" s="116">
        <v>0</v>
      </c>
      <c r="F101" s="116">
        <v>0</v>
      </c>
      <c r="G101" s="116">
        <v>0</v>
      </c>
      <c r="H101" s="116">
        <v>0</v>
      </c>
      <c r="I101" s="116">
        <v>0</v>
      </c>
      <c r="J101" s="116">
        <v>0</v>
      </c>
      <c r="K101" s="116">
        <v>0</v>
      </c>
      <c r="L101" s="116">
        <v>0</v>
      </c>
      <c r="M101" s="116">
        <v>0</v>
      </c>
      <c r="N101" s="116">
        <v>0</v>
      </c>
      <c r="O101" s="116">
        <v>0</v>
      </c>
      <c r="P101" s="111">
        <f t="shared" si="7"/>
        <v>0</v>
      </c>
      <c r="Q101" s="112">
        <f t="shared" si="8"/>
        <v>0</v>
      </c>
      <c r="R101" s="251"/>
      <c r="S101" s="220">
        <f t="shared" si="9"/>
        <v>0</v>
      </c>
      <c r="T101" s="266">
        <v>0</v>
      </c>
    </row>
    <row r="102" spans="1:20" x14ac:dyDescent="0.2">
      <c r="A102" s="435">
        <v>51</v>
      </c>
      <c r="B102" s="435" t="s">
        <v>140</v>
      </c>
      <c r="C102" s="117">
        <v>2642185</v>
      </c>
      <c r="D102" s="117">
        <v>0</v>
      </c>
      <c r="E102" s="117">
        <v>0</v>
      </c>
      <c r="F102" s="117">
        <v>0</v>
      </c>
      <c r="G102" s="117">
        <v>211254</v>
      </c>
      <c r="H102" s="117">
        <v>51067</v>
      </c>
      <c r="I102" s="117">
        <v>273153</v>
      </c>
      <c r="J102" s="117">
        <v>33200</v>
      </c>
      <c r="K102" s="117">
        <v>0</v>
      </c>
      <c r="L102" s="117">
        <v>76670</v>
      </c>
      <c r="M102" s="117">
        <v>0</v>
      </c>
      <c r="N102" s="117">
        <v>0</v>
      </c>
      <c r="O102" s="117">
        <v>43449</v>
      </c>
      <c r="P102" s="114">
        <f t="shared" si="7"/>
        <v>3330978</v>
      </c>
      <c r="Q102" s="115">
        <f t="shared" si="8"/>
        <v>305.37018701870187</v>
      </c>
      <c r="R102" s="252"/>
      <c r="S102" s="118">
        <f t="shared" si="9"/>
        <v>58.980326370108038</v>
      </c>
      <c r="T102" s="256">
        <v>10908</v>
      </c>
    </row>
    <row r="103" spans="1:20" x14ac:dyDescent="0.2">
      <c r="A103" s="431">
        <v>52</v>
      </c>
      <c r="B103" s="431" t="s">
        <v>142</v>
      </c>
      <c r="C103" s="111">
        <v>0</v>
      </c>
      <c r="D103" s="111">
        <v>0</v>
      </c>
      <c r="E103" s="111">
        <v>0</v>
      </c>
      <c r="F103" s="111">
        <v>0</v>
      </c>
      <c r="G103" s="111">
        <v>0</v>
      </c>
      <c r="H103" s="111">
        <v>0</v>
      </c>
      <c r="I103" s="111">
        <v>0</v>
      </c>
      <c r="J103" s="111">
        <v>0</v>
      </c>
      <c r="K103" s="111">
        <v>0</v>
      </c>
      <c r="L103" s="111">
        <v>0</v>
      </c>
      <c r="M103" s="111">
        <v>0</v>
      </c>
      <c r="N103" s="111">
        <v>0</v>
      </c>
      <c r="O103" s="111">
        <v>0</v>
      </c>
      <c r="P103" s="111">
        <f t="shared" si="7"/>
        <v>0</v>
      </c>
      <c r="Q103" s="112">
        <f t="shared" si="8"/>
        <v>0</v>
      </c>
      <c r="R103" s="251"/>
      <c r="S103" s="112">
        <f t="shared" si="9"/>
        <v>0</v>
      </c>
      <c r="T103" s="266">
        <v>0</v>
      </c>
    </row>
    <row r="104" spans="1:20" x14ac:dyDescent="0.2">
      <c r="A104" s="435">
        <v>53</v>
      </c>
      <c r="B104" s="435" t="s">
        <v>144</v>
      </c>
      <c r="C104" s="114">
        <v>131603881</v>
      </c>
      <c r="D104" s="114">
        <v>15259237</v>
      </c>
      <c r="E104" s="114">
        <v>65252042</v>
      </c>
      <c r="F104" s="114">
        <v>0</v>
      </c>
      <c r="G104" s="114">
        <v>-92008</v>
      </c>
      <c r="H104" s="114">
        <v>1820344</v>
      </c>
      <c r="I104" s="114">
        <v>14571991</v>
      </c>
      <c r="J104" s="114">
        <v>0</v>
      </c>
      <c r="K104" s="114">
        <v>0</v>
      </c>
      <c r="L104" s="114">
        <v>8151777</v>
      </c>
      <c r="M104" s="114">
        <v>0</v>
      </c>
      <c r="N104" s="114">
        <v>0</v>
      </c>
      <c r="O104" s="114">
        <v>70668031</v>
      </c>
      <c r="P104" s="114">
        <f t="shared" si="7"/>
        <v>307235295</v>
      </c>
      <c r="Q104" s="115">
        <f t="shared" si="8"/>
        <v>699.50683830543903</v>
      </c>
      <c r="R104" s="252"/>
      <c r="S104" s="115">
        <f t="shared" si="9"/>
        <v>135.1053356719805</v>
      </c>
      <c r="T104" s="256">
        <v>439217</v>
      </c>
    </row>
    <row r="105" spans="1:20" x14ac:dyDescent="0.2">
      <c r="A105" s="431">
        <v>54</v>
      </c>
      <c r="B105" s="431" t="s">
        <v>146</v>
      </c>
      <c r="C105" s="111">
        <v>7300136</v>
      </c>
      <c r="D105" s="111">
        <v>723079</v>
      </c>
      <c r="E105" s="111">
        <v>613274</v>
      </c>
      <c r="F105" s="111">
        <v>4600</v>
      </c>
      <c r="G105" s="111">
        <v>1540081</v>
      </c>
      <c r="H105" s="111">
        <v>0</v>
      </c>
      <c r="I105" s="111">
        <v>1128270</v>
      </c>
      <c r="J105" s="111">
        <v>0</v>
      </c>
      <c r="K105" s="111">
        <v>0</v>
      </c>
      <c r="L105" s="111">
        <v>2010831</v>
      </c>
      <c r="M105" s="111">
        <v>2106879</v>
      </c>
      <c r="N105" s="111">
        <v>0</v>
      </c>
      <c r="O105" s="111">
        <v>0</v>
      </c>
      <c r="P105" s="111">
        <f t="shared" si="7"/>
        <v>15427150</v>
      </c>
      <c r="Q105" s="112">
        <f t="shared" si="8"/>
        <v>372.38461909819443</v>
      </c>
      <c r="R105" s="251"/>
      <c r="S105" s="112">
        <f t="shared" si="9"/>
        <v>71.923741423634013</v>
      </c>
      <c r="T105" s="266">
        <v>41428</v>
      </c>
    </row>
    <row r="106" spans="1:20" x14ac:dyDescent="0.2">
      <c r="A106" s="435">
        <v>55</v>
      </c>
      <c r="B106" s="435" t="s">
        <v>148</v>
      </c>
      <c r="C106" s="114">
        <v>686411</v>
      </c>
      <c r="D106" s="114">
        <v>181962</v>
      </c>
      <c r="E106" s="114">
        <v>0</v>
      </c>
      <c r="F106" s="114">
        <v>0</v>
      </c>
      <c r="G106" s="114">
        <v>223473</v>
      </c>
      <c r="H106" s="114">
        <v>0</v>
      </c>
      <c r="I106" s="114">
        <v>139310</v>
      </c>
      <c r="J106" s="114">
        <v>0</v>
      </c>
      <c r="K106" s="114">
        <v>0</v>
      </c>
      <c r="L106" s="114">
        <v>0</v>
      </c>
      <c r="M106" s="114">
        <v>0</v>
      </c>
      <c r="N106" s="114">
        <v>0</v>
      </c>
      <c r="O106" s="114">
        <v>23514</v>
      </c>
      <c r="P106" s="114">
        <f t="shared" si="7"/>
        <v>1254670</v>
      </c>
      <c r="Q106" s="115">
        <f t="shared" si="8"/>
        <v>104.04428227879592</v>
      </c>
      <c r="R106" s="252"/>
      <c r="S106" s="118">
        <f t="shared" si="9"/>
        <v>20.095497159227293</v>
      </c>
      <c r="T106" s="256">
        <v>12059</v>
      </c>
    </row>
    <row r="107" spans="1:20" x14ac:dyDescent="0.2">
      <c r="A107" s="431">
        <v>56</v>
      </c>
      <c r="B107" s="431" t="s">
        <v>150</v>
      </c>
      <c r="C107" s="111">
        <v>1758872</v>
      </c>
      <c r="D107" s="111">
        <v>425961</v>
      </c>
      <c r="E107" s="111">
        <v>0</v>
      </c>
      <c r="F107" s="111">
        <v>12599</v>
      </c>
      <c r="G107" s="111">
        <v>464786</v>
      </c>
      <c r="H107" s="111">
        <v>144653</v>
      </c>
      <c r="I107" s="111">
        <v>216458</v>
      </c>
      <c r="J107" s="111">
        <v>152328</v>
      </c>
      <c r="K107" s="111">
        <v>0</v>
      </c>
      <c r="L107" s="111">
        <v>432568</v>
      </c>
      <c r="M107" s="111">
        <v>812298</v>
      </c>
      <c r="N107" s="111">
        <v>0</v>
      </c>
      <c r="O107" s="111">
        <v>0</v>
      </c>
      <c r="P107" s="111">
        <f t="shared" si="7"/>
        <v>4420523</v>
      </c>
      <c r="Q107" s="112">
        <f t="shared" si="8"/>
        <v>316.15813188385067</v>
      </c>
      <c r="R107" s="251"/>
      <c r="S107" s="220">
        <f t="shared" si="9"/>
        <v>61.063949906580639</v>
      </c>
      <c r="T107" s="266">
        <v>13982</v>
      </c>
    </row>
    <row r="108" spans="1:20" x14ac:dyDescent="0.2">
      <c r="A108" s="435">
        <v>57</v>
      </c>
      <c r="B108" s="435" t="s">
        <v>152</v>
      </c>
      <c r="C108" s="114">
        <v>952177</v>
      </c>
      <c r="D108" s="114">
        <v>163230</v>
      </c>
      <c r="E108" s="114">
        <v>247772</v>
      </c>
      <c r="F108" s="114">
        <v>0</v>
      </c>
      <c r="G108" s="114">
        <v>301342</v>
      </c>
      <c r="H108" s="114">
        <v>144408</v>
      </c>
      <c r="I108" s="114">
        <v>135567</v>
      </c>
      <c r="J108" s="114">
        <v>0</v>
      </c>
      <c r="K108" s="114">
        <v>0</v>
      </c>
      <c r="L108" s="114">
        <v>156900</v>
      </c>
      <c r="M108" s="114">
        <v>374882</v>
      </c>
      <c r="N108" s="114">
        <v>0</v>
      </c>
      <c r="O108" s="114">
        <v>38265</v>
      </c>
      <c r="P108" s="114">
        <f t="shared" si="7"/>
        <v>2514543</v>
      </c>
      <c r="Q108" s="115">
        <f t="shared" si="8"/>
        <v>299.10110622100632</v>
      </c>
      <c r="R108" s="252"/>
      <c r="S108" s="118">
        <f t="shared" si="9"/>
        <v>57.769492938401697</v>
      </c>
      <c r="T108" s="256">
        <v>8407</v>
      </c>
    </row>
    <row r="109" spans="1:20" x14ac:dyDescent="0.2">
      <c r="A109" s="431">
        <v>58</v>
      </c>
      <c r="B109" s="431" t="s">
        <v>154</v>
      </c>
      <c r="C109" s="111">
        <v>8667559</v>
      </c>
      <c r="D109" s="111">
        <v>534897</v>
      </c>
      <c r="E109" s="111">
        <v>225</v>
      </c>
      <c r="F109" s="111">
        <v>0</v>
      </c>
      <c r="G109" s="111">
        <v>680768</v>
      </c>
      <c r="H109" s="111">
        <v>0</v>
      </c>
      <c r="I109" s="111">
        <v>436808</v>
      </c>
      <c r="J109" s="111">
        <v>0</v>
      </c>
      <c r="K109" s="111">
        <v>0</v>
      </c>
      <c r="L109" s="111">
        <v>350579</v>
      </c>
      <c r="M109" s="111">
        <v>0</v>
      </c>
      <c r="N109" s="111">
        <v>0</v>
      </c>
      <c r="O109" s="111">
        <v>630744</v>
      </c>
      <c r="P109" s="111">
        <f t="shared" si="7"/>
        <v>11301580</v>
      </c>
      <c r="Q109" s="112">
        <f t="shared" si="8"/>
        <v>372.58365476543696</v>
      </c>
      <c r="R109" s="251"/>
      <c r="S109" s="220">
        <f t="shared" si="9"/>
        <v>71.962183907911424</v>
      </c>
      <c r="T109" s="266">
        <v>30333</v>
      </c>
    </row>
    <row r="110" spans="1:20" x14ac:dyDescent="0.2">
      <c r="A110" s="435">
        <v>59</v>
      </c>
      <c r="B110" s="435" t="s">
        <v>156</v>
      </c>
      <c r="C110" s="114">
        <v>1719163</v>
      </c>
      <c r="D110" s="114">
        <v>224884</v>
      </c>
      <c r="E110" s="114">
        <v>487212</v>
      </c>
      <c r="F110" s="114">
        <v>0</v>
      </c>
      <c r="G110" s="114">
        <v>293828</v>
      </c>
      <c r="H110" s="114">
        <v>148444</v>
      </c>
      <c r="I110" s="114">
        <v>253877</v>
      </c>
      <c r="J110" s="114">
        <v>166720</v>
      </c>
      <c r="K110" s="114">
        <v>0</v>
      </c>
      <c r="L110" s="114">
        <v>381531</v>
      </c>
      <c r="M110" s="114">
        <v>560305</v>
      </c>
      <c r="N110" s="114">
        <v>0</v>
      </c>
      <c r="O110" s="114">
        <v>46839</v>
      </c>
      <c r="P110" s="114">
        <f t="shared" si="7"/>
        <v>4282803</v>
      </c>
      <c r="Q110" s="115">
        <f t="shared" si="8"/>
        <v>393.5314711017183</v>
      </c>
      <c r="R110" s="252"/>
      <c r="S110" s="118">
        <f t="shared" si="9"/>
        <v>76.008122564586145</v>
      </c>
      <c r="T110" s="256">
        <v>10883</v>
      </c>
    </row>
    <row r="111" spans="1:20" x14ac:dyDescent="0.2">
      <c r="A111" s="431">
        <v>60</v>
      </c>
      <c r="B111" s="431" t="s">
        <v>158</v>
      </c>
      <c r="C111" s="111">
        <v>13536639</v>
      </c>
      <c r="D111" s="111">
        <v>856884</v>
      </c>
      <c r="E111" s="111">
        <v>0</v>
      </c>
      <c r="F111" s="111">
        <v>0</v>
      </c>
      <c r="G111" s="111">
        <v>837583</v>
      </c>
      <c r="H111" s="111">
        <v>41760</v>
      </c>
      <c r="I111" s="111">
        <v>1113269</v>
      </c>
      <c r="J111" s="111">
        <v>381696</v>
      </c>
      <c r="K111" s="111">
        <v>0</v>
      </c>
      <c r="L111" s="111">
        <v>227334</v>
      </c>
      <c r="M111" s="111">
        <v>394887</v>
      </c>
      <c r="N111" s="111">
        <v>0</v>
      </c>
      <c r="O111" s="111">
        <v>0</v>
      </c>
      <c r="P111" s="111">
        <f t="shared" si="7"/>
        <v>17390052</v>
      </c>
      <c r="Q111" s="112">
        <f t="shared" si="8"/>
        <v>170.28202692778459</v>
      </c>
      <c r="R111" s="251"/>
      <c r="S111" s="220">
        <f t="shared" si="9"/>
        <v>32.888899932294883</v>
      </c>
      <c r="T111" s="266">
        <v>102125</v>
      </c>
    </row>
    <row r="112" spans="1:20" x14ac:dyDescent="0.2">
      <c r="A112" s="435">
        <v>61</v>
      </c>
      <c r="B112" s="435" t="s">
        <v>160</v>
      </c>
      <c r="C112" s="114">
        <v>2280307</v>
      </c>
      <c r="D112" s="114">
        <v>516418</v>
      </c>
      <c r="E112" s="114">
        <v>54822</v>
      </c>
      <c r="F112" s="114">
        <v>74932</v>
      </c>
      <c r="G112" s="114">
        <v>738377</v>
      </c>
      <c r="H112" s="114">
        <v>89283</v>
      </c>
      <c r="I112" s="114">
        <v>372574</v>
      </c>
      <c r="J112" s="114">
        <v>0</v>
      </c>
      <c r="K112" s="114">
        <v>0</v>
      </c>
      <c r="L112" s="114">
        <v>2617495</v>
      </c>
      <c r="M112" s="114">
        <v>1472477</v>
      </c>
      <c r="N112" s="114">
        <v>0</v>
      </c>
      <c r="O112" s="114">
        <v>0</v>
      </c>
      <c r="P112" s="114">
        <f t="shared" si="7"/>
        <v>8216685</v>
      </c>
      <c r="Q112" s="115">
        <f t="shared" si="8"/>
        <v>555.63193129564513</v>
      </c>
      <c r="R112" s="252"/>
      <c r="S112" s="118">
        <f t="shared" si="9"/>
        <v>107.31680446416195</v>
      </c>
      <c r="T112" s="256">
        <v>14788</v>
      </c>
    </row>
    <row r="113" spans="1:20" x14ac:dyDescent="0.2">
      <c r="A113" s="431">
        <v>62</v>
      </c>
      <c r="B113" s="431" t="s">
        <v>249</v>
      </c>
      <c r="C113" s="111">
        <v>3866628</v>
      </c>
      <c r="D113" s="111">
        <v>398008</v>
      </c>
      <c r="E113" s="111">
        <v>2122294</v>
      </c>
      <c r="F113" s="111">
        <v>6163</v>
      </c>
      <c r="G113" s="111">
        <v>717373</v>
      </c>
      <c r="H113" s="111">
        <v>129113</v>
      </c>
      <c r="I113" s="111">
        <v>869932</v>
      </c>
      <c r="J113" s="111">
        <v>0</v>
      </c>
      <c r="K113" s="111">
        <v>0</v>
      </c>
      <c r="L113" s="111">
        <v>53227</v>
      </c>
      <c r="M113" s="111">
        <v>2612193</v>
      </c>
      <c r="N113" s="111">
        <v>0</v>
      </c>
      <c r="O113" s="111">
        <v>13467574</v>
      </c>
      <c r="P113" s="111">
        <f t="shared" si="7"/>
        <v>24242505</v>
      </c>
      <c r="Q113" s="112">
        <f t="shared" si="8"/>
        <v>904.30114145031337</v>
      </c>
      <c r="R113" s="251"/>
      <c r="S113" s="220">
        <f t="shared" si="9"/>
        <v>174.66006416773828</v>
      </c>
      <c r="T113" s="266">
        <v>26808</v>
      </c>
    </row>
    <row r="114" spans="1:20" x14ac:dyDescent="0.2">
      <c r="A114" s="435">
        <v>63</v>
      </c>
      <c r="B114" s="435" t="s">
        <v>164</v>
      </c>
      <c r="C114" s="114">
        <v>4161554</v>
      </c>
      <c r="D114" s="114">
        <v>341337</v>
      </c>
      <c r="E114" s="114">
        <v>44038</v>
      </c>
      <c r="F114" s="114">
        <v>0</v>
      </c>
      <c r="G114" s="114">
        <v>404764</v>
      </c>
      <c r="H114" s="114">
        <v>51840</v>
      </c>
      <c r="I114" s="114">
        <v>355093</v>
      </c>
      <c r="J114" s="114">
        <v>229759</v>
      </c>
      <c r="K114" s="114">
        <v>0</v>
      </c>
      <c r="L114" s="114">
        <v>865909</v>
      </c>
      <c r="M114" s="114">
        <v>526885</v>
      </c>
      <c r="N114" s="114">
        <v>0</v>
      </c>
      <c r="O114" s="114">
        <v>0</v>
      </c>
      <c r="P114" s="114">
        <f t="shared" si="7"/>
        <v>6981179</v>
      </c>
      <c r="Q114" s="115">
        <f t="shared" si="8"/>
        <v>574.58263374485591</v>
      </c>
      <c r="R114" s="252"/>
      <c r="S114" s="118">
        <f t="shared" si="9"/>
        <v>110.97701316465572</v>
      </c>
      <c r="T114" s="256">
        <v>12150</v>
      </c>
    </row>
    <row r="115" spans="1:20" x14ac:dyDescent="0.2">
      <c r="A115" s="431">
        <v>64</v>
      </c>
      <c r="B115" s="431" t="s">
        <v>166</v>
      </c>
      <c r="C115" s="111">
        <v>0</v>
      </c>
      <c r="D115" s="111">
        <v>0</v>
      </c>
      <c r="E115" s="111">
        <v>0</v>
      </c>
      <c r="F115" s="111">
        <v>0</v>
      </c>
      <c r="G115" s="111">
        <v>0</v>
      </c>
      <c r="H115" s="111">
        <v>0</v>
      </c>
      <c r="I115" s="111">
        <v>0</v>
      </c>
      <c r="J115" s="111">
        <v>0</v>
      </c>
      <c r="K115" s="111">
        <v>0</v>
      </c>
      <c r="L115" s="111">
        <v>0</v>
      </c>
      <c r="M115" s="111">
        <v>0</v>
      </c>
      <c r="N115" s="111">
        <v>0</v>
      </c>
      <c r="O115" s="111">
        <v>0</v>
      </c>
      <c r="P115" s="111">
        <f t="shared" si="7"/>
        <v>0</v>
      </c>
      <c r="Q115" s="112">
        <f t="shared" si="8"/>
        <v>0</v>
      </c>
      <c r="R115" s="251"/>
      <c r="S115" s="220">
        <f t="shared" si="9"/>
        <v>0</v>
      </c>
      <c r="T115" s="266">
        <v>0</v>
      </c>
    </row>
    <row r="116" spans="1:20" x14ac:dyDescent="0.2">
      <c r="A116" s="435">
        <v>65</v>
      </c>
      <c r="B116" s="435" t="s">
        <v>168</v>
      </c>
      <c r="C116" s="114">
        <v>1860756</v>
      </c>
      <c r="D116" s="114">
        <v>147903</v>
      </c>
      <c r="E116" s="114">
        <v>418484</v>
      </c>
      <c r="F116" s="114">
        <v>0</v>
      </c>
      <c r="G116" s="114">
        <v>213009</v>
      </c>
      <c r="H116" s="114">
        <v>0</v>
      </c>
      <c r="I116" s="114">
        <v>91597</v>
      </c>
      <c r="J116" s="114">
        <v>0</v>
      </c>
      <c r="K116" s="114">
        <v>0</v>
      </c>
      <c r="L116" s="114">
        <v>16312</v>
      </c>
      <c r="M116" s="114">
        <v>0</v>
      </c>
      <c r="N116" s="114">
        <v>0</v>
      </c>
      <c r="O116" s="114">
        <v>28180</v>
      </c>
      <c r="P116" s="114">
        <f t="shared" ref="P116:P146" si="10">SUM(C116:O116)</f>
        <v>2776241</v>
      </c>
      <c r="Q116" s="115">
        <f t="shared" ref="Q116:Q146" si="11">IFERROR(P116/$T116,0)</f>
        <v>177.42960311880873</v>
      </c>
      <c r="R116" s="252"/>
      <c r="S116" s="118">
        <f t="shared" ref="S116:S147" si="12">IF(Q$147,Q116/Q$147*100,0)</f>
        <v>34.269409210615493</v>
      </c>
      <c r="T116" s="256">
        <v>15647</v>
      </c>
    </row>
    <row r="117" spans="1:20" x14ac:dyDescent="0.2">
      <c r="A117" s="431">
        <v>66</v>
      </c>
      <c r="B117" s="431" t="s">
        <v>170</v>
      </c>
      <c r="C117" s="111">
        <v>5505209</v>
      </c>
      <c r="D117" s="111">
        <v>803617</v>
      </c>
      <c r="E117" s="111">
        <v>0</v>
      </c>
      <c r="F117" s="111">
        <v>520</v>
      </c>
      <c r="G117" s="111">
        <v>1146756</v>
      </c>
      <c r="H117" s="111">
        <v>121379</v>
      </c>
      <c r="I117" s="111">
        <v>928645</v>
      </c>
      <c r="J117" s="111">
        <v>400824</v>
      </c>
      <c r="K117" s="111">
        <v>0</v>
      </c>
      <c r="L117" s="111">
        <v>116763</v>
      </c>
      <c r="M117" s="111">
        <v>1338713</v>
      </c>
      <c r="N117" s="111">
        <v>0</v>
      </c>
      <c r="O117" s="111">
        <v>0</v>
      </c>
      <c r="P117" s="111">
        <f t="shared" si="10"/>
        <v>10362426</v>
      </c>
      <c r="Q117" s="112">
        <f t="shared" si="11"/>
        <v>267.22435401516321</v>
      </c>
      <c r="R117" s="251"/>
      <c r="S117" s="220">
        <f t="shared" si="12"/>
        <v>51.612699221651134</v>
      </c>
      <c r="T117" s="266">
        <v>38778</v>
      </c>
    </row>
    <row r="118" spans="1:20" x14ac:dyDescent="0.2">
      <c r="A118" s="435">
        <v>67</v>
      </c>
      <c r="B118" s="435" t="s">
        <v>250</v>
      </c>
      <c r="C118" s="114">
        <v>2812917</v>
      </c>
      <c r="D118" s="114">
        <v>50987</v>
      </c>
      <c r="E118" s="114">
        <v>254456</v>
      </c>
      <c r="F118" s="114">
        <v>0</v>
      </c>
      <c r="G118" s="114">
        <v>506399</v>
      </c>
      <c r="H118" s="114">
        <v>0</v>
      </c>
      <c r="I118" s="114">
        <v>317954</v>
      </c>
      <c r="J118" s="114">
        <v>24000</v>
      </c>
      <c r="K118" s="114">
        <v>0</v>
      </c>
      <c r="L118" s="114">
        <v>4340296</v>
      </c>
      <c r="M118" s="114">
        <v>367088</v>
      </c>
      <c r="N118" s="114">
        <v>0</v>
      </c>
      <c r="O118" s="114">
        <v>0</v>
      </c>
      <c r="P118" s="114">
        <f t="shared" si="10"/>
        <v>8674097</v>
      </c>
      <c r="Q118" s="115">
        <f t="shared" si="11"/>
        <v>368.74960676784423</v>
      </c>
      <c r="R118" s="252"/>
      <c r="S118" s="118">
        <f t="shared" si="12"/>
        <v>71.221661709512176</v>
      </c>
      <c r="T118" s="256">
        <v>23523</v>
      </c>
    </row>
    <row r="119" spans="1:20" x14ac:dyDescent="0.2">
      <c r="A119" s="431">
        <v>68</v>
      </c>
      <c r="B119" s="431" t="s">
        <v>174</v>
      </c>
      <c r="C119" s="111">
        <v>3684387</v>
      </c>
      <c r="D119" s="111">
        <v>414198</v>
      </c>
      <c r="E119" s="111">
        <v>0</v>
      </c>
      <c r="F119" s="111">
        <v>54140</v>
      </c>
      <c r="G119" s="111">
        <v>468393</v>
      </c>
      <c r="H119" s="111">
        <v>11214</v>
      </c>
      <c r="I119" s="111">
        <v>119081</v>
      </c>
      <c r="J119" s="111">
        <v>36996</v>
      </c>
      <c r="K119" s="111">
        <v>0</v>
      </c>
      <c r="L119" s="111">
        <v>796766</v>
      </c>
      <c r="M119" s="111">
        <v>415266</v>
      </c>
      <c r="N119" s="111">
        <v>0</v>
      </c>
      <c r="O119" s="111">
        <v>3326</v>
      </c>
      <c r="P119" s="111">
        <f t="shared" si="10"/>
        <v>6003767</v>
      </c>
      <c r="Q119" s="112">
        <f t="shared" si="11"/>
        <v>353.47465410656463</v>
      </c>
      <c r="R119" s="251"/>
      <c r="S119" s="220">
        <f t="shared" si="12"/>
        <v>68.271400906236551</v>
      </c>
      <c r="T119" s="266">
        <v>16985</v>
      </c>
    </row>
    <row r="120" spans="1:20" x14ac:dyDescent="0.2">
      <c r="A120" s="435">
        <v>69</v>
      </c>
      <c r="B120" s="435" t="s">
        <v>176</v>
      </c>
      <c r="C120" s="114">
        <v>8378834</v>
      </c>
      <c r="D120" s="114">
        <v>1362866</v>
      </c>
      <c r="E120" s="114">
        <v>13103</v>
      </c>
      <c r="F120" s="114">
        <v>11121</v>
      </c>
      <c r="G120" s="114">
        <v>2799477</v>
      </c>
      <c r="H120" s="114">
        <v>79524</v>
      </c>
      <c r="I120" s="114">
        <v>466147</v>
      </c>
      <c r="J120" s="114">
        <v>0</v>
      </c>
      <c r="K120" s="114">
        <v>0</v>
      </c>
      <c r="L120" s="114">
        <v>51709</v>
      </c>
      <c r="M120" s="114">
        <v>1675222</v>
      </c>
      <c r="N120" s="114">
        <v>0</v>
      </c>
      <c r="O120" s="114">
        <v>216623</v>
      </c>
      <c r="P120" s="114">
        <f t="shared" si="10"/>
        <v>15054626</v>
      </c>
      <c r="Q120" s="115">
        <f t="shared" si="11"/>
        <v>255.53996571215183</v>
      </c>
      <c r="R120" s="252"/>
      <c r="S120" s="118">
        <f t="shared" si="12"/>
        <v>49.355933286918685</v>
      </c>
      <c r="T120" s="256">
        <v>58913</v>
      </c>
    </row>
    <row r="121" spans="1:20" x14ac:dyDescent="0.2">
      <c r="A121" s="431">
        <v>70</v>
      </c>
      <c r="B121" s="431" t="s">
        <v>178</v>
      </c>
      <c r="C121" s="111">
        <v>5807717</v>
      </c>
      <c r="D121" s="111">
        <v>743987</v>
      </c>
      <c r="E121" s="111">
        <v>118680</v>
      </c>
      <c r="F121" s="111">
        <v>529355</v>
      </c>
      <c r="G121" s="111">
        <v>12258</v>
      </c>
      <c r="H121" s="111">
        <v>0</v>
      </c>
      <c r="I121" s="111">
        <v>471602</v>
      </c>
      <c r="J121" s="111">
        <v>0</v>
      </c>
      <c r="K121" s="111">
        <v>0</v>
      </c>
      <c r="L121" s="111">
        <v>72823</v>
      </c>
      <c r="M121" s="111">
        <v>0</v>
      </c>
      <c r="N121" s="111">
        <v>0</v>
      </c>
      <c r="O121" s="111">
        <v>2777411</v>
      </c>
      <c r="P121" s="111">
        <f t="shared" si="10"/>
        <v>10533833</v>
      </c>
      <c r="Q121" s="112">
        <f t="shared" si="11"/>
        <v>330.49392903084117</v>
      </c>
      <c r="R121" s="251"/>
      <c r="S121" s="220">
        <f t="shared" si="12"/>
        <v>63.832818743319372</v>
      </c>
      <c r="T121" s="266">
        <v>31873</v>
      </c>
    </row>
    <row r="122" spans="1:20" x14ac:dyDescent="0.2">
      <c r="A122" s="435">
        <v>71</v>
      </c>
      <c r="B122" s="435" t="s">
        <v>180</v>
      </c>
      <c r="C122" s="114">
        <v>4181859</v>
      </c>
      <c r="D122" s="114">
        <v>311570</v>
      </c>
      <c r="E122" s="114">
        <v>0</v>
      </c>
      <c r="F122" s="114">
        <v>58285</v>
      </c>
      <c r="G122" s="114">
        <v>550085</v>
      </c>
      <c r="H122" s="114">
        <v>0</v>
      </c>
      <c r="I122" s="114">
        <v>227250</v>
      </c>
      <c r="J122" s="114">
        <v>0</v>
      </c>
      <c r="K122" s="114">
        <v>0</v>
      </c>
      <c r="L122" s="114">
        <v>72474</v>
      </c>
      <c r="M122" s="114">
        <v>152522</v>
      </c>
      <c r="N122" s="114">
        <v>0</v>
      </c>
      <c r="O122" s="114">
        <v>0</v>
      </c>
      <c r="P122" s="114">
        <f t="shared" si="10"/>
        <v>5554045</v>
      </c>
      <c r="Q122" s="115">
        <f t="shared" si="11"/>
        <v>246.32095973035302</v>
      </c>
      <c r="R122" s="252"/>
      <c r="S122" s="118">
        <f t="shared" si="12"/>
        <v>47.57534040415252</v>
      </c>
      <c r="T122" s="256">
        <v>22548</v>
      </c>
    </row>
    <row r="123" spans="1:20" x14ac:dyDescent="0.2">
      <c r="A123" s="431">
        <v>72</v>
      </c>
      <c r="B123" s="431" t="s">
        <v>182</v>
      </c>
      <c r="C123" s="111">
        <v>4577891</v>
      </c>
      <c r="D123" s="111">
        <v>977755</v>
      </c>
      <c r="E123" s="111">
        <v>2137892</v>
      </c>
      <c r="F123" s="111">
        <v>0</v>
      </c>
      <c r="G123" s="111">
        <v>7381</v>
      </c>
      <c r="H123" s="111">
        <v>228751</v>
      </c>
      <c r="I123" s="111">
        <v>439144</v>
      </c>
      <c r="J123" s="111">
        <v>0</v>
      </c>
      <c r="K123" s="111">
        <v>0</v>
      </c>
      <c r="L123" s="111">
        <v>1230701</v>
      </c>
      <c r="M123" s="111">
        <v>1894902</v>
      </c>
      <c r="N123" s="111">
        <v>0</v>
      </c>
      <c r="O123" s="111">
        <v>15605</v>
      </c>
      <c r="P123" s="111">
        <f t="shared" si="10"/>
        <v>11510022</v>
      </c>
      <c r="Q123" s="112">
        <f t="shared" si="11"/>
        <v>269.82727336662214</v>
      </c>
      <c r="R123" s="251"/>
      <c r="S123" s="220">
        <f t="shared" si="12"/>
        <v>52.115436683886486</v>
      </c>
      <c r="T123" s="266">
        <v>42657</v>
      </c>
    </row>
    <row r="124" spans="1:20" x14ac:dyDescent="0.2">
      <c r="A124" s="435">
        <v>73</v>
      </c>
      <c r="B124" s="435" t="s">
        <v>184</v>
      </c>
      <c r="C124" s="114">
        <v>99421000</v>
      </c>
      <c r="D124" s="114">
        <v>14722000</v>
      </c>
      <c r="E124" s="114">
        <v>41413000</v>
      </c>
      <c r="F124" s="114">
        <v>0</v>
      </c>
      <c r="G124" s="114">
        <v>13489000</v>
      </c>
      <c r="H124" s="114">
        <v>2516000</v>
      </c>
      <c r="I124" s="114">
        <v>10570000</v>
      </c>
      <c r="J124" s="114">
        <v>0</v>
      </c>
      <c r="K124" s="114">
        <v>0</v>
      </c>
      <c r="L124" s="114">
        <v>8356000</v>
      </c>
      <c r="M124" s="114">
        <v>46438000</v>
      </c>
      <c r="N124" s="114">
        <v>0</v>
      </c>
      <c r="O124" s="114">
        <v>13039000</v>
      </c>
      <c r="P124" s="114">
        <f t="shared" si="10"/>
        <v>249964000</v>
      </c>
      <c r="Q124" s="115">
        <f t="shared" si="11"/>
        <v>502.08394847475057</v>
      </c>
      <c r="R124" s="252"/>
      <c r="S124" s="118">
        <f t="shared" si="12"/>
        <v>96.974349183667002</v>
      </c>
      <c r="T124" s="256">
        <v>497853</v>
      </c>
    </row>
    <row r="125" spans="1:20" x14ac:dyDescent="0.2">
      <c r="A125" s="431">
        <v>74</v>
      </c>
      <c r="B125" s="431" t="s">
        <v>186</v>
      </c>
      <c r="C125" s="111">
        <v>0</v>
      </c>
      <c r="D125" s="111">
        <v>0</v>
      </c>
      <c r="E125" s="111">
        <v>0</v>
      </c>
      <c r="F125" s="111">
        <v>0</v>
      </c>
      <c r="G125" s="111">
        <v>0</v>
      </c>
      <c r="H125" s="111">
        <v>0</v>
      </c>
      <c r="I125" s="111">
        <v>0</v>
      </c>
      <c r="J125" s="111">
        <v>0</v>
      </c>
      <c r="K125" s="111">
        <v>0</v>
      </c>
      <c r="L125" s="111">
        <v>0</v>
      </c>
      <c r="M125" s="111">
        <v>0</v>
      </c>
      <c r="N125" s="111">
        <v>0</v>
      </c>
      <c r="O125" s="111">
        <v>0</v>
      </c>
      <c r="P125" s="111">
        <f t="shared" si="10"/>
        <v>0</v>
      </c>
      <c r="Q125" s="112">
        <f t="shared" si="11"/>
        <v>0</v>
      </c>
      <c r="R125" s="251"/>
      <c r="S125" s="220">
        <f t="shared" si="12"/>
        <v>0</v>
      </c>
      <c r="T125" s="266">
        <v>0</v>
      </c>
    </row>
    <row r="126" spans="1:20" x14ac:dyDescent="0.2">
      <c r="A126" s="435">
        <v>75</v>
      </c>
      <c r="B126" s="435" t="s">
        <v>188</v>
      </c>
      <c r="C126" s="114">
        <v>1092991</v>
      </c>
      <c r="D126" s="114">
        <v>182681</v>
      </c>
      <c r="E126" s="114">
        <v>0</v>
      </c>
      <c r="F126" s="114">
        <v>31092</v>
      </c>
      <c r="G126" s="114">
        <v>212275</v>
      </c>
      <c r="H126" s="114">
        <v>94119</v>
      </c>
      <c r="I126" s="114">
        <v>202584</v>
      </c>
      <c r="J126" s="114">
        <v>0</v>
      </c>
      <c r="K126" s="114">
        <v>0</v>
      </c>
      <c r="L126" s="114">
        <v>563839</v>
      </c>
      <c r="M126" s="114">
        <v>0</v>
      </c>
      <c r="N126" s="114">
        <v>0</v>
      </c>
      <c r="O126" s="114">
        <v>53030</v>
      </c>
      <c r="P126" s="114">
        <f t="shared" si="10"/>
        <v>2432611</v>
      </c>
      <c r="Q126" s="115">
        <f t="shared" si="11"/>
        <v>325.69433659124383</v>
      </c>
      <c r="R126" s="252"/>
      <c r="S126" s="118">
        <f t="shared" si="12"/>
        <v>62.905807723367978</v>
      </c>
      <c r="T126" s="256">
        <v>7469</v>
      </c>
    </row>
    <row r="127" spans="1:20" x14ac:dyDescent="0.2">
      <c r="A127" s="431">
        <v>76</v>
      </c>
      <c r="B127" s="431" t="s">
        <v>62</v>
      </c>
      <c r="C127" s="111">
        <v>0</v>
      </c>
      <c r="D127" s="111">
        <v>0</v>
      </c>
      <c r="E127" s="111">
        <v>0</v>
      </c>
      <c r="F127" s="111">
        <v>0</v>
      </c>
      <c r="G127" s="111">
        <v>0</v>
      </c>
      <c r="H127" s="111">
        <v>0</v>
      </c>
      <c r="I127" s="111">
        <v>0</v>
      </c>
      <c r="J127" s="111">
        <v>0</v>
      </c>
      <c r="K127" s="111">
        <v>0</v>
      </c>
      <c r="L127" s="111">
        <v>0</v>
      </c>
      <c r="M127" s="111">
        <v>0</v>
      </c>
      <c r="N127" s="111">
        <v>0</v>
      </c>
      <c r="O127" s="111">
        <v>0</v>
      </c>
      <c r="P127" s="111">
        <f t="shared" si="10"/>
        <v>0</v>
      </c>
      <c r="Q127" s="112">
        <f t="shared" si="11"/>
        <v>0</v>
      </c>
      <c r="R127" s="251"/>
      <c r="S127" s="220">
        <f t="shared" si="12"/>
        <v>0</v>
      </c>
      <c r="T127" s="266">
        <v>0</v>
      </c>
    </row>
    <row r="128" spans="1:20" x14ac:dyDescent="0.2">
      <c r="A128" s="435">
        <v>77</v>
      </c>
      <c r="B128" s="435" t="s">
        <v>64</v>
      </c>
      <c r="C128" s="114">
        <v>16113057</v>
      </c>
      <c r="D128" s="114">
        <v>3966343</v>
      </c>
      <c r="E128" s="114">
        <v>9130924</v>
      </c>
      <c r="F128" s="114">
        <v>445052</v>
      </c>
      <c r="G128" s="114">
        <v>2490725</v>
      </c>
      <c r="H128" s="114">
        <v>1181047</v>
      </c>
      <c r="I128" s="114">
        <v>1468692</v>
      </c>
      <c r="J128" s="114">
        <v>851250</v>
      </c>
      <c r="K128" s="114">
        <v>94159</v>
      </c>
      <c r="L128" s="114">
        <v>2301977</v>
      </c>
      <c r="M128" s="114">
        <v>6488577</v>
      </c>
      <c r="N128" s="114">
        <v>0</v>
      </c>
      <c r="O128" s="114">
        <v>0</v>
      </c>
      <c r="P128" s="114">
        <f t="shared" si="10"/>
        <v>44531803</v>
      </c>
      <c r="Q128" s="115">
        <f t="shared" si="11"/>
        <v>461.48380778677057</v>
      </c>
      <c r="R128" s="252"/>
      <c r="S128" s="118">
        <f t="shared" si="12"/>
        <v>89.132687979514458</v>
      </c>
      <c r="T128" s="256">
        <v>96497</v>
      </c>
    </row>
    <row r="129" spans="1:20" x14ac:dyDescent="0.2">
      <c r="A129" s="431">
        <v>78</v>
      </c>
      <c r="B129" s="431" t="s">
        <v>192</v>
      </c>
      <c r="C129" s="111">
        <v>4532175</v>
      </c>
      <c r="D129" s="111">
        <v>627335</v>
      </c>
      <c r="E129" s="111">
        <v>1379325</v>
      </c>
      <c r="F129" s="111">
        <v>0</v>
      </c>
      <c r="G129" s="111">
        <v>58160</v>
      </c>
      <c r="H129" s="111">
        <v>231707</v>
      </c>
      <c r="I129" s="111">
        <v>287405</v>
      </c>
      <c r="J129" s="111">
        <v>189215</v>
      </c>
      <c r="K129" s="111">
        <v>306864</v>
      </c>
      <c r="L129" s="111">
        <v>3095270</v>
      </c>
      <c r="M129" s="111">
        <v>3124983</v>
      </c>
      <c r="N129" s="111">
        <v>0</v>
      </c>
      <c r="O129" s="111">
        <v>0</v>
      </c>
      <c r="P129" s="111">
        <f t="shared" si="10"/>
        <v>13832439</v>
      </c>
      <c r="Q129" s="112">
        <f t="shared" si="11"/>
        <v>612.51556480538454</v>
      </c>
      <c r="R129" s="251"/>
      <c r="S129" s="220">
        <f t="shared" si="12"/>
        <v>118.30351964509273</v>
      </c>
      <c r="T129" s="266">
        <v>22583</v>
      </c>
    </row>
    <row r="130" spans="1:20" x14ac:dyDescent="0.2">
      <c r="A130" s="435">
        <v>79</v>
      </c>
      <c r="B130" s="435" t="s">
        <v>194</v>
      </c>
      <c r="C130" s="114">
        <v>12770056</v>
      </c>
      <c r="D130" s="114">
        <v>1824343</v>
      </c>
      <c r="E130" s="114">
        <v>313641</v>
      </c>
      <c r="F130" s="114">
        <v>0</v>
      </c>
      <c r="G130" s="114">
        <v>5056</v>
      </c>
      <c r="H130" s="114">
        <v>233838</v>
      </c>
      <c r="I130" s="114">
        <v>1767319</v>
      </c>
      <c r="J130" s="114">
        <v>381463</v>
      </c>
      <c r="K130" s="114">
        <v>0</v>
      </c>
      <c r="L130" s="114">
        <v>2562724</v>
      </c>
      <c r="M130" s="114">
        <v>2786999</v>
      </c>
      <c r="N130" s="114">
        <v>0</v>
      </c>
      <c r="O130" s="114">
        <v>0</v>
      </c>
      <c r="P130" s="114">
        <f t="shared" si="10"/>
        <v>22645439</v>
      </c>
      <c r="Q130" s="115">
        <f t="shared" si="11"/>
        <v>260.13990649159689</v>
      </c>
      <c r="R130" s="252"/>
      <c r="S130" s="118">
        <f t="shared" si="12"/>
        <v>50.24438284744577</v>
      </c>
      <c r="T130" s="256">
        <v>87051</v>
      </c>
    </row>
    <row r="131" spans="1:20" x14ac:dyDescent="0.2">
      <c r="A131" s="431">
        <v>80</v>
      </c>
      <c r="B131" s="431" t="s">
        <v>196</v>
      </c>
      <c r="C131" s="111">
        <v>0</v>
      </c>
      <c r="D131" s="111">
        <v>0</v>
      </c>
      <c r="E131" s="111">
        <v>0</v>
      </c>
      <c r="F131" s="111">
        <v>0</v>
      </c>
      <c r="G131" s="111">
        <v>0</v>
      </c>
      <c r="H131" s="111">
        <v>0</v>
      </c>
      <c r="I131" s="111">
        <v>0</v>
      </c>
      <c r="J131" s="111">
        <v>0</v>
      </c>
      <c r="K131" s="111">
        <v>0</v>
      </c>
      <c r="L131" s="111">
        <v>0</v>
      </c>
      <c r="M131" s="111">
        <v>0</v>
      </c>
      <c r="N131" s="111">
        <v>0</v>
      </c>
      <c r="O131" s="111">
        <v>0</v>
      </c>
      <c r="P131" s="111">
        <f t="shared" si="10"/>
        <v>0</v>
      </c>
      <c r="Q131" s="112">
        <f t="shared" si="11"/>
        <v>0</v>
      </c>
      <c r="R131" s="251"/>
      <c r="S131" s="220">
        <f t="shared" si="12"/>
        <v>0</v>
      </c>
      <c r="T131" s="266">
        <v>0</v>
      </c>
    </row>
    <row r="132" spans="1:20" x14ac:dyDescent="0.2">
      <c r="A132" s="435">
        <v>81</v>
      </c>
      <c r="B132" s="435" t="s">
        <v>198</v>
      </c>
      <c r="C132" s="114">
        <v>2131441</v>
      </c>
      <c r="D132" s="114">
        <v>403985</v>
      </c>
      <c r="E132" s="114">
        <v>0</v>
      </c>
      <c r="F132" s="114">
        <v>86480</v>
      </c>
      <c r="G132" s="114">
        <v>456338</v>
      </c>
      <c r="H132" s="114">
        <v>21229</v>
      </c>
      <c r="I132" s="114">
        <v>134122</v>
      </c>
      <c r="J132" s="114">
        <v>0</v>
      </c>
      <c r="K132" s="114">
        <v>0</v>
      </c>
      <c r="L132" s="114">
        <v>17278</v>
      </c>
      <c r="M132" s="114">
        <v>351734</v>
      </c>
      <c r="N132" s="114">
        <v>3033</v>
      </c>
      <c r="O132" s="114">
        <v>0</v>
      </c>
      <c r="P132" s="114">
        <f t="shared" si="10"/>
        <v>3605640</v>
      </c>
      <c r="Q132" s="115">
        <f t="shared" si="11"/>
        <v>169.48575726238602</v>
      </c>
      <c r="R132" s="252"/>
      <c r="S132" s="118">
        <f t="shared" si="12"/>
        <v>32.735105466625754</v>
      </c>
      <c r="T132" s="256">
        <v>21274</v>
      </c>
    </row>
    <row r="133" spans="1:20" x14ac:dyDescent="0.2">
      <c r="A133" s="431">
        <v>82</v>
      </c>
      <c r="B133" s="431" t="s">
        <v>200</v>
      </c>
      <c r="C133" s="111">
        <v>5691106</v>
      </c>
      <c r="D133" s="111">
        <v>836138</v>
      </c>
      <c r="E133" s="111">
        <v>0</v>
      </c>
      <c r="F133" s="111">
        <v>0</v>
      </c>
      <c r="G133" s="111">
        <v>956990</v>
      </c>
      <c r="H133" s="111">
        <v>0</v>
      </c>
      <c r="I133" s="111">
        <v>558926</v>
      </c>
      <c r="J133" s="111">
        <v>94771</v>
      </c>
      <c r="K133" s="111">
        <v>0</v>
      </c>
      <c r="L133" s="111">
        <v>986880</v>
      </c>
      <c r="M133" s="111">
        <v>0</v>
      </c>
      <c r="N133" s="111">
        <v>0</v>
      </c>
      <c r="O133" s="111">
        <v>0</v>
      </c>
      <c r="P133" s="111">
        <f t="shared" si="10"/>
        <v>9124811</v>
      </c>
      <c r="Q133" s="112">
        <f t="shared" si="11"/>
        <v>203.03526767834097</v>
      </c>
      <c r="R133" s="251"/>
      <c r="S133" s="220">
        <f t="shared" si="12"/>
        <v>39.214981885502148</v>
      </c>
      <c r="T133" s="266">
        <v>44942</v>
      </c>
    </row>
    <row r="134" spans="1:20" x14ac:dyDescent="0.2">
      <c r="A134" s="435">
        <v>83</v>
      </c>
      <c r="B134" s="435" t="s">
        <v>202</v>
      </c>
      <c r="C134" s="114">
        <v>3166759</v>
      </c>
      <c r="D134" s="114">
        <v>577579</v>
      </c>
      <c r="E134" s="114">
        <v>0</v>
      </c>
      <c r="F134" s="114">
        <v>0</v>
      </c>
      <c r="G134" s="114">
        <v>453121</v>
      </c>
      <c r="H134" s="114">
        <v>0</v>
      </c>
      <c r="I134" s="114">
        <v>148481</v>
      </c>
      <c r="J134" s="114">
        <v>162343</v>
      </c>
      <c r="K134" s="114">
        <v>0</v>
      </c>
      <c r="L134" s="114">
        <v>89579</v>
      </c>
      <c r="M134" s="114">
        <v>147878</v>
      </c>
      <c r="N134" s="114">
        <v>0</v>
      </c>
      <c r="O134" s="114">
        <v>124958</v>
      </c>
      <c r="P134" s="114">
        <f t="shared" si="10"/>
        <v>4870698</v>
      </c>
      <c r="Q134" s="115">
        <f t="shared" si="11"/>
        <v>169.18020145883989</v>
      </c>
      <c r="R134" s="252"/>
      <c r="S134" s="118">
        <f t="shared" si="12"/>
        <v>32.676089289593619</v>
      </c>
      <c r="T134" s="256">
        <v>28790</v>
      </c>
    </row>
    <row r="135" spans="1:20" x14ac:dyDescent="0.2">
      <c r="A135" s="431">
        <v>84</v>
      </c>
      <c r="B135" s="431" t="s">
        <v>204</v>
      </c>
      <c r="C135" s="111">
        <v>1128630</v>
      </c>
      <c r="D135" s="111">
        <v>517509</v>
      </c>
      <c r="E135" s="111">
        <v>284360</v>
      </c>
      <c r="F135" s="111">
        <v>0</v>
      </c>
      <c r="G135" s="111">
        <v>557643</v>
      </c>
      <c r="H135" s="111">
        <v>68528</v>
      </c>
      <c r="I135" s="111">
        <v>239315</v>
      </c>
      <c r="J135" s="111">
        <v>0</v>
      </c>
      <c r="K135" s="111">
        <v>0</v>
      </c>
      <c r="L135" s="111">
        <v>7837</v>
      </c>
      <c r="M135" s="111">
        <v>227897</v>
      </c>
      <c r="N135" s="111">
        <v>0</v>
      </c>
      <c r="O135" s="111">
        <v>69942</v>
      </c>
      <c r="P135" s="111">
        <f t="shared" si="10"/>
        <v>3101661</v>
      </c>
      <c r="Q135" s="112">
        <f t="shared" si="11"/>
        <v>174.55461759243627</v>
      </c>
      <c r="R135" s="251"/>
      <c r="S135" s="220">
        <f t="shared" si="12"/>
        <v>33.714123881977962</v>
      </c>
      <c r="T135" s="266">
        <v>17769</v>
      </c>
    </row>
    <row r="136" spans="1:20" x14ac:dyDescent="0.2">
      <c r="A136" s="435">
        <v>85</v>
      </c>
      <c r="B136" s="435" t="s">
        <v>206</v>
      </c>
      <c r="C136" s="114">
        <v>30837182</v>
      </c>
      <c r="D136" s="114">
        <v>3003128</v>
      </c>
      <c r="E136" s="114">
        <v>7596230</v>
      </c>
      <c r="F136" s="114">
        <v>589397</v>
      </c>
      <c r="G136" s="114">
        <v>3351746</v>
      </c>
      <c r="H136" s="114">
        <v>1145589</v>
      </c>
      <c r="I136" s="114">
        <v>2714849</v>
      </c>
      <c r="J136" s="114">
        <v>1719337</v>
      </c>
      <c r="K136" s="114">
        <v>0</v>
      </c>
      <c r="L136" s="114">
        <v>4070515</v>
      </c>
      <c r="M136" s="114">
        <v>21675453</v>
      </c>
      <c r="N136" s="114">
        <v>0</v>
      </c>
      <c r="O136" s="114">
        <v>7972790</v>
      </c>
      <c r="P136" s="114">
        <f t="shared" si="10"/>
        <v>84676216</v>
      </c>
      <c r="Q136" s="115">
        <f t="shared" si="11"/>
        <v>564.8093383137674</v>
      </c>
      <c r="R136" s="252"/>
      <c r="S136" s="118">
        <f t="shared" si="12"/>
        <v>109.08936276936095</v>
      </c>
      <c r="T136" s="256">
        <v>149920</v>
      </c>
    </row>
    <row r="137" spans="1:20" x14ac:dyDescent="0.2">
      <c r="A137" s="431">
        <v>86</v>
      </c>
      <c r="B137" s="431" t="s">
        <v>208</v>
      </c>
      <c r="C137" s="111">
        <v>24127344</v>
      </c>
      <c r="D137" s="111">
        <v>5801822</v>
      </c>
      <c r="E137" s="111">
        <v>0</v>
      </c>
      <c r="F137" s="111">
        <v>241652</v>
      </c>
      <c r="G137" s="111">
        <v>25586</v>
      </c>
      <c r="H137" s="111">
        <v>679645</v>
      </c>
      <c r="I137" s="111">
        <v>8187916</v>
      </c>
      <c r="J137" s="111">
        <v>1504206</v>
      </c>
      <c r="K137" s="111">
        <v>0</v>
      </c>
      <c r="L137" s="111">
        <v>3651248</v>
      </c>
      <c r="M137" s="111">
        <v>15850430</v>
      </c>
      <c r="N137" s="111">
        <v>0</v>
      </c>
      <c r="O137" s="111">
        <v>7160070</v>
      </c>
      <c r="P137" s="111">
        <f t="shared" si="10"/>
        <v>67229919</v>
      </c>
      <c r="Q137" s="112">
        <f t="shared" si="11"/>
        <v>401.48051118210861</v>
      </c>
      <c r="R137" s="251"/>
      <c r="S137" s="220">
        <f t="shared" si="12"/>
        <v>77.543429540187461</v>
      </c>
      <c r="T137" s="266">
        <v>167455</v>
      </c>
    </row>
    <row r="138" spans="1:20" x14ac:dyDescent="0.2">
      <c r="A138" s="435">
        <v>87</v>
      </c>
      <c r="B138" s="435" t="s">
        <v>210</v>
      </c>
      <c r="C138" s="114">
        <v>1850986</v>
      </c>
      <c r="D138" s="114">
        <v>0</v>
      </c>
      <c r="E138" s="114">
        <v>240609</v>
      </c>
      <c r="F138" s="114">
        <v>0</v>
      </c>
      <c r="G138" s="114">
        <v>195335</v>
      </c>
      <c r="H138" s="114">
        <v>0</v>
      </c>
      <c r="I138" s="114">
        <v>182801</v>
      </c>
      <c r="J138" s="114">
        <v>0</v>
      </c>
      <c r="K138" s="114">
        <v>0</v>
      </c>
      <c r="L138" s="114">
        <v>0</v>
      </c>
      <c r="M138" s="114">
        <v>155522</v>
      </c>
      <c r="N138" s="114">
        <v>0</v>
      </c>
      <c r="O138" s="114">
        <v>22067</v>
      </c>
      <c r="P138" s="114">
        <f t="shared" si="10"/>
        <v>2647320</v>
      </c>
      <c r="Q138" s="115">
        <f t="shared" si="11"/>
        <v>403.67795059469353</v>
      </c>
      <c r="R138" s="252"/>
      <c r="S138" s="118">
        <f t="shared" si="12"/>
        <v>77.967851108638925</v>
      </c>
      <c r="T138" s="256">
        <v>6558</v>
      </c>
    </row>
    <row r="139" spans="1:20" x14ac:dyDescent="0.2">
      <c r="A139" s="431">
        <v>88</v>
      </c>
      <c r="B139" s="431" t="s">
        <v>212</v>
      </c>
      <c r="C139" s="111">
        <v>0</v>
      </c>
      <c r="D139" s="111">
        <v>0</v>
      </c>
      <c r="E139" s="111">
        <v>0</v>
      </c>
      <c r="F139" s="111">
        <v>0</v>
      </c>
      <c r="G139" s="111">
        <v>0</v>
      </c>
      <c r="H139" s="111">
        <v>0</v>
      </c>
      <c r="I139" s="111">
        <v>0</v>
      </c>
      <c r="J139" s="111">
        <v>0</v>
      </c>
      <c r="K139" s="111">
        <v>0</v>
      </c>
      <c r="L139" s="111">
        <v>0</v>
      </c>
      <c r="M139" s="111">
        <v>0</v>
      </c>
      <c r="N139" s="111">
        <v>0</v>
      </c>
      <c r="O139" s="111">
        <v>0</v>
      </c>
      <c r="P139" s="111">
        <f t="shared" si="10"/>
        <v>0</v>
      </c>
      <c r="Q139" s="112">
        <f t="shared" si="11"/>
        <v>0</v>
      </c>
      <c r="R139" s="251"/>
      <c r="S139" s="220">
        <f t="shared" si="12"/>
        <v>0</v>
      </c>
      <c r="T139" s="266">
        <v>0</v>
      </c>
    </row>
    <row r="140" spans="1:20" x14ac:dyDescent="0.2">
      <c r="A140" s="435">
        <v>89</v>
      </c>
      <c r="B140" s="435" t="s">
        <v>214</v>
      </c>
      <c r="C140" s="114">
        <v>6505594</v>
      </c>
      <c r="D140" s="114">
        <v>808747</v>
      </c>
      <c r="E140" s="114">
        <v>0</v>
      </c>
      <c r="F140" s="114">
        <v>9032</v>
      </c>
      <c r="G140" s="114">
        <v>518446</v>
      </c>
      <c r="H140" s="114">
        <v>145003</v>
      </c>
      <c r="I140" s="114">
        <v>214852</v>
      </c>
      <c r="J140" s="114">
        <v>324188</v>
      </c>
      <c r="K140" s="114">
        <v>0</v>
      </c>
      <c r="L140" s="114">
        <v>283933</v>
      </c>
      <c r="M140" s="114">
        <v>0</v>
      </c>
      <c r="N140" s="114">
        <v>3929399</v>
      </c>
      <c r="O140" s="114">
        <v>31125</v>
      </c>
      <c r="P140" s="114">
        <f t="shared" si="10"/>
        <v>12770319</v>
      </c>
      <c r="Q140" s="115">
        <f t="shared" si="11"/>
        <v>331.0774395934875</v>
      </c>
      <c r="R140" s="252"/>
      <c r="S140" s="118">
        <f t="shared" si="12"/>
        <v>63.945520129663869</v>
      </c>
      <c r="T140" s="256">
        <v>38572</v>
      </c>
    </row>
    <row r="141" spans="1:20" x14ac:dyDescent="0.2">
      <c r="A141" s="431">
        <v>90</v>
      </c>
      <c r="B141" s="431" t="s">
        <v>216</v>
      </c>
      <c r="C141" s="116">
        <v>0</v>
      </c>
      <c r="D141" s="116">
        <v>0</v>
      </c>
      <c r="E141" s="116">
        <v>0</v>
      </c>
      <c r="F141" s="116">
        <v>0</v>
      </c>
      <c r="G141" s="116">
        <v>0</v>
      </c>
      <c r="H141" s="116">
        <v>0</v>
      </c>
      <c r="I141" s="116">
        <v>0</v>
      </c>
      <c r="J141" s="116">
        <v>0</v>
      </c>
      <c r="K141" s="116">
        <v>0</v>
      </c>
      <c r="L141" s="116">
        <v>0</v>
      </c>
      <c r="M141" s="116">
        <v>0</v>
      </c>
      <c r="N141" s="116">
        <v>0</v>
      </c>
      <c r="O141" s="116">
        <v>0</v>
      </c>
      <c r="P141" s="111">
        <f t="shared" si="10"/>
        <v>0</v>
      </c>
      <c r="Q141" s="112">
        <f t="shared" si="11"/>
        <v>0</v>
      </c>
      <c r="R141" s="251"/>
      <c r="S141" s="220">
        <f t="shared" si="12"/>
        <v>0</v>
      </c>
      <c r="T141" s="266">
        <v>0</v>
      </c>
    </row>
    <row r="142" spans="1:20" x14ac:dyDescent="0.2">
      <c r="A142" s="435">
        <v>91</v>
      </c>
      <c r="B142" s="435" t="s">
        <v>218</v>
      </c>
      <c r="C142" s="114">
        <v>10614471</v>
      </c>
      <c r="D142" s="114">
        <v>1175412</v>
      </c>
      <c r="E142" s="114">
        <v>0</v>
      </c>
      <c r="F142" s="114">
        <v>135886</v>
      </c>
      <c r="G142" s="114">
        <v>1221051</v>
      </c>
      <c r="H142" s="114">
        <v>80421</v>
      </c>
      <c r="I142" s="114">
        <v>600843</v>
      </c>
      <c r="J142" s="114">
        <v>0</v>
      </c>
      <c r="K142" s="114">
        <v>0</v>
      </c>
      <c r="L142" s="114">
        <v>475216</v>
      </c>
      <c r="M142" s="114">
        <v>0</v>
      </c>
      <c r="N142" s="114">
        <v>0</v>
      </c>
      <c r="O142" s="114">
        <v>0</v>
      </c>
      <c r="P142" s="114">
        <f t="shared" si="10"/>
        <v>14303300</v>
      </c>
      <c r="Q142" s="115">
        <f t="shared" si="11"/>
        <v>268.00764488748149</v>
      </c>
      <c r="R142" s="252"/>
      <c r="S142" s="118">
        <f t="shared" si="12"/>
        <v>51.763986915263573</v>
      </c>
      <c r="T142" s="256">
        <v>53369</v>
      </c>
    </row>
    <row r="143" spans="1:20" x14ac:dyDescent="0.2">
      <c r="A143" s="431">
        <v>92</v>
      </c>
      <c r="B143" s="431" t="s">
        <v>220</v>
      </c>
      <c r="C143" s="111">
        <v>1690837</v>
      </c>
      <c r="D143" s="111">
        <v>389301</v>
      </c>
      <c r="E143" s="111">
        <v>0</v>
      </c>
      <c r="F143" s="111">
        <v>58032</v>
      </c>
      <c r="G143" s="111">
        <v>865347</v>
      </c>
      <c r="H143" s="111">
        <v>0</v>
      </c>
      <c r="I143" s="111">
        <v>336689</v>
      </c>
      <c r="J143" s="111">
        <v>144596</v>
      </c>
      <c r="K143" s="111">
        <v>0</v>
      </c>
      <c r="L143" s="111">
        <v>116407</v>
      </c>
      <c r="M143" s="111">
        <v>255008</v>
      </c>
      <c r="N143" s="111">
        <v>0</v>
      </c>
      <c r="O143" s="111">
        <v>9180</v>
      </c>
      <c r="P143" s="111">
        <f t="shared" si="10"/>
        <v>3865397</v>
      </c>
      <c r="Q143" s="112">
        <f t="shared" si="11"/>
        <v>198.3577256632627</v>
      </c>
      <c r="R143" s="251"/>
      <c r="S143" s="220">
        <f t="shared" si="12"/>
        <v>38.311544135561242</v>
      </c>
      <c r="T143" s="266">
        <v>19487</v>
      </c>
    </row>
    <row r="144" spans="1:20" x14ac:dyDescent="0.2">
      <c r="A144" s="435">
        <v>93</v>
      </c>
      <c r="B144" s="435" t="s">
        <v>222</v>
      </c>
      <c r="C144" s="114">
        <v>3585936</v>
      </c>
      <c r="D144" s="114">
        <v>463237</v>
      </c>
      <c r="E144" s="114">
        <v>0</v>
      </c>
      <c r="F144" s="114">
        <v>26797</v>
      </c>
      <c r="G144" s="114">
        <v>0</v>
      </c>
      <c r="H144" s="114">
        <v>39758</v>
      </c>
      <c r="I144" s="114">
        <v>190063</v>
      </c>
      <c r="J144" s="114">
        <v>0</v>
      </c>
      <c r="K144" s="114">
        <v>0</v>
      </c>
      <c r="L144" s="114">
        <v>73555</v>
      </c>
      <c r="M144" s="114">
        <v>225075</v>
      </c>
      <c r="N144" s="114">
        <v>627536</v>
      </c>
      <c r="O144" s="114">
        <v>116599</v>
      </c>
      <c r="P144" s="114">
        <f t="shared" si="10"/>
        <v>5348556</v>
      </c>
      <c r="Q144" s="115">
        <f t="shared" si="11"/>
        <v>153.60585870189547</v>
      </c>
      <c r="R144" s="252"/>
      <c r="S144" s="118">
        <f t="shared" si="12"/>
        <v>29.668003176890501</v>
      </c>
      <c r="T144" s="256">
        <v>34820</v>
      </c>
    </row>
    <row r="145" spans="1:40" x14ac:dyDescent="0.2">
      <c r="A145" s="431">
        <v>94</v>
      </c>
      <c r="B145" s="431" t="s">
        <v>224</v>
      </c>
      <c r="C145" s="111">
        <v>5639118</v>
      </c>
      <c r="D145" s="111">
        <v>778648</v>
      </c>
      <c r="E145" s="111">
        <v>0</v>
      </c>
      <c r="F145" s="111">
        <v>0</v>
      </c>
      <c r="G145" s="111">
        <v>498476</v>
      </c>
      <c r="H145" s="111">
        <v>55476</v>
      </c>
      <c r="I145" s="111">
        <v>200711</v>
      </c>
      <c r="J145" s="111">
        <v>346170</v>
      </c>
      <c r="K145" s="111">
        <v>48452</v>
      </c>
      <c r="L145" s="111">
        <v>329715</v>
      </c>
      <c r="M145" s="111">
        <v>1445173</v>
      </c>
      <c r="N145" s="111">
        <v>0</v>
      </c>
      <c r="O145" s="111">
        <v>0</v>
      </c>
      <c r="P145" s="111">
        <f t="shared" si="10"/>
        <v>9341939</v>
      </c>
      <c r="Q145" s="112">
        <f t="shared" si="11"/>
        <v>334.65660039405338</v>
      </c>
      <c r="R145" s="251"/>
      <c r="S145" s="220">
        <f t="shared" si="12"/>
        <v>64.636812472932277</v>
      </c>
      <c r="T145" s="266">
        <v>27915</v>
      </c>
    </row>
    <row r="146" spans="1:40" x14ac:dyDescent="0.2">
      <c r="A146" s="435">
        <v>95</v>
      </c>
      <c r="B146" s="435" t="s">
        <v>226</v>
      </c>
      <c r="C146" s="117">
        <v>20354874</v>
      </c>
      <c r="D146" s="117">
        <v>234139</v>
      </c>
      <c r="E146" s="117">
        <v>9716549</v>
      </c>
      <c r="F146" s="117">
        <v>2875</v>
      </c>
      <c r="G146" s="117">
        <v>68984</v>
      </c>
      <c r="H146" s="117">
        <v>465130</v>
      </c>
      <c r="I146" s="117">
        <v>1309117</v>
      </c>
      <c r="J146" s="117">
        <v>1261987</v>
      </c>
      <c r="K146" s="117">
        <v>0</v>
      </c>
      <c r="L146" s="117">
        <v>6273442</v>
      </c>
      <c r="M146" s="117">
        <v>4589119</v>
      </c>
      <c r="N146" s="117">
        <v>0</v>
      </c>
      <c r="O146" s="117">
        <v>19265</v>
      </c>
      <c r="P146" s="117">
        <f t="shared" si="10"/>
        <v>44295481</v>
      </c>
      <c r="Q146" s="115">
        <f t="shared" si="11"/>
        <v>608.54636002692712</v>
      </c>
      <c r="R146" s="252"/>
      <c r="S146" s="118">
        <f t="shared" si="12"/>
        <v>117.53689276658585</v>
      </c>
      <c r="T146" s="256">
        <v>72789</v>
      </c>
    </row>
    <row r="147" spans="1:40" ht="13.5" thickBot="1" x14ac:dyDescent="0.25">
      <c r="A147" s="432">
        <v>95</v>
      </c>
      <c r="B147" s="433" t="s">
        <v>245</v>
      </c>
      <c r="C147" s="122">
        <f t="shared" ref="C147:P147" si="13">SUM(C52:C146)</f>
        <v>1237765709</v>
      </c>
      <c r="D147" s="122">
        <f t="shared" si="13"/>
        <v>166961317</v>
      </c>
      <c r="E147" s="122">
        <f t="shared" si="13"/>
        <v>601777160</v>
      </c>
      <c r="F147" s="122">
        <f t="shared" si="13"/>
        <v>4740601</v>
      </c>
      <c r="G147" s="122">
        <f t="shared" si="13"/>
        <v>101937683.11</v>
      </c>
      <c r="H147" s="122">
        <f t="shared" si="13"/>
        <v>63584859</v>
      </c>
      <c r="I147" s="122">
        <f t="shared" si="13"/>
        <v>120218310.75999999</v>
      </c>
      <c r="J147" s="122">
        <f t="shared" si="13"/>
        <v>20802990.649999999</v>
      </c>
      <c r="K147" s="122">
        <f t="shared" si="13"/>
        <v>732034</v>
      </c>
      <c r="L147" s="122">
        <f t="shared" si="13"/>
        <v>163660845</v>
      </c>
      <c r="M147" s="122">
        <f t="shared" si="13"/>
        <v>284525259</v>
      </c>
      <c r="N147" s="122">
        <f t="shared" si="13"/>
        <v>27245385</v>
      </c>
      <c r="O147" s="122">
        <f t="shared" si="13"/>
        <v>223035271.04000002</v>
      </c>
      <c r="P147" s="122">
        <f t="shared" si="13"/>
        <v>3016987424.5599999</v>
      </c>
      <c r="Q147" s="222">
        <f>P147/T147</f>
        <v>517.7492323499032</v>
      </c>
      <c r="R147" s="253"/>
      <c r="S147" s="223">
        <f t="shared" si="12"/>
        <v>100</v>
      </c>
      <c r="T147" s="123">
        <f>SUM(T52:T146)</f>
        <v>5827121</v>
      </c>
    </row>
    <row r="148" spans="1:40" customFormat="1" x14ac:dyDescent="0.2"/>
    <row r="149" spans="1:40" customFormat="1" x14ac:dyDescent="0.2"/>
    <row r="150" spans="1:40" s="277" customFormat="1" ht="15.75" x14ac:dyDescent="0.2">
      <c r="A150" s="325" t="s">
        <v>0</v>
      </c>
      <c r="B150" s="271"/>
      <c r="C150" s="271"/>
      <c r="D150" s="271"/>
      <c r="E150" s="271"/>
      <c r="F150" s="271"/>
      <c r="G150" s="271"/>
      <c r="H150" s="271"/>
      <c r="I150" s="271"/>
      <c r="J150" s="271"/>
      <c r="K150" s="271"/>
      <c r="L150" s="271"/>
      <c r="M150" s="271"/>
      <c r="N150" s="271"/>
      <c r="O150" s="271"/>
      <c r="P150" s="271"/>
      <c r="Q150" s="271"/>
      <c r="R150" s="271"/>
      <c r="S150" s="271"/>
      <c r="T150" s="271"/>
      <c r="U150" s="271"/>
      <c r="V150" s="271"/>
      <c r="W150" s="271"/>
      <c r="X150" s="271"/>
      <c r="Y150" s="271"/>
      <c r="Z150" s="271"/>
      <c r="AA150" s="271"/>
      <c r="AB150" s="271"/>
      <c r="AC150" s="271"/>
      <c r="AD150" s="271"/>
      <c r="AE150" s="271"/>
      <c r="AF150" s="271"/>
      <c r="AG150" s="271"/>
      <c r="AH150" s="271"/>
      <c r="AI150" s="271"/>
      <c r="AJ150" s="271"/>
      <c r="AK150" s="271"/>
      <c r="AL150" s="271"/>
      <c r="AM150" s="271"/>
      <c r="AN150" s="271"/>
    </row>
    <row r="151" spans="1:40" s="277" customFormat="1" ht="15.75" x14ac:dyDescent="0.25">
      <c r="A151" s="360" t="s">
        <v>465</v>
      </c>
      <c r="B151" s="272"/>
      <c r="C151" s="272"/>
      <c r="D151" s="272"/>
      <c r="E151" s="272"/>
      <c r="F151" s="272"/>
      <c r="G151" s="272"/>
      <c r="H151" s="272"/>
      <c r="I151" s="272"/>
      <c r="J151" s="272"/>
      <c r="K151" s="272"/>
      <c r="L151" s="272"/>
      <c r="M151" s="272"/>
      <c r="N151" s="272"/>
      <c r="O151" s="272"/>
      <c r="P151" s="272"/>
      <c r="Q151" s="272"/>
      <c r="R151" s="272"/>
      <c r="S151" s="272"/>
      <c r="T151" s="272"/>
      <c r="U151" s="272"/>
      <c r="V151" s="272"/>
      <c r="W151" s="272"/>
      <c r="X151" s="272"/>
      <c r="Y151" s="272"/>
      <c r="Z151" s="272"/>
      <c r="AA151" s="272"/>
      <c r="AB151" s="272"/>
      <c r="AC151" s="272"/>
      <c r="AD151" s="272"/>
      <c r="AE151" s="272"/>
      <c r="AF151" s="272"/>
      <c r="AG151" s="272"/>
      <c r="AH151" s="272"/>
      <c r="AI151" s="272"/>
      <c r="AJ151" s="272"/>
      <c r="AK151" s="272"/>
      <c r="AL151" s="272"/>
      <c r="AM151" s="272"/>
      <c r="AN151" s="272"/>
    </row>
    <row r="152" spans="1:40" s="277" customFormat="1" ht="15.75" x14ac:dyDescent="0.2">
      <c r="A152" s="323" t="str">
        <f>A3</f>
        <v>FOR THE YEAR ENDED JUNE 30, 2025</v>
      </c>
      <c r="B152" s="273"/>
      <c r="C152" s="273"/>
      <c r="D152" s="273"/>
      <c r="E152" s="273"/>
      <c r="F152" s="273"/>
      <c r="G152" s="273"/>
      <c r="H152" s="273"/>
      <c r="I152" s="273"/>
      <c r="J152" s="273"/>
      <c r="K152" s="273"/>
      <c r="L152" s="273"/>
      <c r="M152" s="273"/>
      <c r="N152" s="273"/>
      <c r="O152" s="273"/>
      <c r="P152" s="273"/>
      <c r="Q152" s="273"/>
      <c r="R152" s="273"/>
      <c r="S152" s="273"/>
      <c r="T152" s="273"/>
      <c r="U152" s="273"/>
      <c r="V152" s="273"/>
      <c r="W152" s="273"/>
      <c r="X152" s="273"/>
      <c r="Y152" s="273"/>
      <c r="Z152" s="273"/>
      <c r="AA152" s="273"/>
      <c r="AB152" s="273"/>
      <c r="AC152" s="273"/>
      <c r="AD152" s="273"/>
      <c r="AE152" s="273"/>
      <c r="AF152" s="273"/>
      <c r="AG152" s="273"/>
      <c r="AH152" s="273"/>
      <c r="AI152" s="273"/>
      <c r="AJ152" s="273"/>
      <c r="AK152" s="273"/>
      <c r="AL152" s="273"/>
      <c r="AM152" s="273"/>
      <c r="AN152" s="273"/>
    </row>
    <row r="153" spans="1:40" customFormat="1" x14ac:dyDescent="0.2"/>
    <row r="154" spans="1:40" ht="54.75" customHeight="1" thickBot="1" x14ac:dyDescent="0.3">
      <c r="A154" s="361" t="s">
        <v>1</v>
      </c>
      <c r="B154" s="362" t="s">
        <v>331</v>
      </c>
      <c r="C154" s="356" t="s">
        <v>429</v>
      </c>
      <c r="D154" s="356" t="s">
        <v>430</v>
      </c>
      <c r="E154" s="356" t="s">
        <v>431</v>
      </c>
      <c r="F154" s="356" t="s">
        <v>432</v>
      </c>
      <c r="G154" s="356" t="s">
        <v>433</v>
      </c>
      <c r="H154" s="356" t="s">
        <v>434</v>
      </c>
      <c r="I154" s="356" t="s">
        <v>435</v>
      </c>
      <c r="J154" s="356" t="s">
        <v>436</v>
      </c>
      <c r="K154" s="356" t="s">
        <v>437</v>
      </c>
      <c r="L154" s="356" t="s">
        <v>438</v>
      </c>
      <c r="M154" s="356" t="s">
        <v>439</v>
      </c>
      <c r="N154" s="356" t="s">
        <v>440</v>
      </c>
      <c r="O154" s="356" t="s">
        <v>441</v>
      </c>
      <c r="P154" s="356" t="s">
        <v>442</v>
      </c>
      <c r="Q154" s="356" t="s">
        <v>346</v>
      </c>
      <c r="R154" s="363"/>
      <c r="S154" s="356" t="s">
        <v>347</v>
      </c>
      <c r="T154" s="332" t="s">
        <v>343</v>
      </c>
    </row>
    <row r="155" spans="1:40" x14ac:dyDescent="0.2">
      <c r="A155" s="443">
        <v>1</v>
      </c>
      <c r="B155" s="435" t="s">
        <v>252</v>
      </c>
      <c r="C155" s="233">
        <v>828243</v>
      </c>
      <c r="D155" s="233">
        <v>84173</v>
      </c>
      <c r="E155" s="233">
        <v>1230373</v>
      </c>
      <c r="F155" s="233">
        <v>62716</v>
      </c>
      <c r="G155" s="233">
        <v>144348</v>
      </c>
      <c r="H155" s="233">
        <v>849973</v>
      </c>
      <c r="I155" s="233">
        <v>0</v>
      </c>
      <c r="J155" s="233">
        <v>159347</v>
      </c>
      <c r="K155" s="233">
        <v>0</v>
      </c>
      <c r="L155" s="233">
        <v>1496407</v>
      </c>
      <c r="M155" s="233">
        <v>4619362</v>
      </c>
      <c r="N155" s="233">
        <v>0</v>
      </c>
      <c r="O155" s="233">
        <v>0</v>
      </c>
      <c r="P155" s="233">
        <f t="shared" ref="P155:P191" si="14">SUM(C155:O155)</f>
        <v>9474942</v>
      </c>
      <c r="Q155" s="115">
        <f t="shared" ref="Q155:Q191" si="15">IFERROR(P155/$T155,0)</f>
        <v>1131.2012893982808</v>
      </c>
      <c r="R155" s="252"/>
      <c r="S155" s="115">
        <f t="shared" ref="S155:S191" si="16">IF(Q$192,Q155/Q$192*100,0)</f>
        <v>151.96603744651753</v>
      </c>
      <c r="T155" s="256">
        <v>8376</v>
      </c>
    </row>
    <row r="156" spans="1:40" x14ac:dyDescent="0.2">
      <c r="A156" s="442">
        <v>2</v>
      </c>
      <c r="B156" s="431" t="s">
        <v>253</v>
      </c>
      <c r="C156" s="111">
        <v>1025204</v>
      </c>
      <c r="D156" s="111">
        <v>433162</v>
      </c>
      <c r="E156" s="111">
        <v>653162</v>
      </c>
      <c r="F156" s="111">
        <v>0</v>
      </c>
      <c r="G156" s="111">
        <v>3931</v>
      </c>
      <c r="H156" s="111">
        <v>439685</v>
      </c>
      <c r="I156" s="111">
        <v>0</v>
      </c>
      <c r="J156" s="111">
        <v>248936</v>
      </c>
      <c r="K156" s="111">
        <v>0</v>
      </c>
      <c r="L156" s="111">
        <v>1180704</v>
      </c>
      <c r="M156" s="111">
        <v>3942150</v>
      </c>
      <c r="N156" s="111">
        <v>0</v>
      </c>
      <c r="O156" s="111">
        <v>501883</v>
      </c>
      <c r="P156" s="111">
        <f t="shared" si="14"/>
        <v>8428817</v>
      </c>
      <c r="Q156" s="112">
        <f t="shared" si="15"/>
        <v>1114.1859881031064</v>
      </c>
      <c r="R156" s="251"/>
      <c r="S156" s="112">
        <f t="shared" si="16"/>
        <v>149.68019500802308</v>
      </c>
      <c r="T156" s="266">
        <v>7565</v>
      </c>
    </row>
    <row r="157" spans="1:40" x14ac:dyDescent="0.2">
      <c r="A157" s="443">
        <v>3</v>
      </c>
      <c r="B157" s="435" t="s">
        <v>88</v>
      </c>
      <c r="C157" s="114">
        <v>542870</v>
      </c>
      <c r="D157" s="114">
        <v>0</v>
      </c>
      <c r="E157" s="114">
        <v>357696</v>
      </c>
      <c r="F157" s="114">
        <v>0</v>
      </c>
      <c r="G157" s="114">
        <v>0</v>
      </c>
      <c r="H157" s="114">
        <v>418024</v>
      </c>
      <c r="I157" s="114">
        <v>0</v>
      </c>
      <c r="J157" s="114">
        <v>182160</v>
      </c>
      <c r="K157" s="114">
        <v>0</v>
      </c>
      <c r="L157" s="114">
        <v>62769</v>
      </c>
      <c r="M157" s="114">
        <v>1953752</v>
      </c>
      <c r="N157" s="114">
        <v>0</v>
      </c>
      <c r="O157" s="114">
        <v>0</v>
      </c>
      <c r="P157" s="114">
        <f t="shared" si="14"/>
        <v>3517271</v>
      </c>
      <c r="Q157" s="115">
        <f t="shared" si="15"/>
        <v>528.35676731260332</v>
      </c>
      <c r="R157" s="252"/>
      <c r="S157" s="115">
        <f t="shared" si="16"/>
        <v>70.979661214192788</v>
      </c>
      <c r="T157" s="256">
        <v>6657</v>
      </c>
    </row>
    <row r="158" spans="1:40" x14ac:dyDescent="0.2">
      <c r="A158" s="442">
        <v>4</v>
      </c>
      <c r="B158" s="431" t="s">
        <v>254</v>
      </c>
      <c r="C158" s="111">
        <v>373744</v>
      </c>
      <c r="D158" s="111">
        <v>117367</v>
      </c>
      <c r="E158" s="111">
        <v>226524</v>
      </c>
      <c r="F158" s="111">
        <v>0</v>
      </c>
      <c r="G158" s="111">
        <v>123684</v>
      </c>
      <c r="H158" s="111">
        <v>276331</v>
      </c>
      <c r="I158" s="111">
        <v>0</v>
      </c>
      <c r="J158" s="111">
        <v>12109</v>
      </c>
      <c r="K158" s="111">
        <v>0</v>
      </c>
      <c r="L158" s="111">
        <v>11936</v>
      </c>
      <c r="M158" s="111">
        <v>448974</v>
      </c>
      <c r="N158" s="111">
        <v>0</v>
      </c>
      <c r="O158" s="111">
        <v>0</v>
      </c>
      <c r="P158" s="111">
        <f t="shared" si="14"/>
        <v>1590669</v>
      </c>
      <c r="Q158" s="112">
        <f t="shared" si="15"/>
        <v>347.76322693484917</v>
      </c>
      <c r="R158" s="251"/>
      <c r="S158" s="112">
        <f t="shared" si="16"/>
        <v>46.718652164032257</v>
      </c>
      <c r="T158" s="266">
        <v>4574</v>
      </c>
    </row>
    <row r="159" spans="1:40" x14ac:dyDescent="0.2">
      <c r="A159" s="443">
        <v>5</v>
      </c>
      <c r="B159" s="435" t="s">
        <v>255</v>
      </c>
      <c r="C159" s="114">
        <v>0</v>
      </c>
      <c r="D159" s="114">
        <v>0</v>
      </c>
      <c r="E159" s="114">
        <v>0</v>
      </c>
      <c r="F159" s="114">
        <v>0</v>
      </c>
      <c r="G159" s="114">
        <v>0</v>
      </c>
      <c r="H159" s="114">
        <v>0</v>
      </c>
      <c r="I159" s="114">
        <v>0</v>
      </c>
      <c r="J159" s="114">
        <v>0</v>
      </c>
      <c r="K159" s="114">
        <v>0</v>
      </c>
      <c r="L159" s="114">
        <v>0</v>
      </c>
      <c r="M159" s="114">
        <v>0</v>
      </c>
      <c r="N159" s="114">
        <v>0</v>
      </c>
      <c r="O159" s="114">
        <v>0</v>
      </c>
      <c r="P159" s="114">
        <f t="shared" si="14"/>
        <v>0</v>
      </c>
      <c r="Q159" s="115">
        <f t="shared" si="15"/>
        <v>0</v>
      </c>
      <c r="R159" s="252"/>
      <c r="S159" s="118">
        <f t="shared" si="16"/>
        <v>0</v>
      </c>
      <c r="T159" s="256">
        <v>0</v>
      </c>
    </row>
    <row r="160" spans="1:40" x14ac:dyDescent="0.2">
      <c r="A160" s="442">
        <v>6</v>
      </c>
      <c r="B160" s="431" t="s">
        <v>256</v>
      </c>
      <c r="C160" s="111">
        <v>0</v>
      </c>
      <c r="D160" s="111">
        <v>0</v>
      </c>
      <c r="E160" s="111">
        <v>0</v>
      </c>
      <c r="F160" s="111">
        <v>0</v>
      </c>
      <c r="G160" s="111">
        <v>0</v>
      </c>
      <c r="H160" s="111">
        <v>0</v>
      </c>
      <c r="I160" s="111">
        <v>0</v>
      </c>
      <c r="J160" s="111">
        <v>0</v>
      </c>
      <c r="K160" s="111">
        <v>0</v>
      </c>
      <c r="L160" s="111">
        <v>0</v>
      </c>
      <c r="M160" s="111">
        <v>0</v>
      </c>
      <c r="N160" s="111">
        <v>0</v>
      </c>
      <c r="O160" s="111">
        <v>0</v>
      </c>
      <c r="P160" s="111">
        <f t="shared" si="14"/>
        <v>0</v>
      </c>
      <c r="Q160" s="112">
        <f t="shared" si="15"/>
        <v>0</v>
      </c>
      <c r="R160" s="251"/>
      <c r="S160" s="220">
        <f t="shared" si="16"/>
        <v>0</v>
      </c>
      <c r="T160" s="266">
        <v>0</v>
      </c>
    </row>
    <row r="161" spans="1:20" x14ac:dyDescent="0.2">
      <c r="A161" s="443">
        <v>7</v>
      </c>
      <c r="B161" s="435" t="s">
        <v>257</v>
      </c>
      <c r="C161" s="114">
        <v>497925</v>
      </c>
      <c r="D161" s="114">
        <v>113694</v>
      </c>
      <c r="E161" s="114">
        <v>872132</v>
      </c>
      <c r="F161" s="114">
        <v>0</v>
      </c>
      <c r="G161" s="114">
        <v>28218</v>
      </c>
      <c r="H161" s="114">
        <v>234141</v>
      </c>
      <c r="I161" s="114">
        <v>0</v>
      </c>
      <c r="J161" s="114">
        <v>162155</v>
      </c>
      <c r="K161" s="114">
        <v>0</v>
      </c>
      <c r="L161" s="114">
        <v>0</v>
      </c>
      <c r="M161" s="114">
        <v>2141358</v>
      </c>
      <c r="N161" s="114">
        <v>0</v>
      </c>
      <c r="O161" s="114">
        <v>24410</v>
      </c>
      <c r="P161" s="114">
        <f t="shared" si="14"/>
        <v>4074033</v>
      </c>
      <c r="Q161" s="115">
        <f t="shared" si="15"/>
        <v>799.45702511773936</v>
      </c>
      <c r="R161" s="252"/>
      <c r="S161" s="118">
        <f t="shared" si="16"/>
        <v>107.3993791861289</v>
      </c>
      <c r="T161" s="256">
        <v>5096</v>
      </c>
    </row>
    <row r="162" spans="1:20" x14ac:dyDescent="0.2">
      <c r="A162" s="442">
        <v>8</v>
      </c>
      <c r="B162" s="431" t="s">
        <v>258</v>
      </c>
      <c r="C162" s="111">
        <v>400676</v>
      </c>
      <c r="D162" s="111">
        <v>787257</v>
      </c>
      <c r="E162" s="111">
        <v>300380</v>
      </c>
      <c r="F162" s="111">
        <v>0</v>
      </c>
      <c r="G162" s="111">
        <v>103436</v>
      </c>
      <c r="H162" s="111">
        <v>283107</v>
      </c>
      <c r="I162" s="111">
        <v>0</v>
      </c>
      <c r="J162" s="111">
        <v>17112</v>
      </c>
      <c r="K162" s="111">
        <v>0</v>
      </c>
      <c r="L162" s="111">
        <v>11669</v>
      </c>
      <c r="M162" s="111">
        <v>1130179</v>
      </c>
      <c r="N162" s="111">
        <v>0</v>
      </c>
      <c r="O162" s="111">
        <v>44205</v>
      </c>
      <c r="P162" s="111">
        <f t="shared" si="14"/>
        <v>3078021</v>
      </c>
      <c r="Q162" s="112">
        <f t="shared" si="15"/>
        <v>466.64963614311705</v>
      </c>
      <c r="R162" s="251"/>
      <c r="S162" s="220">
        <f t="shared" si="16"/>
        <v>62.689900325564892</v>
      </c>
      <c r="T162" s="266">
        <v>6596</v>
      </c>
    </row>
    <row r="163" spans="1:20" x14ac:dyDescent="0.2">
      <c r="A163" s="443">
        <v>9</v>
      </c>
      <c r="B163" s="435" t="s">
        <v>259</v>
      </c>
      <c r="C163" s="114">
        <v>0</v>
      </c>
      <c r="D163" s="114">
        <v>0</v>
      </c>
      <c r="E163" s="114">
        <v>0</v>
      </c>
      <c r="F163" s="114">
        <v>0</v>
      </c>
      <c r="G163" s="114">
        <v>0</v>
      </c>
      <c r="H163" s="114">
        <v>0</v>
      </c>
      <c r="I163" s="114">
        <v>0</v>
      </c>
      <c r="J163" s="114">
        <v>0</v>
      </c>
      <c r="K163" s="114">
        <v>0</v>
      </c>
      <c r="L163" s="114">
        <v>0</v>
      </c>
      <c r="M163" s="114">
        <v>0</v>
      </c>
      <c r="N163" s="114">
        <v>0</v>
      </c>
      <c r="O163" s="114">
        <v>0</v>
      </c>
      <c r="P163" s="114">
        <f t="shared" si="14"/>
        <v>0</v>
      </c>
      <c r="Q163" s="115">
        <f t="shared" si="15"/>
        <v>0</v>
      </c>
      <c r="R163" s="252"/>
      <c r="S163" s="118">
        <f t="shared" si="16"/>
        <v>0</v>
      </c>
      <c r="T163" s="256">
        <v>0</v>
      </c>
    </row>
    <row r="164" spans="1:20" x14ac:dyDescent="0.2">
      <c r="A164" s="442">
        <v>10</v>
      </c>
      <c r="B164" s="431" t="s">
        <v>260</v>
      </c>
      <c r="C164" s="111">
        <v>2671278</v>
      </c>
      <c r="D164" s="111">
        <v>597456</v>
      </c>
      <c r="E164" s="111">
        <v>3628140</v>
      </c>
      <c r="F164" s="111">
        <v>193982</v>
      </c>
      <c r="G164" s="111">
        <v>678976</v>
      </c>
      <c r="H164" s="111">
        <v>1310028</v>
      </c>
      <c r="I164" s="111">
        <v>0</v>
      </c>
      <c r="J164" s="111">
        <v>346511</v>
      </c>
      <c r="K164" s="111">
        <v>0</v>
      </c>
      <c r="L164" s="111">
        <v>2433930</v>
      </c>
      <c r="M164" s="111">
        <v>10730599</v>
      </c>
      <c r="N164" s="111">
        <v>0</v>
      </c>
      <c r="O164" s="111">
        <v>0</v>
      </c>
      <c r="P164" s="111">
        <f t="shared" si="14"/>
        <v>22590900</v>
      </c>
      <c r="Q164" s="112">
        <f t="shared" si="15"/>
        <v>967.57323967791672</v>
      </c>
      <c r="R164" s="251"/>
      <c r="S164" s="220">
        <f t="shared" si="16"/>
        <v>129.98417925368221</v>
      </c>
      <c r="T164" s="266">
        <v>23348</v>
      </c>
    </row>
    <row r="165" spans="1:20" x14ac:dyDescent="0.2">
      <c r="A165" s="443">
        <v>11</v>
      </c>
      <c r="B165" s="435" t="s">
        <v>261</v>
      </c>
      <c r="C165" s="114">
        <v>0</v>
      </c>
      <c r="D165" s="114">
        <v>0</v>
      </c>
      <c r="E165" s="114">
        <v>0</v>
      </c>
      <c r="F165" s="114">
        <v>0</v>
      </c>
      <c r="G165" s="114">
        <v>0</v>
      </c>
      <c r="H165" s="114">
        <v>0</v>
      </c>
      <c r="I165" s="114">
        <v>0</v>
      </c>
      <c r="J165" s="114">
        <v>0</v>
      </c>
      <c r="K165" s="114">
        <v>0</v>
      </c>
      <c r="L165" s="114">
        <v>0</v>
      </c>
      <c r="M165" s="114">
        <v>0</v>
      </c>
      <c r="N165" s="114">
        <v>0</v>
      </c>
      <c r="O165" s="114">
        <v>0</v>
      </c>
      <c r="P165" s="114">
        <f t="shared" si="14"/>
        <v>0</v>
      </c>
      <c r="Q165" s="115">
        <f t="shared" si="15"/>
        <v>0</v>
      </c>
      <c r="R165" s="252"/>
      <c r="S165" s="118">
        <f t="shared" si="16"/>
        <v>0</v>
      </c>
      <c r="T165" s="256">
        <v>0</v>
      </c>
    </row>
    <row r="166" spans="1:20" x14ac:dyDescent="0.2">
      <c r="A166" s="442">
        <v>12</v>
      </c>
      <c r="B166" s="431" t="s">
        <v>262</v>
      </c>
      <c r="C166" s="111">
        <v>481428</v>
      </c>
      <c r="D166" s="111">
        <v>118437</v>
      </c>
      <c r="E166" s="111">
        <v>332353</v>
      </c>
      <c r="F166" s="111">
        <v>0</v>
      </c>
      <c r="G166" s="111">
        <v>133600</v>
      </c>
      <c r="H166" s="111">
        <v>74295</v>
      </c>
      <c r="I166" s="111">
        <v>0</v>
      </c>
      <c r="J166" s="111">
        <v>74782</v>
      </c>
      <c r="K166" s="111">
        <v>0</v>
      </c>
      <c r="L166" s="111">
        <v>240001</v>
      </c>
      <c r="M166" s="111">
        <v>989918</v>
      </c>
      <c r="N166" s="111">
        <v>0</v>
      </c>
      <c r="O166" s="111">
        <v>0</v>
      </c>
      <c r="P166" s="111">
        <f t="shared" si="14"/>
        <v>2444814</v>
      </c>
      <c r="Q166" s="112">
        <f t="shared" si="15"/>
        <v>625.59211873080858</v>
      </c>
      <c r="R166" s="251"/>
      <c r="S166" s="220">
        <f t="shared" si="16"/>
        <v>84.042297540044501</v>
      </c>
      <c r="T166" s="266">
        <v>3908</v>
      </c>
    </row>
    <row r="167" spans="1:20" x14ac:dyDescent="0.2">
      <c r="A167" s="443">
        <v>13</v>
      </c>
      <c r="B167" s="435" t="s">
        <v>102</v>
      </c>
      <c r="C167" s="114">
        <v>3059465</v>
      </c>
      <c r="D167" s="114">
        <v>73636</v>
      </c>
      <c r="E167" s="114">
        <v>1401857</v>
      </c>
      <c r="F167" s="114">
        <v>0</v>
      </c>
      <c r="G167" s="114">
        <v>0</v>
      </c>
      <c r="H167" s="114">
        <v>531880</v>
      </c>
      <c r="I167" s="114">
        <v>0</v>
      </c>
      <c r="J167" s="114">
        <v>159333</v>
      </c>
      <c r="K167" s="114">
        <v>52783</v>
      </c>
      <c r="L167" s="114">
        <v>752825</v>
      </c>
      <c r="M167" s="114">
        <v>6224312</v>
      </c>
      <c r="N167" s="114">
        <v>0</v>
      </c>
      <c r="O167" s="114">
        <v>0</v>
      </c>
      <c r="P167" s="114">
        <f t="shared" si="14"/>
        <v>12256091</v>
      </c>
      <c r="Q167" s="115">
        <f t="shared" si="15"/>
        <v>610.91072674708403</v>
      </c>
      <c r="R167" s="252"/>
      <c r="S167" s="118">
        <f t="shared" si="16"/>
        <v>82.069993419747348</v>
      </c>
      <c r="T167" s="256">
        <v>20062</v>
      </c>
    </row>
    <row r="168" spans="1:20" x14ac:dyDescent="0.2">
      <c r="A168" s="442">
        <v>14</v>
      </c>
      <c r="B168" s="431" t="s">
        <v>263</v>
      </c>
      <c r="C168" s="111">
        <v>661504</v>
      </c>
      <c r="D168" s="111">
        <v>190359</v>
      </c>
      <c r="E168" s="111">
        <v>746593</v>
      </c>
      <c r="F168" s="111">
        <v>0</v>
      </c>
      <c r="G168" s="111">
        <v>0</v>
      </c>
      <c r="H168" s="111">
        <v>59762</v>
      </c>
      <c r="I168" s="111">
        <v>0</v>
      </c>
      <c r="J168" s="111">
        <v>100262</v>
      </c>
      <c r="K168" s="111">
        <v>0</v>
      </c>
      <c r="L168" s="111">
        <v>282687</v>
      </c>
      <c r="M168" s="111">
        <v>1090870</v>
      </c>
      <c r="N168" s="111">
        <v>0</v>
      </c>
      <c r="O168" s="111">
        <v>3575379</v>
      </c>
      <c r="P168" s="111">
        <f t="shared" si="14"/>
        <v>6707416</v>
      </c>
      <c r="Q168" s="112">
        <f t="shared" si="15"/>
        <v>1181.0910371544287</v>
      </c>
      <c r="R168" s="251"/>
      <c r="S168" s="220">
        <f t="shared" si="16"/>
        <v>158.66824628128728</v>
      </c>
      <c r="T168" s="266">
        <v>5679</v>
      </c>
    </row>
    <row r="169" spans="1:20" x14ac:dyDescent="0.2">
      <c r="A169" s="443">
        <v>15</v>
      </c>
      <c r="B169" s="435" t="s">
        <v>264</v>
      </c>
      <c r="C169" s="114">
        <v>508230</v>
      </c>
      <c r="D169" s="114">
        <v>380466</v>
      </c>
      <c r="E169" s="114">
        <v>1730427</v>
      </c>
      <c r="F169" s="114">
        <v>18518</v>
      </c>
      <c r="G169" s="114">
        <v>82088</v>
      </c>
      <c r="H169" s="114">
        <v>294157</v>
      </c>
      <c r="I169" s="114">
        <v>0</v>
      </c>
      <c r="J169" s="114">
        <v>161146</v>
      </c>
      <c r="K169" s="114">
        <v>0</v>
      </c>
      <c r="L169" s="114">
        <v>920597</v>
      </c>
      <c r="M169" s="114">
        <v>3924629</v>
      </c>
      <c r="N169" s="114">
        <v>0</v>
      </c>
      <c r="O169" s="114">
        <v>29845</v>
      </c>
      <c r="P169" s="114">
        <f t="shared" si="14"/>
        <v>8050103</v>
      </c>
      <c r="Q169" s="115">
        <f t="shared" si="15"/>
        <v>1077.2250769436639</v>
      </c>
      <c r="R169" s="252"/>
      <c r="S169" s="118">
        <f t="shared" si="16"/>
        <v>144.71485129602908</v>
      </c>
      <c r="T169" s="256">
        <v>7473</v>
      </c>
    </row>
    <row r="170" spans="1:20" x14ac:dyDescent="0.2">
      <c r="A170" s="442">
        <v>16</v>
      </c>
      <c r="B170" s="431" t="s">
        <v>265</v>
      </c>
      <c r="C170" s="111">
        <v>1543660</v>
      </c>
      <c r="D170" s="111">
        <v>240513</v>
      </c>
      <c r="E170" s="111">
        <v>1062358</v>
      </c>
      <c r="F170" s="111">
        <v>65442</v>
      </c>
      <c r="G170" s="111">
        <v>390394</v>
      </c>
      <c r="H170" s="111">
        <v>449802</v>
      </c>
      <c r="I170" s="111">
        <v>0</v>
      </c>
      <c r="J170" s="111">
        <v>0</v>
      </c>
      <c r="K170" s="111">
        <v>0</v>
      </c>
      <c r="L170" s="111">
        <v>277370</v>
      </c>
      <c r="M170" s="111">
        <v>2671868</v>
      </c>
      <c r="N170" s="111">
        <v>0</v>
      </c>
      <c r="O170" s="111">
        <v>0</v>
      </c>
      <c r="P170" s="111">
        <f t="shared" si="14"/>
        <v>6701407</v>
      </c>
      <c r="Q170" s="112">
        <f t="shared" si="15"/>
        <v>446.43308240623543</v>
      </c>
      <c r="R170" s="251"/>
      <c r="S170" s="220">
        <f t="shared" si="16"/>
        <v>59.974000342943143</v>
      </c>
      <c r="T170" s="266">
        <v>15011</v>
      </c>
    </row>
    <row r="171" spans="1:20" x14ac:dyDescent="0.2">
      <c r="A171" s="443">
        <v>17</v>
      </c>
      <c r="B171" s="435" t="s">
        <v>266</v>
      </c>
      <c r="C171" s="114">
        <v>2806121</v>
      </c>
      <c r="D171" s="114">
        <v>814233</v>
      </c>
      <c r="E171" s="114">
        <v>5937342</v>
      </c>
      <c r="F171" s="114">
        <v>0</v>
      </c>
      <c r="G171" s="114">
        <v>457518</v>
      </c>
      <c r="H171" s="114">
        <v>699947</v>
      </c>
      <c r="I171" s="114">
        <v>0</v>
      </c>
      <c r="J171" s="114">
        <v>146557</v>
      </c>
      <c r="K171" s="114">
        <v>0</v>
      </c>
      <c r="L171" s="114">
        <v>2106052</v>
      </c>
      <c r="M171" s="114">
        <v>4515554</v>
      </c>
      <c r="N171" s="114">
        <v>0</v>
      </c>
      <c r="O171" s="114">
        <v>716099</v>
      </c>
      <c r="P171" s="114">
        <f t="shared" si="14"/>
        <v>18199423</v>
      </c>
      <c r="Q171" s="115">
        <f t="shared" si="15"/>
        <v>738.16357736767395</v>
      </c>
      <c r="R171" s="252"/>
      <c r="S171" s="118">
        <f t="shared" si="16"/>
        <v>99.165192694910104</v>
      </c>
      <c r="T171" s="256">
        <v>24655</v>
      </c>
    </row>
    <row r="172" spans="1:20" x14ac:dyDescent="0.2">
      <c r="A172" s="442">
        <v>18</v>
      </c>
      <c r="B172" s="431" t="s">
        <v>267</v>
      </c>
      <c r="C172" s="111">
        <v>6273594</v>
      </c>
      <c r="D172" s="111">
        <v>1467247</v>
      </c>
      <c r="E172" s="111">
        <v>5366510</v>
      </c>
      <c r="F172" s="111">
        <v>173495</v>
      </c>
      <c r="G172" s="111">
        <v>115909</v>
      </c>
      <c r="H172" s="111">
        <v>1664650</v>
      </c>
      <c r="I172" s="111">
        <v>0</v>
      </c>
      <c r="J172" s="111">
        <v>525179</v>
      </c>
      <c r="K172" s="111">
        <v>0</v>
      </c>
      <c r="L172" s="111">
        <v>1253124</v>
      </c>
      <c r="M172" s="111">
        <v>8244540</v>
      </c>
      <c r="N172" s="111">
        <v>0</v>
      </c>
      <c r="O172" s="111">
        <v>316800</v>
      </c>
      <c r="P172" s="111">
        <f t="shared" si="14"/>
        <v>25401048</v>
      </c>
      <c r="Q172" s="112">
        <f t="shared" si="15"/>
        <v>526.44659067357509</v>
      </c>
      <c r="R172" s="251"/>
      <c r="S172" s="220">
        <f t="shared" si="16"/>
        <v>70.723047314105713</v>
      </c>
      <c r="T172" s="266">
        <v>48250</v>
      </c>
    </row>
    <row r="173" spans="1:20" x14ac:dyDescent="0.2">
      <c r="A173" s="443">
        <v>19</v>
      </c>
      <c r="B173" s="435" t="s">
        <v>268</v>
      </c>
      <c r="C173" s="114">
        <v>315920</v>
      </c>
      <c r="D173" s="114">
        <v>88032</v>
      </c>
      <c r="E173" s="114">
        <v>539724</v>
      </c>
      <c r="F173" s="114">
        <v>36409</v>
      </c>
      <c r="G173" s="114">
        <v>58001</v>
      </c>
      <c r="H173" s="114">
        <v>340215</v>
      </c>
      <c r="I173" s="114">
        <v>0</v>
      </c>
      <c r="J173" s="114">
        <v>151852</v>
      </c>
      <c r="K173" s="114">
        <v>0</v>
      </c>
      <c r="L173" s="114">
        <v>581526</v>
      </c>
      <c r="M173" s="114">
        <v>1308401</v>
      </c>
      <c r="N173" s="114">
        <v>0</v>
      </c>
      <c r="O173" s="114">
        <v>35408</v>
      </c>
      <c r="P173" s="114">
        <f t="shared" si="14"/>
        <v>3455488</v>
      </c>
      <c r="Q173" s="115">
        <f t="shared" si="15"/>
        <v>715.27385634444215</v>
      </c>
      <c r="R173" s="252"/>
      <c r="S173" s="118">
        <f t="shared" si="16"/>
        <v>96.090178340915628</v>
      </c>
      <c r="T173" s="256">
        <v>4831</v>
      </c>
    </row>
    <row r="174" spans="1:20" x14ac:dyDescent="0.2">
      <c r="A174" s="442">
        <v>20</v>
      </c>
      <c r="B174" s="431" t="s">
        <v>269</v>
      </c>
      <c r="C174" s="111">
        <v>330970</v>
      </c>
      <c r="D174" s="111">
        <v>110411</v>
      </c>
      <c r="E174" s="111">
        <v>671242</v>
      </c>
      <c r="F174" s="111">
        <v>0</v>
      </c>
      <c r="G174" s="111">
        <v>79699</v>
      </c>
      <c r="H174" s="111">
        <v>253272</v>
      </c>
      <c r="I174" s="111">
        <v>0</v>
      </c>
      <c r="J174" s="111">
        <v>254769</v>
      </c>
      <c r="K174" s="111">
        <v>0</v>
      </c>
      <c r="L174" s="111">
        <v>139319</v>
      </c>
      <c r="M174" s="111">
        <v>1886567</v>
      </c>
      <c r="N174" s="111">
        <v>0</v>
      </c>
      <c r="O174" s="111">
        <v>31401</v>
      </c>
      <c r="P174" s="111">
        <f t="shared" si="14"/>
        <v>3757650</v>
      </c>
      <c r="Q174" s="112">
        <f t="shared" si="15"/>
        <v>653.39071465832035</v>
      </c>
      <c r="R174" s="251"/>
      <c r="S174" s="220">
        <f t="shared" si="16"/>
        <v>87.77677212849548</v>
      </c>
      <c r="T174" s="266">
        <v>5751</v>
      </c>
    </row>
    <row r="175" spans="1:20" x14ac:dyDescent="0.2">
      <c r="A175" s="443">
        <v>21</v>
      </c>
      <c r="B175" s="435" t="s">
        <v>170</v>
      </c>
      <c r="C175" s="114">
        <v>446925</v>
      </c>
      <c r="D175" s="114">
        <v>237388</v>
      </c>
      <c r="E175" s="114">
        <v>1767</v>
      </c>
      <c r="F175" s="114">
        <v>0</v>
      </c>
      <c r="G175" s="114">
        <v>99110</v>
      </c>
      <c r="H175" s="114">
        <v>177981</v>
      </c>
      <c r="I175" s="114">
        <v>0</v>
      </c>
      <c r="J175" s="114">
        <v>56050</v>
      </c>
      <c r="K175" s="114">
        <v>0</v>
      </c>
      <c r="L175" s="114">
        <v>140707</v>
      </c>
      <c r="M175" s="114">
        <v>1928651</v>
      </c>
      <c r="N175" s="114">
        <v>0</v>
      </c>
      <c r="O175" s="114">
        <v>0</v>
      </c>
      <c r="P175" s="114">
        <f t="shared" si="14"/>
        <v>3088579</v>
      </c>
      <c r="Q175" s="115">
        <f t="shared" si="15"/>
        <v>632.90553278688526</v>
      </c>
      <c r="R175" s="252"/>
      <c r="S175" s="118">
        <f t="shared" si="16"/>
        <v>85.024784533936469</v>
      </c>
      <c r="T175" s="256">
        <v>4880</v>
      </c>
    </row>
    <row r="176" spans="1:20" x14ac:dyDescent="0.2">
      <c r="A176" s="442">
        <v>22</v>
      </c>
      <c r="B176" s="431" t="s">
        <v>186</v>
      </c>
      <c r="C176" s="111">
        <v>914247</v>
      </c>
      <c r="D176" s="111">
        <v>216635</v>
      </c>
      <c r="E176" s="111">
        <v>580079</v>
      </c>
      <c r="F176" s="111">
        <v>0</v>
      </c>
      <c r="G176" s="111">
        <v>154280</v>
      </c>
      <c r="H176" s="111">
        <v>208948</v>
      </c>
      <c r="I176" s="111">
        <v>0</v>
      </c>
      <c r="J176" s="111">
        <v>180000</v>
      </c>
      <c r="K176" s="111">
        <v>0</v>
      </c>
      <c r="L176" s="111">
        <v>40471</v>
      </c>
      <c r="M176" s="111">
        <v>1156717</v>
      </c>
      <c r="N176" s="111">
        <v>0</v>
      </c>
      <c r="O176" s="111">
        <v>48231</v>
      </c>
      <c r="P176" s="111">
        <f t="shared" si="14"/>
        <v>3499608</v>
      </c>
      <c r="Q176" s="112">
        <f t="shared" si="15"/>
        <v>389.49449081803004</v>
      </c>
      <c r="R176" s="251"/>
      <c r="S176" s="220">
        <f t="shared" si="16"/>
        <v>52.324846984880914</v>
      </c>
      <c r="T176" s="266">
        <v>8985</v>
      </c>
    </row>
    <row r="177" spans="1:20" x14ac:dyDescent="0.2">
      <c r="A177" s="443">
        <v>23</v>
      </c>
      <c r="B177" s="438" t="s">
        <v>270</v>
      </c>
      <c r="C177" s="114">
        <v>1326214</v>
      </c>
      <c r="D177" s="114">
        <v>235807</v>
      </c>
      <c r="E177" s="114">
        <v>1044449</v>
      </c>
      <c r="F177" s="114">
        <v>6282</v>
      </c>
      <c r="G177" s="114">
        <v>206994</v>
      </c>
      <c r="H177" s="114">
        <v>407183</v>
      </c>
      <c r="I177" s="114">
        <v>0</v>
      </c>
      <c r="J177" s="114">
        <v>151872</v>
      </c>
      <c r="K177" s="114">
        <v>0</v>
      </c>
      <c r="L177" s="114">
        <v>17189</v>
      </c>
      <c r="M177" s="114">
        <v>3281095</v>
      </c>
      <c r="N177" s="114">
        <v>0</v>
      </c>
      <c r="O177" s="114">
        <v>0</v>
      </c>
      <c r="P177" s="114">
        <f t="shared" si="14"/>
        <v>6677085</v>
      </c>
      <c r="Q177" s="115">
        <f t="shared" si="15"/>
        <v>747.79762571396577</v>
      </c>
      <c r="R177" s="252"/>
      <c r="S177" s="118">
        <f t="shared" si="16"/>
        <v>100.45943463529272</v>
      </c>
      <c r="T177" s="256">
        <v>8929</v>
      </c>
    </row>
    <row r="178" spans="1:20" x14ac:dyDescent="0.2">
      <c r="A178" s="442">
        <v>24</v>
      </c>
      <c r="B178" s="431" t="s">
        <v>271</v>
      </c>
      <c r="C178" s="111">
        <v>0</v>
      </c>
      <c r="D178" s="111">
        <v>0</v>
      </c>
      <c r="E178" s="111">
        <v>0</v>
      </c>
      <c r="F178" s="111">
        <v>0</v>
      </c>
      <c r="G178" s="111">
        <v>0</v>
      </c>
      <c r="H178" s="111">
        <v>0</v>
      </c>
      <c r="I178" s="111">
        <v>0</v>
      </c>
      <c r="J178" s="111">
        <v>0</v>
      </c>
      <c r="K178" s="111">
        <v>0</v>
      </c>
      <c r="L178" s="111">
        <v>0</v>
      </c>
      <c r="M178" s="111">
        <v>0</v>
      </c>
      <c r="N178" s="111">
        <v>0</v>
      </c>
      <c r="O178" s="111">
        <v>0</v>
      </c>
      <c r="P178" s="111">
        <f t="shared" si="14"/>
        <v>0</v>
      </c>
      <c r="Q178" s="112">
        <f t="shared" si="15"/>
        <v>0</v>
      </c>
      <c r="R178" s="251"/>
      <c r="S178" s="220">
        <f t="shared" si="16"/>
        <v>0</v>
      </c>
      <c r="T178" s="266">
        <v>0</v>
      </c>
    </row>
    <row r="179" spans="1:20" x14ac:dyDescent="0.2">
      <c r="A179" s="443">
        <v>25</v>
      </c>
      <c r="B179" s="435" t="s">
        <v>272</v>
      </c>
      <c r="C179" s="114">
        <v>339838</v>
      </c>
      <c r="D179" s="114">
        <v>326079</v>
      </c>
      <c r="E179" s="114">
        <v>1037029</v>
      </c>
      <c r="F179" s="114">
        <v>0</v>
      </c>
      <c r="G179" s="114">
        <v>0</v>
      </c>
      <c r="H179" s="114">
        <v>342694</v>
      </c>
      <c r="I179" s="114">
        <v>0</v>
      </c>
      <c r="J179" s="114">
        <v>58200</v>
      </c>
      <c r="K179" s="114">
        <v>0</v>
      </c>
      <c r="L179" s="114">
        <v>281745</v>
      </c>
      <c r="M179" s="114">
        <v>2906169</v>
      </c>
      <c r="N179" s="114">
        <v>0</v>
      </c>
      <c r="O179" s="114">
        <v>0</v>
      </c>
      <c r="P179" s="114">
        <f t="shared" si="14"/>
        <v>5291754</v>
      </c>
      <c r="Q179" s="115">
        <f t="shared" si="15"/>
        <v>1079.2890067305732</v>
      </c>
      <c r="R179" s="252"/>
      <c r="S179" s="118">
        <f t="shared" si="16"/>
        <v>144.99212045601323</v>
      </c>
      <c r="T179" s="256">
        <v>4903</v>
      </c>
    </row>
    <row r="180" spans="1:20" x14ac:dyDescent="0.2">
      <c r="A180" s="442">
        <v>26</v>
      </c>
      <c r="B180" s="431" t="s">
        <v>273</v>
      </c>
      <c r="C180" s="111">
        <v>732787</v>
      </c>
      <c r="D180" s="111">
        <v>211284</v>
      </c>
      <c r="E180" s="111">
        <v>575460</v>
      </c>
      <c r="F180" s="111">
        <v>0</v>
      </c>
      <c r="G180" s="111">
        <v>266268</v>
      </c>
      <c r="H180" s="111">
        <v>158108</v>
      </c>
      <c r="I180" s="111">
        <v>0</v>
      </c>
      <c r="J180" s="111">
        <v>148036</v>
      </c>
      <c r="K180" s="111">
        <v>0</v>
      </c>
      <c r="L180" s="111">
        <v>293451</v>
      </c>
      <c r="M180" s="111">
        <v>2568295</v>
      </c>
      <c r="N180" s="111">
        <v>0</v>
      </c>
      <c r="O180" s="111">
        <v>39289</v>
      </c>
      <c r="P180" s="111">
        <f t="shared" si="14"/>
        <v>4992978</v>
      </c>
      <c r="Q180" s="112">
        <f t="shared" si="15"/>
        <v>585.13746630727758</v>
      </c>
      <c r="R180" s="251"/>
      <c r="S180" s="220">
        <f t="shared" si="16"/>
        <v>78.607603217559841</v>
      </c>
      <c r="T180" s="266">
        <v>8533</v>
      </c>
    </row>
    <row r="181" spans="1:20" x14ac:dyDescent="0.2">
      <c r="A181" s="443">
        <v>27</v>
      </c>
      <c r="B181" s="435" t="s">
        <v>274</v>
      </c>
      <c r="C181" s="114">
        <v>718174</v>
      </c>
      <c r="D181" s="114">
        <v>363411</v>
      </c>
      <c r="E181" s="114">
        <v>866667</v>
      </c>
      <c r="F181" s="114">
        <v>7755</v>
      </c>
      <c r="G181" s="114">
        <v>141673</v>
      </c>
      <c r="H181" s="114">
        <v>412707</v>
      </c>
      <c r="I181" s="114">
        <v>0</v>
      </c>
      <c r="J181" s="114">
        <v>95254</v>
      </c>
      <c r="K181" s="114">
        <v>0</v>
      </c>
      <c r="L181" s="114">
        <v>375117</v>
      </c>
      <c r="M181" s="114">
        <v>2874301</v>
      </c>
      <c r="N181" s="114">
        <v>0</v>
      </c>
      <c r="O181" s="114">
        <v>115069</v>
      </c>
      <c r="P181" s="114">
        <f t="shared" si="14"/>
        <v>5970128</v>
      </c>
      <c r="Q181" s="115">
        <f t="shared" si="15"/>
        <v>749.45116746171232</v>
      </c>
      <c r="R181" s="252"/>
      <c r="S181" s="118">
        <f t="shared" si="16"/>
        <v>100.68157210058071</v>
      </c>
      <c r="T181" s="256">
        <v>7966</v>
      </c>
    </row>
    <row r="182" spans="1:20" x14ac:dyDescent="0.2">
      <c r="A182" s="442">
        <v>28</v>
      </c>
      <c r="B182" s="431" t="s">
        <v>275</v>
      </c>
      <c r="C182" s="111">
        <v>1121014</v>
      </c>
      <c r="D182" s="111">
        <v>221469</v>
      </c>
      <c r="E182" s="111">
        <v>1705726</v>
      </c>
      <c r="F182" s="111">
        <v>1420</v>
      </c>
      <c r="G182" s="111">
        <v>49744</v>
      </c>
      <c r="H182" s="111">
        <v>333399</v>
      </c>
      <c r="I182" s="111">
        <v>0</v>
      </c>
      <c r="J182" s="111">
        <v>145320</v>
      </c>
      <c r="K182" s="111">
        <v>0</v>
      </c>
      <c r="L182" s="111">
        <v>1078775</v>
      </c>
      <c r="M182" s="111">
        <v>2916581</v>
      </c>
      <c r="N182" s="111">
        <v>0</v>
      </c>
      <c r="O182" s="111">
        <v>19239</v>
      </c>
      <c r="P182" s="111">
        <f t="shared" si="14"/>
        <v>7592687</v>
      </c>
      <c r="Q182" s="112">
        <f t="shared" si="15"/>
        <v>1618.9098081023453</v>
      </c>
      <c r="R182" s="251"/>
      <c r="S182" s="220">
        <f t="shared" si="16"/>
        <v>217.48499654865179</v>
      </c>
      <c r="T182" s="266">
        <v>4690</v>
      </c>
    </row>
    <row r="183" spans="1:20" x14ac:dyDescent="0.2">
      <c r="A183" s="443">
        <v>29</v>
      </c>
      <c r="B183" s="435" t="s">
        <v>276</v>
      </c>
      <c r="C183" s="114">
        <v>632750</v>
      </c>
      <c r="D183" s="114">
        <v>207122</v>
      </c>
      <c r="E183" s="114">
        <v>241201</v>
      </c>
      <c r="F183" s="114">
        <v>10662</v>
      </c>
      <c r="G183" s="114">
        <v>171709</v>
      </c>
      <c r="H183" s="114">
        <v>169524</v>
      </c>
      <c r="I183" s="114">
        <v>0</v>
      </c>
      <c r="J183" s="114">
        <v>60469</v>
      </c>
      <c r="K183" s="114">
        <v>0</v>
      </c>
      <c r="L183" s="114">
        <v>178813</v>
      </c>
      <c r="M183" s="114">
        <v>1129391</v>
      </c>
      <c r="N183" s="114">
        <v>0</v>
      </c>
      <c r="O183" s="114">
        <v>0</v>
      </c>
      <c r="P183" s="114">
        <f t="shared" si="14"/>
        <v>2801641</v>
      </c>
      <c r="Q183" s="115">
        <f t="shared" si="15"/>
        <v>395.54440208951007</v>
      </c>
      <c r="R183" s="252"/>
      <c r="S183" s="118">
        <f t="shared" si="16"/>
        <v>53.137594505102435</v>
      </c>
      <c r="T183" s="256">
        <v>7083</v>
      </c>
    </row>
    <row r="184" spans="1:20" x14ac:dyDescent="0.2">
      <c r="A184" s="442">
        <v>30</v>
      </c>
      <c r="B184" s="431" t="s">
        <v>214</v>
      </c>
      <c r="C184" s="111">
        <v>454769</v>
      </c>
      <c r="D184" s="111">
        <v>16775</v>
      </c>
      <c r="E184" s="111">
        <v>326439</v>
      </c>
      <c r="F184" s="111">
        <v>0</v>
      </c>
      <c r="G184" s="111">
        <v>57630</v>
      </c>
      <c r="H184" s="111">
        <v>177612</v>
      </c>
      <c r="I184" s="111">
        <v>0</v>
      </c>
      <c r="J184" s="111">
        <v>198000</v>
      </c>
      <c r="K184" s="111">
        <v>0</v>
      </c>
      <c r="L184" s="111">
        <v>54744</v>
      </c>
      <c r="M184" s="111">
        <v>1165732</v>
      </c>
      <c r="N184" s="111">
        <v>0</v>
      </c>
      <c r="O184" s="111">
        <v>0</v>
      </c>
      <c r="P184" s="111">
        <f t="shared" si="14"/>
        <v>2451701</v>
      </c>
      <c r="Q184" s="112">
        <f t="shared" si="15"/>
        <v>546.52273740526084</v>
      </c>
      <c r="R184" s="251"/>
      <c r="S184" s="220">
        <f t="shared" si="16"/>
        <v>73.420084963021409</v>
      </c>
      <c r="T184" s="266">
        <v>4486</v>
      </c>
    </row>
    <row r="185" spans="1:20" x14ac:dyDescent="0.2">
      <c r="A185" s="443">
        <v>31</v>
      </c>
      <c r="B185" s="435" t="s">
        <v>277</v>
      </c>
      <c r="C185" s="114">
        <v>2236840</v>
      </c>
      <c r="D185" s="114">
        <v>699145</v>
      </c>
      <c r="E185" s="114">
        <v>3135299</v>
      </c>
      <c r="F185" s="114">
        <v>358710</v>
      </c>
      <c r="G185" s="114">
        <v>440420</v>
      </c>
      <c r="H185" s="114">
        <v>985479</v>
      </c>
      <c r="I185" s="114">
        <v>0</v>
      </c>
      <c r="J185" s="114">
        <v>174486</v>
      </c>
      <c r="K185" s="114">
        <v>0</v>
      </c>
      <c r="L185" s="114">
        <v>1823</v>
      </c>
      <c r="M185" s="114">
        <v>3821370</v>
      </c>
      <c r="N185" s="114">
        <v>0</v>
      </c>
      <c r="O185" s="114">
        <v>912015</v>
      </c>
      <c r="P185" s="114">
        <f t="shared" si="14"/>
        <v>12765587</v>
      </c>
      <c r="Q185" s="115">
        <f t="shared" si="15"/>
        <v>774.94002306805078</v>
      </c>
      <c r="R185" s="252"/>
      <c r="S185" s="118">
        <f t="shared" si="16"/>
        <v>104.1057552427358</v>
      </c>
      <c r="T185" s="256">
        <v>16473</v>
      </c>
    </row>
    <row r="186" spans="1:20" x14ac:dyDescent="0.2">
      <c r="A186" s="442">
        <v>32</v>
      </c>
      <c r="B186" s="431" t="s">
        <v>278</v>
      </c>
      <c r="C186" s="111">
        <v>0</v>
      </c>
      <c r="D186" s="111">
        <v>0</v>
      </c>
      <c r="E186" s="111">
        <v>0</v>
      </c>
      <c r="F186" s="111">
        <v>0</v>
      </c>
      <c r="G186" s="111">
        <v>0</v>
      </c>
      <c r="H186" s="111">
        <v>0</v>
      </c>
      <c r="I186" s="111">
        <v>0</v>
      </c>
      <c r="J186" s="111">
        <v>0</v>
      </c>
      <c r="K186" s="111">
        <v>0</v>
      </c>
      <c r="L186" s="111">
        <v>0</v>
      </c>
      <c r="M186" s="111">
        <v>0</v>
      </c>
      <c r="N186" s="111">
        <v>0</v>
      </c>
      <c r="O186" s="111">
        <v>0</v>
      </c>
      <c r="P186" s="111">
        <f t="shared" si="14"/>
        <v>0</v>
      </c>
      <c r="Q186" s="112">
        <f t="shared" si="15"/>
        <v>0</v>
      </c>
      <c r="R186" s="251"/>
      <c r="S186" s="220">
        <f t="shared" si="16"/>
        <v>0</v>
      </c>
      <c r="T186" s="266">
        <v>0</v>
      </c>
    </row>
    <row r="187" spans="1:20" x14ac:dyDescent="0.2">
      <c r="A187" s="443">
        <v>33</v>
      </c>
      <c r="B187" s="435" t="s">
        <v>279</v>
      </c>
      <c r="C187" s="114">
        <v>1126910</v>
      </c>
      <c r="D187" s="114">
        <v>455034</v>
      </c>
      <c r="E187" s="114">
        <v>2461073</v>
      </c>
      <c r="F187" s="114">
        <v>40040</v>
      </c>
      <c r="G187" s="114">
        <v>214248</v>
      </c>
      <c r="H187" s="114">
        <v>914685</v>
      </c>
      <c r="I187" s="114">
        <v>0</v>
      </c>
      <c r="J187" s="114">
        <v>270151</v>
      </c>
      <c r="K187" s="114">
        <v>0</v>
      </c>
      <c r="L187" s="114">
        <v>301079</v>
      </c>
      <c r="M187" s="114">
        <v>5662681</v>
      </c>
      <c r="N187" s="114">
        <v>0</v>
      </c>
      <c r="O187" s="114">
        <v>46111</v>
      </c>
      <c r="P187" s="114">
        <f t="shared" si="14"/>
        <v>11492012</v>
      </c>
      <c r="Q187" s="115">
        <f t="shared" si="15"/>
        <v>1142.6878790891917</v>
      </c>
      <c r="R187" s="252"/>
      <c r="S187" s="118">
        <f t="shared" si="16"/>
        <v>153.50915053829121</v>
      </c>
      <c r="T187" s="256">
        <v>10057</v>
      </c>
    </row>
    <row r="188" spans="1:20" x14ac:dyDescent="0.2">
      <c r="A188" s="442">
        <v>34</v>
      </c>
      <c r="B188" s="431" t="s">
        <v>280</v>
      </c>
      <c r="C188" s="111">
        <v>582028</v>
      </c>
      <c r="D188" s="111">
        <v>116628</v>
      </c>
      <c r="E188" s="111">
        <v>306133</v>
      </c>
      <c r="F188" s="111">
        <v>0</v>
      </c>
      <c r="G188" s="111">
        <v>59513</v>
      </c>
      <c r="H188" s="111">
        <v>134393</v>
      </c>
      <c r="I188" s="111">
        <v>0</v>
      </c>
      <c r="J188" s="111">
        <v>16922</v>
      </c>
      <c r="K188" s="111">
        <v>0</v>
      </c>
      <c r="L188" s="111">
        <v>1225</v>
      </c>
      <c r="M188" s="111">
        <v>397799</v>
      </c>
      <c r="N188" s="111">
        <v>0</v>
      </c>
      <c r="O188" s="111">
        <v>41803</v>
      </c>
      <c r="P188" s="111">
        <f t="shared" si="14"/>
        <v>1656444</v>
      </c>
      <c r="Q188" s="112">
        <f t="shared" si="15"/>
        <v>485.19156414762739</v>
      </c>
      <c r="R188" s="251"/>
      <c r="S188" s="220">
        <f t="shared" si="16"/>
        <v>65.180830411900715</v>
      </c>
      <c r="T188" s="266">
        <v>3414</v>
      </c>
    </row>
    <row r="189" spans="1:20" x14ac:dyDescent="0.2">
      <c r="A189" s="443">
        <v>35</v>
      </c>
      <c r="B189" s="435" t="s">
        <v>222</v>
      </c>
      <c r="C189" s="114">
        <v>191321</v>
      </c>
      <c r="D189" s="114">
        <v>95735</v>
      </c>
      <c r="E189" s="114">
        <v>505811</v>
      </c>
      <c r="F189" s="114">
        <v>1630</v>
      </c>
      <c r="G189" s="114">
        <v>0</v>
      </c>
      <c r="H189" s="114">
        <v>215015</v>
      </c>
      <c r="I189" s="114">
        <v>0</v>
      </c>
      <c r="J189" s="114">
        <v>68609</v>
      </c>
      <c r="K189" s="114">
        <v>0</v>
      </c>
      <c r="L189" s="114">
        <v>116737</v>
      </c>
      <c r="M189" s="114">
        <v>1645600</v>
      </c>
      <c r="N189" s="114">
        <v>9381</v>
      </c>
      <c r="O189" s="114">
        <v>0</v>
      </c>
      <c r="P189" s="114">
        <f t="shared" si="14"/>
        <v>2849839</v>
      </c>
      <c r="Q189" s="115">
        <f t="shared" si="15"/>
        <v>959.21878155503202</v>
      </c>
      <c r="R189" s="252"/>
      <c r="S189" s="118">
        <f t="shared" si="16"/>
        <v>128.86183797998814</v>
      </c>
      <c r="T189" s="256">
        <v>2971</v>
      </c>
    </row>
    <row r="190" spans="1:20" x14ac:dyDescent="0.2">
      <c r="A190" s="442">
        <v>36</v>
      </c>
      <c r="B190" s="431" t="s">
        <v>281</v>
      </c>
      <c r="C190" s="111">
        <v>497890</v>
      </c>
      <c r="D190" s="111">
        <v>224726</v>
      </c>
      <c r="E190" s="111">
        <v>590345</v>
      </c>
      <c r="F190" s="111">
        <v>0</v>
      </c>
      <c r="G190" s="111">
        <v>156470</v>
      </c>
      <c r="H190" s="111">
        <v>286839</v>
      </c>
      <c r="I190" s="111">
        <v>0</v>
      </c>
      <c r="J190" s="111">
        <v>133586</v>
      </c>
      <c r="K190" s="111">
        <v>0</v>
      </c>
      <c r="L190" s="111">
        <v>526547</v>
      </c>
      <c r="M190" s="111">
        <v>2330756</v>
      </c>
      <c r="N190" s="111">
        <v>0</v>
      </c>
      <c r="O190" s="111">
        <v>23324</v>
      </c>
      <c r="P190" s="111">
        <f t="shared" si="14"/>
        <v>4770483</v>
      </c>
      <c r="Q190" s="112">
        <f t="shared" si="15"/>
        <v>821.50559669364554</v>
      </c>
      <c r="R190" s="251"/>
      <c r="S190" s="220">
        <f t="shared" si="16"/>
        <v>110.36139318412272</v>
      </c>
      <c r="T190" s="266">
        <v>5807</v>
      </c>
    </row>
    <row r="191" spans="1:20" x14ac:dyDescent="0.2">
      <c r="A191" s="443">
        <v>37</v>
      </c>
      <c r="B191" s="435" t="s">
        <v>282</v>
      </c>
      <c r="C191" s="117">
        <v>898925</v>
      </c>
      <c r="D191" s="117">
        <v>241035</v>
      </c>
      <c r="E191" s="117">
        <v>2156607</v>
      </c>
      <c r="F191" s="117">
        <v>0</v>
      </c>
      <c r="G191" s="117">
        <v>126326</v>
      </c>
      <c r="H191" s="117">
        <v>468659</v>
      </c>
      <c r="I191" s="117">
        <v>0</v>
      </c>
      <c r="J191" s="117">
        <v>300637</v>
      </c>
      <c r="K191" s="117">
        <v>0</v>
      </c>
      <c r="L191" s="117">
        <v>2233655</v>
      </c>
      <c r="M191" s="117">
        <v>5133890</v>
      </c>
      <c r="N191" s="117">
        <v>0</v>
      </c>
      <c r="O191" s="117">
        <v>50804</v>
      </c>
      <c r="P191" s="117">
        <f t="shared" si="14"/>
        <v>11610538</v>
      </c>
      <c r="Q191" s="115">
        <f t="shared" si="15"/>
        <v>1404.7837870538415</v>
      </c>
      <c r="R191" s="252"/>
      <c r="S191" s="118">
        <f t="shared" si="16"/>
        <v>188.71922052108056</v>
      </c>
      <c r="T191" s="256">
        <v>8265</v>
      </c>
    </row>
    <row r="192" spans="1:20" ht="13.5" thickBot="1" x14ac:dyDescent="0.25">
      <c r="A192" s="432">
        <f>A191</f>
        <v>37</v>
      </c>
      <c r="B192" s="433" t="s">
        <v>245</v>
      </c>
      <c r="C192" s="122">
        <f t="shared" ref="C192:P192" si="17">SUM(C155:C191)</f>
        <v>34541464</v>
      </c>
      <c r="D192" s="122">
        <f t="shared" si="17"/>
        <v>9484716</v>
      </c>
      <c r="E192" s="122">
        <f t="shared" si="17"/>
        <v>40590898</v>
      </c>
      <c r="F192" s="122">
        <f t="shared" si="17"/>
        <v>977061</v>
      </c>
      <c r="G192" s="122">
        <f t="shared" si="17"/>
        <v>4544187</v>
      </c>
      <c r="H192" s="122">
        <f t="shared" si="17"/>
        <v>13572495</v>
      </c>
      <c r="I192" s="122">
        <f t="shared" si="17"/>
        <v>0</v>
      </c>
      <c r="J192" s="122">
        <f t="shared" si="17"/>
        <v>4759802</v>
      </c>
      <c r="K192" s="122">
        <f t="shared" si="17"/>
        <v>52783</v>
      </c>
      <c r="L192" s="122">
        <f t="shared" si="17"/>
        <v>17392994</v>
      </c>
      <c r="M192" s="122">
        <f t="shared" si="17"/>
        <v>94742061</v>
      </c>
      <c r="N192" s="122">
        <f t="shared" si="17"/>
        <v>9381</v>
      </c>
      <c r="O192" s="122">
        <f t="shared" si="17"/>
        <v>6571315</v>
      </c>
      <c r="P192" s="122">
        <f t="shared" si="17"/>
        <v>227239157</v>
      </c>
      <c r="Q192" s="222">
        <f>P192/T192</f>
        <v>744.37769675766685</v>
      </c>
      <c r="R192" s="253"/>
      <c r="S192" s="223">
        <f>IF(Q$192,Q192/Q$192*100,0)</f>
        <v>100</v>
      </c>
      <c r="T192" s="123">
        <f>SUM(T155:T191)</f>
        <v>305274</v>
      </c>
    </row>
    <row r="193" spans="1:20" x14ac:dyDescent="0.2">
      <c r="B193" s="246"/>
      <c r="C193" s="206"/>
      <c r="D193" s="206"/>
      <c r="E193" s="206"/>
      <c r="F193" s="206"/>
      <c r="G193" s="206"/>
      <c r="H193" s="206"/>
      <c r="I193" s="206"/>
      <c r="J193" s="206"/>
      <c r="K193" s="206"/>
      <c r="L193" s="206"/>
      <c r="M193" s="206"/>
      <c r="N193" s="206"/>
      <c r="O193" s="206"/>
      <c r="P193" s="206"/>
      <c r="Q193" s="73"/>
      <c r="S193" s="203"/>
      <c r="T193" s="204"/>
    </row>
    <row r="194" spans="1:20" ht="13.5" thickBot="1" x14ac:dyDescent="0.25">
      <c r="A194" s="429">
        <f>A44+A147+A192</f>
        <v>170</v>
      </c>
      <c r="B194" s="430" t="s">
        <v>283</v>
      </c>
      <c r="C194" s="212">
        <f t="shared" ref="C194:N194" si="18">C44+C147+C192</f>
        <v>1859004785</v>
      </c>
      <c r="D194" s="212">
        <f t="shared" si="18"/>
        <v>330171973</v>
      </c>
      <c r="E194" s="212">
        <f t="shared" si="18"/>
        <v>1038339561</v>
      </c>
      <c r="F194" s="212">
        <f t="shared" si="18"/>
        <v>7590601</v>
      </c>
      <c r="G194" s="212">
        <f t="shared" si="18"/>
        <v>152043131.11000001</v>
      </c>
      <c r="H194" s="212">
        <f t="shared" si="18"/>
        <v>119361778</v>
      </c>
      <c r="I194" s="212">
        <f t="shared" si="18"/>
        <v>153096110.75999999</v>
      </c>
      <c r="J194" s="212">
        <f t="shared" si="18"/>
        <v>56091264.649999999</v>
      </c>
      <c r="K194" s="212">
        <f t="shared" si="18"/>
        <v>29127300</v>
      </c>
      <c r="L194" s="212">
        <f t="shared" si="18"/>
        <v>340743490</v>
      </c>
      <c r="M194" s="212">
        <f t="shared" si="18"/>
        <v>929509350</v>
      </c>
      <c r="N194" s="212">
        <f t="shared" si="18"/>
        <v>27254766</v>
      </c>
      <c r="O194" s="212">
        <f>(O44+O147+O192)</f>
        <v>256921206.04000002</v>
      </c>
      <c r="P194" s="212">
        <f>P44+P147+P192</f>
        <v>5299255316.5599995</v>
      </c>
      <c r="Q194" s="213">
        <f>P194/T194</f>
        <v>627.01126643902558</v>
      </c>
      <c r="R194" s="257"/>
      <c r="S194" s="214">
        <f>IF(Q$194,Q194/Q$194*100,0)</f>
        <v>100</v>
      </c>
      <c r="T194" s="215">
        <f>T44+T147+T192</f>
        <v>8451611</v>
      </c>
    </row>
    <row r="195" spans="1:20" ht="13.5" thickTop="1" x14ac:dyDescent="0.2"/>
    <row r="197" spans="1:20" customFormat="1" x14ac:dyDescent="0.2">
      <c r="C197" s="449" t="s">
        <v>481</v>
      </c>
    </row>
    <row r="198" spans="1:20" customFormat="1" x14ac:dyDescent="0.2">
      <c r="C198" s="468" t="s">
        <v>538</v>
      </c>
      <c r="D198" s="471"/>
      <c r="E198" s="471"/>
      <c r="F198" s="471"/>
      <c r="G198" s="471"/>
      <c r="H198" s="471"/>
      <c r="I198" s="471"/>
      <c r="J198" s="471"/>
      <c r="K198" s="471"/>
      <c r="L198" s="471"/>
      <c r="M198" s="471"/>
      <c r="N198" s="471"/>
      <c r="O198" s="471"/>
      <c r="P198" s="471"/>
      <c r="Q198" s="472"/>
    </row>
    <row r="209" spans="1:1" x14ac:dyDescent="0.2">
      <c r="A209" s="247"/>
    </row>
  </sheetData>
  <printOptions gridLinesSet="0"/>
  <pageMargins left="3.75" right="0.25" top="0.5" bottom="0.3" header="0.5" footer="0.5"/>
  <pageSetup paperSize="17" pageOrder="overThenDown"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ABF61-D528-4584-A91B-C89CB6AD5AFE}">
  <sheetPr transitionEvaluation="1" transitionEntry="1">
    <tabColor theme="4" tint="-0.249977111117893"/>
  </sheetPr>
  <dimension ref="A1:AX213"/>
  <sheetViews>
    <sheetView showGridLines="0" zoomScaleNormal="100" workbookViewId="0">
      <pane xSplit="2" ySplit="5" topLeftCell="C6" activePane="bottomRight" state="frozen"/>
      <selection activeCell="A2" sqref="A2"/>
      <selection pane="topRight" activeCell="A2" sqref="A2"/>
      <selection pane="bottomLeft" activeCell="A2" sqref="A2"/>
      <selection pane="bottomRight"/>
    </sheetView>
  </sheetViews>
  <sheetFormatPr defaultColWidth="12.7109375" defaultRowHeight="12.75" x14ac:dyDescent="0.2"/>
  <cols>
    <col min="1" max="1" width="7.42578125" style="245" customWidth="1"/>
    <col min="2" max="2" width="14.42578125" style="245" customWidth="1"/>
    <col min="3" max="4" width="15.140625" style="245" customWidth="1"/>
    <col min="5" max="5" width="3.7109375" style="263" customWidth="1"/>
    <col min="6" max="6" width="11.28515625" style="245" customWidth="1"/>
    <col min="7" max="7" width="14.42578125" style="245" customWidth="1"/>
    <col min="8" max="8" width="11.28515625" style="245" customWidth="1"/>
    <col min="9" max="9" width="3.7109375" style="263" customWidth="1"/>
    <col min="10" max="10" width="12.140625" style="245" customWidth="1"/>
    <col min="11" max="11" width="17.42578125" style="245" customWidth="1"/>
    <col min="12" max="12" width="12.140625" style="245" customWidth="1"/>
    <col min="13" max="13" width="3.7109375" style="263" customWidth="1"/>
    <col min="14" max="14" width="12.140625" style="245" customWidth="1"/>
    <col min="15" max="15" width="16.140625" style="245" customWidth="1"/>
    <col min="16" max="16" width="12.140625" style="245" customWidth="1"/>
    <col min="17" max="17" width="3.7109375" style="263" customWidth="1"/>
    <col min="18" max="18" width="12.140625" style="245" customWidth="1"/>
    <col min="19" max="19" width="15.7109375" style="245" customWidth="1"/>
    <col min="20" max="20" width="12.140625" style="245" customWidth="1"/>
    <col min="21" max="21" width="3.7109375" style="263" customWidth="1"/>
    <col min="22" max="22" width="12.140625" style="245" customWidth="1"/>
    <col min="23" max="23" width="15.28515625" style="245" customWidth="1"/>
    <col min="24" max="24" width="3.7109375" style="263" customWidth="1"/>
    <col min="25" max="25" width="12.140625" style="245" customWidth="1"/>
    <col min="26" max="26" width="3.7109375" style="263" customWidth="1"/>
    <col min="27" max="27" width="12.140625" style="245" customWidth="1"/>
    <col min="28" max="28" width="17.42578125" style="245" customWidth="1"/>
    <col min="29" max="29" width="12.140625" style="245" customWidth="1"/>
    <col min="30" max="30" width="3.7109375" style="263" customWidth="1"/>
    <col min="31" max="31" width="12.140625" style="245" customWidth="1"/>
    <col min="32" max="32" width="14.42578125" style="245" customWidth="1"/>
    <col min="33" max="33" width="12.140625" style="245" customWidth="1"/>
    <col min="34" max="34" width="3.7109375" style="263" customWidth="1"/>
    <col min="35" max="35" width="11.42578125" style="245" customWidth="1"/>
    <col min="36" max="36" width="14" style="245" customWidth="1"/>
    <col min="37" max="37" width="10.28515625" style="245" customWidth="1"/>
    <col min="38" max="38" width="3.7109375" style="263" customWidth="1"/>
    <col min="39" max="39" width="10.85546875" style="245" customWidth="1"/>
    <col min="40" max="40" width="16.7109375" style="245" customWidth="1"/>
    <col min="41" max="41" width="15.140625" style="245" hidden="1" customWidth="1"/>
    <col min="42" max="50" width="12.7109375" style="245" hidden="1" customWidth="1"/>
    <col min="51" max="16384" width="12.7109375" style="245"/>
  </cols>
  <sheetData>
    <row r="1" spans="1:50" s="271" customFormat="1" ht="15.75" x14ac:dyDescent="0.2">
      <c r="A1" s="325" t="s">
        <v>0</v>
      </c>
    </row>
    <row r="2" spans="1:50" s="272" customFormat="1" ht="15.75" x14ac:dyDescent="0.25">
      <c r="A2" s="360" t="s">
        <v>427</v>
      </c>
    </row>
    <row r="3" spans="1:50" s="273" customFormat="1" ht="15.75" x14ac:dyDescent="0.2">
      <c r="A3" s="323" t="s">
        <v>525</v>
      </c>
    </row>
    <row r="4" spans="1:50" customFormat="1" x14ac:dyDescent="0.2">
      <c r="E4" s="167"/>
      <c r="I4" s="167"/>
      <c r="M4" s="167"/>
      <c r="Q4" s="167"/>
      <c r="U4" s="167"/>
      <c r="X4" s="167"/>
      <c r="Z4" s="167"/>
      <c r="AD4" s="167"/>
      <c r="AH4" s="167"/>
      <c r="AL4" s="167"/>
    </row>
    <row r="5" spans="1:50" ht="60.75" thickBot="1" x14ac:dyDescent="0.3">
      <c r="A5" s="361" t="s">
        <v>1</v>
      </c>
      <c r="B5" s="362" t="s">
        <v>328</v>
      </c>
      <c r="C5" s="356" t="s">
        <v>426</v>
      </c>
      <c r="D5" s="356" t="s">
        <v>346</v>
      </c>
      <c r="E5" s="363"/>
      <c r="F5" s="356" t="s">
        <v>347</v>
      </c>
      <c r="G5" s="356" t="s">
        <v>425</v>
      </c>
      <c r="H5" s="356" t="s">
        <v>346</v>
      </c>
      <c r="I5" s="363"/>
      <c r="J5" s="356" t="s">
        <v>347</v>
      </c>
      <c r="K5" s="356" t="s">
        <v>424</v>
      </c>
      <c r="L5" s="356" t="s">
        <v>346</v>
      </c>
      <c r="M5" s="363"/>
      <c r="N5" s="356" t="s">
        <v>347</v>
      </c>
      <c r="O5" s="356" t="s">
        <v>423</v>
      </c>
      <c r="P5" s="356" t="s">
        <v>346</v>
      </c>
      <c r="Q5" s="363"/>
      <c r="R5" s="356" t="s">
        <v>347</v>
      </c>
      <c r="S5" s="356" t="s">
        <v>422</v>
      </c>
      <c r="T5" s="356" t="s">
        <v>346</v>
      </c>
      <c r="U5" s="363"/>
      <c r="V5" s="356" t="s">
        <v>347</v>
      </c>
      <c r="W5" s="356" t="s">
        <v>421</v>
      </c>
      <c r="X5" s="363"/>
      <c r="Y5" s="356" t="s">
        <v>346</v>
      </c>
      <c r="Z5" s="363"/>
      <c r="AA5" s="356" t="s">
        <v>347</v>
      </c>
      <c r="AB5" s="356" t="s">
        <v>420</v>
      </c>
      <c r="AC5" s="356" t="s">
        <v>346</v>
      </c>
      <c r="AD5" s="363"/>
      <c r="AE5" s="356" t="s">
        <v>347</v>
      </c>
      <c r="AF5" s="356" t="s">
        <v>419</v>
      </c>
      <c r="AG5" s="356" t="s">
        <v>346</v>
      </c>
      <c r="AH5" s="363"/>
      <c r="AI5" s="356" t="s">
        <v>347</v>
      </c>
      <c r="AJ5" s="356" t="s">
        <v>484</v>
      </c>
      <c r="AK5" s="356" t="s">
        <v>346</v>
      </c>
      <c r="AL5" s="363"/>
      <c r="AM5" s="356" t="s">
        <v>347</v>
      </c>
      <c r="AN5" s="356" t="s">
        <v>418</v>
      </c>
      <c r="AO5" s="332" t="s">
        <v>343</v>
      </c>
      <c r="AP5" s="364" t="s">
        <v>343</v>
      </c>
      <c r="AQ5" s="364" t="s">
        <v>343</v>
      </c>
      <c r="AR5" s="364" t="s">
        <v>343</v>
      </c>
      <c r="AS5" s="364" t="s">
        <v>343</v>
      </c>
      <c r="AT5" s="364" t="s">
        <v>343</v>
      </c>
      <c r="AU5" s="364" t="s">
        <v>343</v>
      </c>
      <c r="AV5" s="364" t="s">
        <v>343</v>
      </c>
      <c r="AW5" s="364" t="s">
        <v>343</v>
      </c>
      <c r="AX5" s="364" t="s">
        <v>343</v>
      </c>
    </row>
    <row r="6" spans="1:50" x14ac:dyDescent="0.2">
      <c r="A6" s="435">
        <v>1</v>
      </c>
      <c r="B6" s="435" t="s">
        <v>5</v>
      </c>
      <c r="C6" s="132">
        <v>48293550</v>
      </c>
      <c r="D6" s="118">
        <f t="shared" ref="D6:D43" si="0">IFERROR(C6/$AO6,0)</f>
        <v>303.04117015869429</v>
      </c>
      <c r="E6" s="262"/>
      <c r="F6" s="118">
        <f t="shared" ref="F6:F44" si="1">IF(D6,D6/D$44*100,0)</f>
        <v>117.77241665572681</v>
      </c>
      <c r="G6" s="132">
        <v>30446211</v>
      </c>
      <c r="H6" s="118">
        <f t="shared" ref="H6:H43" si="2">IFERROR(G6/$AO6,0)</f>
        <v>191.04943431034806</v>
      </c>
      <c r="I6" s="262"/>
      <c r="J6" s="118">
        <f t="shared" ref="J6:J44" si="3">IF(H6,H6/H$44*100,0)</f>
        <v>176.98005219611855</v>
      </c>
      <c r="K6" s="132">
        <v>187841559</v>
      </c>
      <c r="L6" s="118">
        <f t="shared" ref="L6:L43" si="4">IFERROR(K6/$AO6,0)</f>
        <v>1178.7024528905706</v>
      </c>
      <c r="M6" s="262"/>
      <c r="N6" s="118">
        <f t="shared" ref="N6:N44" si="5">IF(L6,L6/L$44*100,0)</f>
        <v>117.07773294430967</v>
      </c>
      <c r="O6" s="132">
        <v>90067981</v>
      </c>
      <c r="P6" s="118">
        <f t="shared" ref="P6:P43" si="6">IFERROR(O6/$AO6,0)</f>
        <v>565.17498415566979</v>
      </c>
      <c r="Q6" s="262"/>
      <c r="R6" s="118">
        <f t="shared" ref="R6:R44" si="7">IF(P6,P6/P$44*100,0)</f>
        <v>106.04699619474394</v>
      </c>
      <c r="S6" s="132">
        <v>121463726</v>
      </c>
      <c r="T6" s="118">
        <f t="shared" ref="T6:T43" si="8">IFERROR(S6/$AO6,0)</f>
        <v>762.18272748379491</v>
      </c>
      <c r="U6" s="262"/>
      <c r="V6" s="118">
        <f t="shared" ref="V6:V44" si="9">IF(T6,T6/T$44*100,0)</f>
        <v>129.11181948897098</v>
      </c>
      <c r="W6" s="132">
        <v>384756087</v>
      </c>
      <c r="X6" s="262"/>
      <c r="Y6" s="118">
        <f t="shared" ref="Y6:Y43" si="10">IFERROR(W6/$AO6,0)</f>
        <v>2414.337625421208</v>
      </c>
      <c r="Z6" s="262"/>
      <c r="AA6" s="118">
        <f t="shared" ref="AA6:AA44" si="11">IF(Y6,Y6/Y$44*100,0)</f>
        <v>97.725133787042878</v>
      </c>
      <c r="AB6" s="132">
        <v>36886198</v>
      </c>
      <c r="AC6" s="118">
        <f t="shared" ref="AC6:AC43" si="12">IFERROR(AB6/$AO6,0)</f>
        <v>231.46023857482604</v>
      </c>
      <c r="AD6" s="262"/>
      <c r="AE6" s="118">
        <f t="shared" ref="AE6:AE44" si="13">IF(AC6,AC6/AC$44*100,0)</f>
        <v>96.639272682227045</v>
      </c>
      <c r="AF6" s="132">
        <v>21831261</v>
      </c>
      <c r="AG6" s="118">
        <f t="shared" ref="AG6:AG43" si="14">IFERROR(AF6/$AO6,0)</f>
        <v>136.99077577605843</v>
      </c>
      <c r="AH6" s="262"/>
      <c r="AI6" s="118">
        <f t="shared" ref="AI6:AI44" si="15">IF(AG6,AG6/AG$44*100,0)</f>
        <v>57.73043882478742</v>
      </c>
      <c r="AJ6" s="132">
        <v>121317</v>
      </c>
      <c r="AK6" s="118">
        <f t="shared" ref="AK6:AK43" si="16">IFERROR(AJ6/$AO6,0)</f>
        <v>0.76126202443478097</v>
      </c>
      <c r="AL6" s="262"/>
      <c r="AM6" s="118">
        <f t="shared" ref="AM6:AM44" si="17">IF(AK6,AK6/AK$44*100,0)</f>
        <v>100</v>
      </c>
      <c r="AN6" s="132">
        <f t="shared" ref="AN6:AN43" si="18">(C6+G6+K6+O6+S6+W6+AB6+AF6+AJ6)</f>
        <v>921707890</v>
      </c>
      <c r="AO6" s="117">
        <v>159363</v>
      </c>
      <c r="AP6" s="117">
        <v>159363</v>
      </c>
      <c r="AQ6" s="117">
        <v>159363</v>
      </c>
      <c r="AR6" s="117">
        <v>159363</v>
      </c>
      <c r="AS6" s="117">
        <v>159363</v>
      </c>
      <c r="AT6" s="117">
        <v>159363</v>
      </c>
      <c r="AU6" s="117">
        <v>159363</v>
      </c>
      <c r="AV6" s="117">
        <v>159363</v>
      </c>
      <c r="AW6" s="117">
        <v>159363</v>
      </c>
      <c r="AX6" s="117">
        <v>159363</v>
      </c>
    </row>
    <row r="7" spans="1:50" x14ac:dyDescent="0.2">
      <c r="A7" s="431">
        <v>2</v>
      </c>
      <c r="B7" s="431" t="s">
        <v>7</v>
      </c>
      <c r="C7" s="111">
        <v>5267245</v>
      </c>
      <c r="D7" s="112">
        <f t="shared" si="0"/>
        <v>318.9949733527132</v>
      </c>
      <c r="F7" s="112">
        <f t="shared" si="1"/>
        <v>123.97262356499108</v>
      </c>
      <c r="G7" s="111">
        <v>3852361</v>
      </c>
      <c r="H7" s="112">
        <f t="shared" si="2"/>
        <v>233.30674660852713</v>
      </c>
      <c r="J7" s="112">
        <f t="shared" si="3"/>
        <v>216.12542503219157</v>
      </c>
      <c r="K7" s="111">
        <v>21477132</v>
      </c>
      <c r="L7" s="112">
        <f t="shared" si="4"/>
        <v>1300.6984011627908</v>
      </c>
      <c r="N7" s="112">
        <f t="shared" si="5"/>
        <v>129.1953025795269</v>
      </c>
      <c r="O7" s="111">
        <v>16174351</v>
      </c>
      <c r="P7" s="112">
        <f t="shared" si="6"/>
        <v>979.5512960271318</v>
      </c>
      <c r="R7" s="112">
        <f t="shared" si="7"/>
        <v>183.79877997879294</v>
      </c>
      <c r="S7" s="111">
        <v>26739601</v>
      </c>
      <c r="T7" s="112">
        <f t="shared" si="8"/>
        <v>1619.4041303294573</v>
      </c>
      <c r="V7" s="112">
        <f t="shared" si="9"/>
        <v>274.32294936024562</v>
      </c>
      <c r="W7" s="111">
        <v>42578691</v>
      </c>
      <c r="Y7" s="112">
        <f t="shared" si="10"/>
        <v>2578.6513444767443</v>
      </c>
      <c r="AA7" s="112">
        <f t="shared" si="11"/>
        <v>104.37605949381823</v>
      </c>
      <c r="AB7" s="111">
        <v>3352965</v>
      </c>
      <c r="AC7" s="112">
        <f t="shared" si="12"/>
        <v>203.06231831395348</v>
      </c>
      <c r="AE7" s="112">
        <f t="shared" si="13"/>
        <v>84.782573766696402</v>
      </c>
      <c r="AF7" s="111">
        <v>2796279</v>
      </c>
      <c r="AG7" s="112">
        <f t="shared" si="14"/>
        <v>169.34829215116278</v>
      </c>
      <c r="AI7" s="220">
        <f t="shared" si="15"/>
        <v>71.366492851291355</v>
      </c>
      <c r="AJ7" s="111">
        <v>0</v>
      </c>
      <c r="AK7" s="112">
        <f t="shared" si="16"/>
        <v>0</v>
      </c>
      <c r="AM7" s="112">
        <f t="shared" si="17"/>
        <v>0</v>
      </c>
      <c r="AN7" s="111">
        <f t="shared" si="18"/>
        <v>122238625</v>
      </c>
      <c r="AO7" s="111">
        <v>16512</v>
      </c>
      <c r="AP7" s="111">
        <v>16512</v>
      </c>
      <c r="AQ7" s="111">
        <v>16512</v>
      </c>
      <c r="AR7" s="111">
        <v>16512</v>
      </c>
      <c r="AS7" s="111">
        <v>16512</v>
      </c>
      <c r="AT7" s="111">
        <v>16512</v>
      </c>
      <c r="AU7" s="111">
        <v>16512</v>
      </c>
      <c r="AV7" s="111">
        <v>16512</v>
      </c>
      <c r="AW7" s="111">
        <v>16512</v>
      </c>
      <c r="AX7" s="111">
        <v>0</v>
      </c>
    </row>
    <row r="8" spans="1:50" x14ac:dyDescent="0.2">
      <c r="A8" s="435">
        <v>3</v>
      </c>
      <c r="B8" s="435" t="s">
        <v>9</v>
      </c>
      <c r="C8" s="114">
        <v>1796162</v>
      </c>
      <c r="D8" s="115">
        <f t="shared" si="0"/>
        <v>270.83262967430642</v>
      </c>
      <c r="E8" s="262"/>
      <c r="F8" s="115">
        <f t="shared" si="1"/>
        <v>105.25504930325211</v>
      </c>
      <c r="G8" s="114">
        <v>1815943</v>
      </c>
      <c r="H8" s="115">
        <f t="shared" si="2"/>
        <v>273.81528950542821</v>
      </c>
      <c r="I8" s="262"/>
      <c r="J8" s="115">
        <f t="shared" si="3"/>
        <v>253.65081243865899</v>
      </c>
      <c r="K8" s="114">
        <v>5205536</v>
      </c>
      <c r="L8" s="115">
        <f t="shared" si="4"/>
        <v>784.91194209891432</v>
      </c>
      <c r="M8" s="262"/>
      <c r="N8" s="115">
        <f t="shared" si="5"/>
        <v>77.96345084079303</v>
      </c>
      <c r="O8" s="114">
        <v>3136358</v>
      </c>
      <c r="P8" s="115">
        <f t="shared" si="6"/>
        <v>472.91284680337759</v>
      </c>
      <c r="Q8" s="262"/>
      <c r="R8" s="115">
        <f t="shared" si="7"/>
        <v>88.735326706515892</v>
      </c>
      <c r="S8" s="114">
        <v>6542817</v>
      </c>
      <c r="T8" s="115">
        <f t="shared" si="8"/>
        <v>986.55262364294333</v>
      </c>
      <c r="U8" s="262"/>
      <c r="V8" s="115">
        <f t="shared" si="9"/>
        <v>167.11951041014191</v>
      </c>
      <c r="W8" s="114">
        <v>17059641</v>
      </c>
      <c r="X8" s="262"/>
      <c r="Y8" s="115">
        <f t="shared" si="10"/>
        <v>2572.3222255729793</v>
      </c>
      <c r="Z8" s="262"/>
      <c r="AA8" s="115">
        <f t="shared" si="11"/>
        <v>104.11987577489174</v>
      </c>
      <c r="AB8" s="114">
        <v>2145055</v>
      </c>
      <c r="AC8" s="115">
        <f t="shared" si="12"/>
        <v>323.44013872135105</v>
      </c>
      <c r="AD8" s="262"/>
      <c r="AE8" s="115">
        <f t="shared" si="13"/>
        <v>135.04271815638555</v>
      </c>
      <c r="AF8" s="114">
        <v>1186044</v>
      </c>
      <c r="AG8" s="115">
        <f t="shared" si="14"/>
        <v>178.83655006031364</v>
      </c>
      <c r="AH8" s="262"/>
      <c r="AI8" s="118">
        <f t="shared" si="15"/>
        <v>75.365019684028439</v>
      </c>
      <c r="AJ8" s="114">
        <v>0</v>
      </c>
      <c r="AK8" s="115">
        <f t="shared" si="16"/>
        <v>0</v>
      </c>
      <c r="AL8" s="262"/>
      <c r="AM8" s="115">
        <f t="shared" si="17"/>
        <v>0</v>
      </c>
      <c r="AN8" s="114">
        <f t="shared" si="18"/>
        <v>38887556</v>
      </c>
      <c r="AO8" s="114">
        <v>6632</v>
      </c>
      <c r="AP8" s="114">
        <v>6632</v>
      </c>
      <c r="AQ8" s="114">
        <v>6632</v>
      </c>
      <c r="AR8" s="114">
        <v>6632</v>
      </c>
      <c r="AS8" s="114">
        <v>6632</v>
      </c>
      <c r="AT8" s="114">
        <v>6632</v>
      </c>
      <c r="AU8" s="114">
        <v>6632</v>
      </c>
      <c r="AV8" s="114">
        <v>6632</v>
      </c>
      <c r="AW8" s="114">
        <v>6632</v>
      </c>
      <c r="AX8" s="114">
        <v>0</v>
      </c>
    </row>
    <row r="9" spans="1:50" x14ac:dyDescent="0.2">
      <c r="A9" s="431">
        <v>4</v>
      </c>
      <c r="B9" s="431" t="s">
        <v>11</v>
      </c>
      <c r="C9" s="111">
        <v>18142149</v>
      </c>
      <c r="D9" s="112">
        <f t="shared" si="0"/>
        <v>350.6203544440794</v>
      </c>
      <c r="F9" s="112">
        <f t="shared" si="1"/>
        <v>136.26335474464582</v>
      </c>
      <c r="G9" s="111">
        <v>6636978</v>
      </c>
      <c r="H9" s="112">
        <f t="shared" si="2"/>
        <v>128.26813288754033</v>
      </c>
      <c r="J9" s="112">
        <f t="shared" si="3"/>
        <v>118.8221306986931</v>
      </c>
      <c r="K9" s="111">
        <v>61517622</v>
      </c>
      <c r="L9" s="112">
        <f t="shared" si="4"/>
        <v>1188.9071371973021</v>
      </c>
      <c r="N9" s="112">
        <f t="shared" si="5"/>
        <v>118.09134015375817</v>
      </c>
      <c r="O9" s="111">
        <v>17245457</v>
      </c>
      <c r="P9" s="112">
        <f t="shared" si="6"/>
        <v>333.29062868407323</v>
      </c>
      <c r="R9" s="112">
        <f t="shared" si="7"/>
        <v>62.537215946678501</v>
      </c>
      <c r="S9" s="111">
        <v>75004544</v>
      </c>
      <c r="T9" s="112">
        <f t="shared" si="8"/>
        <v>1449.5592447287556</v>
      </c>
      <c r="V9" s="112">
        <f t="shared" si="9"/>
        <v>245.5516568341119</v>
      </c>
      <c r="W9" s="111">
        <v>116760786</v>
      </c>
      <c r="Y9" s="112">
        <f t="shared" si="10"/>
        <v>2256.5523065921961</v>
      </c>
      <c r="AA9" s="112">
        <f t="shared" si="11"/>
        <v>91.338458108447057</v>
      </c>
      <c r="AB9" s="111">
        <v>21116855</v>
      </c>
      <c r="AC9" s="112">
        <f t="shared" si="12"/>
        <v>408.11037241752507</v>
      </c>
      <c r="AE9" s="112">
        <f t="shared" si="13"/>
        <v>170.39423188770505</v>
      </c>
      <c r="AF9" s="111">
        <v>18968820</v>
      </c>
      <c r="AG9" s="112">
        <f t="shared" si="14"/>
        <v>366.59683435440542</v>
      </c>
      <c r="AI9" s="220">
        <f t="shared" si="15"/>
        <v>154.49066551498774</v>
      </c>
      <c r="AJ9" s="111">
        <v>0</v>
      </c>
      <c r="AK9" s="112">
        <f t="shared" si="16"/>
        <v>0</v>
      </c>
      <c r="AM9" s="112">
        <f t="shared" si="17"/>
        <v>0</v>
      </c>
      <c r="AN9" s="111">
        <f t="shared" si="18"/>
        <v>335393211</v>
      </c>
      <c r="AO9" s="111">
        <v>51743</v>
      </c>
      <c r="AP9" s="111">
        <v>51743</v>
      </c>
      <c r="AQ9" s="111">
        <v>51743</v>
      </c>
      <c r="AR9" s="111">
        <v>51743</v>
      </c>
      <c r="AS9" s="111">
        <v>51743</v>
      </c>
      <c r="AT9" s="111">
        <v>51743</v>
      </c>
      <c r="AU9" s="111">
        <v>51743</v>
      </c>
      <c r="AV9" s="111">
        <v>51743</v>
      </c>
      <c r="AW9" s="111">
        <v>51743</v>
      </c>
      <c r="AX9" s="111">
        <v>0</v>
      </c>
    </row>
    <row r="10" spans="1:50" x14ac:dyDescent="0.2">
      <c r="A10" s="435">
        <v>5</v>
      </c>
      <c r="B10" s="435" t="s">
        <v>13</v>
      </c>
      <c r="C10" s="114">
        <v>39877211</v>
      </c>
      <c r="D10" s="115">
        <f t="shared" si="0"/>
        <v>157.45500096738147</v>
      </c>
      <c r="E10" s="262"/>
      <c r="F10" s="115">
        <f t="shared" si="1"/>
        <v>61.192530271538402</v>
      </c>
      <c r="G10" s="114">
        <v>34051671</v>
      </c>
      <c r="H10" s="115">
        <f t="shared" si="2"/>
        <v>134.45288062512586</v>
      </c>
      <c r="I10" s="262"/>
      <c r="J10" s="115">
        <f t="shared" si="3"/>
        <v>124.5514173692814</v>
      </c>
      <c r="K10" s="114">
        <v>201514983</v>
      </c>
      <c r="L10" s="115">
        <f t="shared" si="4"/>
        <v>795.68106814708938</v>
      </c>
      <c r="M10" s="262"/>
      <c r="N10" s="115">
        <f t="shared" si="5"/>
        <v>79.033122716354058</v>
      </c>
      <c r="O10" s="114">
        <v>103336359</v>
      </c>
      <c r="P10" s="115">
        <f t="shared" si="6"/>
        <v>408.02318161896227</v>
      </c>
      <c r="Q10" s="262"/>
      <c r="R10" s="115">
        <f t="shared" si="7"/>
        <v>76.559709827134469</v>
      </c>
      <c r="S10" s="114">
        <v>77814975</v>
      </c>
      <c r="T10" s="115">
        <f t="shared" si="8"/>
        <v>307.25210356114837</v>
      </c>
      <c r="U10" s="262"/>
      <c r="V10" s="115">
        <f t="shared" si="9"/>
        <v>52.047726486214621</v>
      </c>
      <c r="W10" s="114">
        <v>732413087</v>
      </c>
      <c r="X10" s="262"/>
      <c r="Y10" s="115">
        <f t="shared" si="10"/>
        <v>2891.9300129115813</v>
      </c>
      <c r="Z10" s="262"/>
      <c r="AA10" s="115">
        <f t="shared" si="11"/>
        <v>117.05663882251918</v>
      </c>
      <c r="AB10" s="114">
        <v>28956744</v>
      </c>
      <c r="AC10" s="115">
        <f t="shared" si="12"/>
        <v>114.33558265978576</v>
      </c>
      <c r="AD10" s="262"/>
      <c r="AE10" s="115">
        <f t="shared" si="13"/>
        <v>47.737389445264682</v>
      </c>
      <c r="AF10" s="114">
        <v>20065085</v>
      </c>
      <c r="AG10" s="115">
        <f t="shared" si="14"/>
        <v>79.22690426082184</v>
      </c>
      <c r="AH10" s="262"/>
      <c r="AI10" s="118">
        <f t="shared" si="15"/>
        <v>33.387678285606285</v>
      </c>
      <c r="AJ10" s="114">
        <v>0</v>
      </c>
      <c r="AK10" s="115">
        <f t="shared" si="16"/>
        <v>0</v>
      </c>
      <c r="AL10" s="262"/>
      <c r="AM10" s="118">
        <f t="shared" si="17"/>
        <v>0</v>
      </c>
      <c r="AN10" s="114">
        <f t="shared" si="18"/>
        <v>1238030115</v>
      </c>
      <c r="AO10" s="114">
        <v>253261</v>
      </c>
      <c r="AP10" s="114">
        <v>253261</v>
      </c>
      <c r="AQ10" s="114">
        <v>253261</v>
      </c>
      <c r="AR10" s="114">
        <v>253261</v>
      </c>
      <c r="AS10" s="114">
        <v>253261</v>
      </c>
      <c r="AT10" s="114">
        <v>253261</v>
      </c>
      <c r="AU10" s="114">
        <v>253261</v>
      </c>
      <c r="AV10" s="114">
        <v>253261</v>
      </c>
      <c r="AW10" s="114">
        <v>253261</v>
      </c>
      <c r="AX10" s="114">
        <v>0</v>
      </c>
    </row>
    <row r="11" spans="1:50" x14ac:dyDescent="0.2">
      <c r="A11" s="431">
        <v>6</v>
      </c>
      <c r="B11" s="431" t="s">
        <v>15</v>
      </c>
      <c r="C11" s="111">
        <v>0</v>
      </c>
      <c r="D11" s="112">
        <f t="shared" si="0"/>
        <v>0</v>
      </c>
      <c r="F11" s="220">
        <f t="shared" si="1"/>
        <v>0</v>
      </c>
      <c r="G11" s="111">
        <v>0</v>
      </c>
      <c r="H11" s="112">
        <f t="shared" si="2"/>
        <v>0</v>
      </c>
      <c r="J11" s="112">
        <f t="shared" si="3"/>
        <v>0</v>
      </c>
      <c r="K11" s="111">
        <v>0</v>
      </c>
      <c r="L11" s="112">
        <f t="shared" si="4"/>
        <v>0</v>
      </c>
      <c r="N11" s="112">
        <f t="shared" si="5"/>
        <v>0</v>
      </c>
      <c r="O11" s="111">
        <v>0</v>
      </c>
      <c r="P11" s="112">
        <f t="shared" si="6"/>
        <v>0</v>
      </c>
      <c r="R11" s="112">
        <f t="shared" si="7"/>
        <v>0</v>
      </c>
      <c r="S11" s="111">
        <v>0</v>
      </c>
      <c r="T11" s="112">
        <f t="shared" si="8"/>
        <v>0</v>
      </c>
      <c r="V11" s="112">
        <f t="shared" si="9"/>
        <v>0</v>
      </c>
      <c r="W11" s="111">
        <v>0</v>
      </c>
      <c r="Y11" s="112">
        <f t="shared" si="10"/>
        <v>0</v>
      </c>
      <c r="AA11" s="112">
        <f t="shared" si="11"/>
        <v>0</v>
      </c>
      <c r="AB11" s="111">
        <v>0</v>
      </c>
      <c r="AC11" s="112">
        <f t="shared" si="12"/>
        <v>0</v>
      </c>
      <c r="AE11" s="112">
        <f t="shared" si="13"/>
        <v>0</v>
      </c>
      <c r="AF11" s="111">
        <v>0</v>
      </c>
      <c r="AG11" s="112">
        <f t="shared" si="14"/>
        <v>0</v>
      </c>
      <c r="AI11" s="220">
        <f t="shared" si="15"/>
        <v>0</v>
      </c>
      <c r="AJ11" s="111">
        <v>0</v>
      </c>
      <c r="AK11" s="112">
        <f t="shared" si="16"/>
        <v>0</v>
      </c>
      <c r="AM11" s="220">
        <f t="shared" si="17"/>
        <v>0</v>
      </c>
      <c r="AN11" s="111">
        <f t="shared" si="18"/>
        <v>0</v>
      </c>
      <c r="AO11" s="111">
        <v>0</v>
      </c>
      <c r="AP11" s="111">
        <v>0</v>
      </c>
      <c r="AQ11" s="111">
        <v>0</v>
      </c>
      <c r="AR11" s="111">
        <v>0</v>
      </c>
      <c r="AS11" s="111">
        <v>0</v>
      </c>
      <c r="AT11" s="111">
        <v>0</v>
      </c>
      <c r="AU11" s="111">
        <v>0</v>
      </c>
      <c r="AV11" s="111">
        <v>0</v>
      </c>
      <c r="AW11" s="111">
        <v>0</v>
      </c>
      <c r="AX11" s="111">
        <v>0</v>
      </c>
    </row>
    <row r="12" spans="1:50" x14ac:dyDescent="0.2">
      <c r="A12" s="435">
        <v>7</v>
      </c>
      <c r="B12" s="435" t="s">
        <v>244</v>
      </c>
      <c r="C12" s="114">
        <v>2097911</v>
      </c>
      <c r="D12" s="115">
        <f t="shared" si="0"/>
        <v>379.71239819004523</v>
      </c>
      <c r="E12" s="262"/>
      <c r="F12" s="118">
        <f t="shared" si="1"/>
        <v>147.56954226900859</v>
      </c>
      <c r="G12" s="114">
        <v>348741</v>
      </c>
      <c r="H12" s="115">
        <f t="shared" si="2"/>
        <v>63.120542986425342</v>
      </c>
      <c r="I12" s="262"/>
      <c r="J12" s="115">
        <f t="shared" si="3"/>
        <v>58.472180421315322</v>
      </c>
      <c r="K12" s="114">
        <v>4887864</v>
      </c>
      <c r="L12" s="115">
        <f t="shared" si="4"/>
        <v>884.68126696832576</v>
      </c>
      <c r="M12" s="262"/>
      <c r="N12" s="115">
        <f t="shared" si="5"/>
        <v>87.873302427552602</v>
      </c>
      <c r="O12" s="114">
        <v>8785753</v>
      </c>
      <c r="P12" s="115">
        <f t="shared" si="6"/>
        <v>1590.1815384615384</v>
      </c>
      <c r="Q12" s="262"/>
      <c r="R12" s="115">
        <f t="shared" si="7"/>
        <v>298.37480476972928</v>
      </c>
      <c r="S12" s="114">
        <v>6711703</v>
      </c>
      <c r="T12" s="115">
        <f t="shared" si="8"/>
        <v>1214.7878733031673</v>
      </c>
      <c r="U12" s="262"/>
      <c r="V12" s="115">
        <f t="shared" si="9"/>
        <v>205.78198240348371</v>
      </c>
      <c r="W12" s="114">
        <v>3057285</v>
      </c>
      <c r="X12" s="445" t="s">
        <v>366</v>
      </c>
      <c r="Y12" s="115">
        <f t="shared" si="10"/>
        <v>553.35475113122175</v>
      </c>
      <c r="Z12" s="262"/>
      <c r="AA12" s="115">
        <f t="shared" si="11"/>
        <v>22.398137906068623</v>
      </c>
      <c r="AB12" s="114">
        <v>2744440</v>
      </c>
      <c r="AC12" s="115">
        <f t="shared" si="12"/>
        <v>496.73122171945704</v>
      </c>
      <c r="AD12" s="262"/>
      <c r="AE12" s="115">
        <f t="shared" si="13"/>
        <v>207.39520654215445</v>
      </c>
      <c r="AF12" s="114">
        <v>1703734</v>
      </c>
      <c r="AG12" s="115">
        <f t="shared" si="14"/>
        <v>308.36814479638008</v>
      </c>
      <c r="AH12" s="262"/>
      <c r="AI12" s="118">
        <f t="shared" si="15"/>
        <v>129.95202208199964</v>
      </c>
      <c r="AJ12" s="114">
        <v>0</v>
      </c>
      <c r="AK12" s="115">
        <f t="shared" si="16"/>
        <v>0</v>
      </c>
      <c r="AL12" s="262"/>
      <c r="AM12" s="118">
        <f t="shared" si="17"/>
        <v>0</v>
      </c>
      <c r="AN12" s="114">
        <f t="shared" si="18"/>
        <v>30337431</v>
      </c>
      <c r="AO12" s="114">
        <v>5525</v>
      </c>
      <c r="AP12" s="114">
        <v>5525</v>
      </c>
      <c r="AQ12" s="114">
        <v>5525</v>
      </c>
      <c r="AR12" s="114">
        <v>5525</v>
      </c>
      <c r="AS12" s="114">
        <v>5525</v>
      </c>
      <c r="AT12" s="114">
        <v>5525</v>
      </c>
      <c r="AU12" s="114">
        <v>5525</v>
      </c>
      <c r="AV12" s="114">
        <v>5525</v>
      </c>
      <c r="AW12" s="114">
        <v>5525</v>
      </c>
      <c r="AX12" s="114">
        <v>0</v>
      </c>
    </row>
    <row r="13" spans="1:50" x14ac:dyDescent="0.2">
      <c r="A13" s="431">
        <v>8</v>
      </c>
      <c r="B13" s="431" t="s">
        <v>18</v>
      </c>
      <c r="C13" s="111">
        <v>8110177</v>
      </c>
      <c r="D13" s="112">
        <f t="shared" si="0"/>
        <v>189.93388758782203</v>
      </c>
      <c r="F13" s="220">
        <f t="shared" si="1"/>
        <v>73.814963604849282</v>
      </c>
      <c r="G13" s="111">
        <v>4290447</v>
      </c>
      <c r="H13" s="112">
        <f t="shared" si="2"/>
        <v>100.47885245901639</v>
      </c>
      <c r="J13" s="112">
        <f t="shared" si="3"/>
        <v>93.079325866601764</v>
      </c>
      <c r="K13" s="111">
        <v>52684280</v>
      </c>
      <c r="L13" s="112">
        <f t="shared" si="4"/>
        <v>1233.8238875878219</v>
      </c>
      <c r="N13" s="112">
        <f t="shared" si="5"/>
        <v>122.55281496790764</v>
      </c>
      <c r="O13" s="111">
        <v>26631156</v>
      </c>
      <c r="P13" s="112">
        <f t="shared" si="6"/>
        <v>623.68046838407497</v>
      </c>
      <c r="R13" s="112">
        <f t="shared" si="7"/>
        <v>117.02471289713858</v>
      </c>
      <c r="S13" s="111">
        <v>36175537</v>
      </c>
      <c r="T13" s="112">
        <f t="shared" si="8"/>
        <v>847.20227166276345</v>
      </c>
      <c r="V13" s="112">
        <f t="shared" si="9"/>
        <v>143.51391447911621</v>
      </c>
      <c r="W13" s="111">
        <v>140936507</v>
      </c>
      <c r="Y13" s="112">
        <f t="shared" si="10"/>
        <v>3300.6207728337235</v>
      </c>
      <c r="AA13" s="112">
        <f t="shared" si="11"/>
        <v>133.59921297221032</v>
      </c>
      <c r="AB13" s="111">
        <v>9261425</v>
      </c>
      <c r="AC13" s="112">
        <f t="shared" si="12"/>
        <v>216.89519906323184</v>
      </c>
      <c r="AE13" s="112">
        <f t="shared" si="13"/>
        <v>90.55807777093203</v>
      </c>
      <c r="AF13" s="111">
        <v>10052023</v>
      </c>
      <c r="AG13" s="112">
        <f t="shared" si="14"/>
        <v>235.41037470725996</v>
      </c>
      <c r="AI13" s="220">
        <f t="shared" si="15"/>
        <v>99.206272530160447</v>
      </c>
      <c r="AJ13" s="111">
        <v>0</v>
      </c>
      <c r="AK13" s="112">
        <f t="shared" si="16"/>
        <v>0</v>
      </c>
      <c r="AM13" s="220">
        <f t="shared" si="17"/>
        <v>0</v>
      </c>
      <c r="AN13" s="111">
        <f t="shared" si="18"/>
        <v>288141552</v>
      </c>
      <c r="AO13" s="111">
        <v>42700</v>
      </c>
      <c r="AP13" s="111">
        <v>42700</v>
      </c>
      <c r="AQ13" s="111">
        <v>42700</v>
      </c>
      <c r="AR13" s="111">
        <v>42700</v>
      </c>
      <c r="AS13" s="111">
        <v>42700</v>
      </c>
      <c r="AT13" s="111">
        <v>42700</v>
      </c>
      <c r="AU13" s="111">
        <v>42700</v>
      </c>
      <c r="AV13" s="111">
        <v>42700</v>
      </c>
      <c r="AW13" s="111">
        <v>42700</v>
      </c>
      <c r="AX13" s="111">
        <v>0</v>
      </c>
    </row>
    <row r="14" spans="1:50" x14ac:dyDescent="0.2">
      <c r="A14" s="435">
        <v>9</v>
      </c>
      <c r="B14" s="435" t="s">
        <v>20</v>
      </c>
      <c r="C14" s="114">
        <v>0</v>
      </c>
      <c r="D14" s="115">
        <f t="shared" si="0"/>
        <v>0</v>
      </c>
      <c r="E14" s="262"/>
      <c r="F14" s="118">
        <f t="shared" si="1"/>
        <v>0</v>
      </c>
      <c r="G14" s="114">
        <v>0</v>
      </c>
      <c r="H14" s="115">
        <f t="shared" si="2"/>
        <v>0</v>
      </c>
      <c r="I14" s="262"/>
      <c r="J14" s="115">
        <f t="shared" si="3"/>
        <v>0</v>
      </c>
      <c r="K14" s="114">
        <v>0</v>
      </c>
      <c r="L14" s="115">
        <f t="shared" si="4"/>
        <v>0</v>
      </c>
      <c r="M14" s="262"/>
      <c r="N14" s="115">
        <f t="shared" si="5"/>
        <v>0</v>
      </c>
      <c r="O14" s="114">
        <v>0</v>
      </c>
      <c r="P14" s="115">
        <f t="shared" si="6"/>
        <v>0</v>
      </c>
      <c r="Q14" s="262"/>
      <c r="R14" s="115">
        <f t="shared" si="7"/>
        <v>0</v>
      </c>
      <c r="S14" s="114">
        <v>0</v>
      </c>
      <c r="T14" s="115">
        <f t="shared" si="8"/>
        <v>0</v>
      </c>
      <c r="U14" s="262"/>
      <c r="V14" s="115">
        <f t="shared" si="9"/>
        <v>0</v>
      </c>
      <c r="W14" s="114">
        <v>0</v>
      </c>
      <c r="X14" s="262"/>
      <c r="Y14" s="115">
        <f t="shared" si="10"/>
        <v>0</v>
      </c>
      <c r="Z14" s="262"/>
      <c r="AA14" s="115">
        <f t="shared" si="11"/>
        <v>0</v>
      </c>
      <c r="AB14" s="114">
        <v>0</v>
      </c>
      <c r="AC14" s="115">
        <f t="shared" si="12"/>
        <v>0</v>
      </c>
      <c r="AD14" s="262"/>
      <c r="AE14" s="115">
        <f t="shared" si="13"/>
        <v>0</v>
      </c>
      <c r="AF14" s="114">
        <v>0</v>
      </c>
      <c r="AG14" s="115">
        <f t="shared" si="14"/>
        <v>0</v>
      </c>
      <c r="AH14" s="262"/>
      <c r="AI14" s="118">
        <f t="shared" si="15"/>
        <v>0</v>
      </c>
      <c r="AJ14" s="114">
        <v>0</v>
      </c>
      <c r="AK14" s="115">
        <f t="shared" si="16"/>
        <v>0</v>
      </c>
      <c r="AL14" s="262"/>
      <c r="AM14" s="118">
        <f t="shared" si="17"/>
        <v>0</v>
      </c>
      <c r="AN14" s="114">
        <f t="shared" si="18"/>
        <v>0</v>
      </c>
      <c r="AO14" s="114">
        <v>0</v>
      </c>
      <c r="AP14" s="114">
        <v>0</v>
      </c>
      <c r="AQ14" s="114">
        <v>0</v>
      </c>
      <c r="AR14" s="114">
        <v>0</v>
      </c>
      <c r="AS14" s="114">
        <v>0</v>
      </c>
      <c r="AT14" s="114">
        <v>0</v>
      </c>
      <c r="AU14" s="114">
        <v>0</v>
      </c>
      <c r="AV14" s="114">
        <v>0</v>
      </c>
      <c r="AW14" s="114">
        <v>0</v>
      </c>
      <c r="AX14" s="114">
        <v>0</v>
      </c>
    </row>
    <row r="15" spans="1:50" x14ac:dyDescent="0.2">
      <c r="A15" s="431">
        <v>10</v>
      </c>
      <c r="B15" s="431" t="s">
        <v>22</v>
      </c>
      <c r="C15" s="111">
        <v>17902770</v>
      </c>
      <c r="D15" s="112">
        <f t="shared" si="0"/>
        <v>744.61464875431523</v>
      </c>
      <c r="F15" s="220">
        <f t="shared" si="1"/>
        <v>289.38334225388388</v>
      </c>
      <c r="G15" s="111">
        <v>1738811</v>
      </c>
      <c r="H15" s="112">
        <f t="shared" si="2"/>
        <v>72.320883417210837</v>
      </c>
      <c r="J15" s="112">
        <f t="shared" si="3"/>
        <v>66.994983619033462</v>
      </c>
      <c r="K15" s="111">
        <v>40353703</v>
      </c>
      <c r="L15" s="112">
        <f t="shared" si="4"/>
        <v>1678.3971634155471</v>
      </c>
      <c r="N15" s="112">
        <f t="shared" si="5"/>
        <v>166.71122927670316</v>
      </c>
      <c r="O15" s="111">
        <v>31569918</v>
      </c>
      <c r="P15" s="112">
        <f t="shared" si="6"/>
        <v>1313.0606829430603</v>
      </c>
      <c r="R15" s="112">
        <f t="shared" si="7"/>
        <v>246.37704277650249</v>
      </c>
      <c r="S15" s="111">
        <v>10324249</v>
      </c>
      <c r="T15" s="112">
        <f t="shared" si="8"/>
        <v>429.40768622884002</v>
      </c>
      <c r="V15" s="112">
        <f t="shared" si="9"/>
        <v>72.740572138894947</v>
      </c>
      <c r="W15" s="111">
        <v>74060327</v>
      </c>
      <c r="Y15" s="112">
        <f t="shared" si="10"/>
        <v>3080.328037266564</v>
      </c>
      <c r="AA15" s="112">
        <f t="shared" si="11"/>
        <v>124.68242485238035</v>
      </c>
      <c r="AB15" s="111">
        <v>9949083</v>
      </c>
      <c r="AC15" s="112">
        <f t="shared" si="12"/>
        <v>413.80372665640726</v>
      </c>
      <c r="AE15" s="112">
        <f t="shared" si="13"/>
        <v>172.7713209988008</v>
      </c>
      <c r="AF15" s="111">
        <v>9479448</v>
      </c>
      <c r="AG15" s="112">
        <f t="shared" si="14"/>
        <v>394.27059851100114</v>
      </c>
      <c r="AI15" s="220">
        <f t="shared" si="15"/>
        <v>166.15289999496181</v>
      </c>
      <c r="AJ15" s="111">
        <v>0</v>
      </c>
      <c r="AK15" s="112">
        <f t="shared" si="16"/>
        <v>0</v>
      </c>
      <c r="AM15" s="220">
        <f t="shared" si="17"/>
        <v>0</v>
      </c>
      <c r="AN15" s="111">
        <f t="shared" si="18"/>
        <v>195378309</v>
      </c>
      <c r="AO15" s="111">
        <v>24043</v>
      </c>
      <c r="AP15" s="111">
        <v>24043</v>
      </c>
      <c r="AQ15" s="111">
        <v>24043</v>
      </c>
      <c r="AR15" s="111">
        <v>24043</v>
      </c>
      <c r="AS15" s="111">
        <v>24043</v>
      </c>
      <c r="AT15" s="111">
        <v>24043</v>
      </c>
      <c r="AU15" s="111">
        <v>24043</v>
      </c>
      <c r="AV15" s="111">
        <v>24043</v>
      </c>
      <c r="AW15" s="111">
        <v>24043</v>
      </c>
      <c r="AX15" s="111">
        <v>0</v>
      </c>
    </row>
    <row r="16" spans="1:50" x14ac:dyDescent="0.2">
      <c r="A16" s="435">
        <v>11</v>
      </c>
      <c r="B16" s="435" t="s">
        <v>24</v>
      </c>
      <c r="C16" s="114">
        <v>9023971</v>
      </c>
      <c r="D16" s="115">
        <f t="shared" si="0"/>
        <v>568.68987900176455</v>
      </c>
      <c r="E16" s="262"/>
      <c r="F16" s="118">
        <f t="shared" si="1"/>
        <v>221.01281269016093</v>
      </c>
      <c r="G16" s="114">
        <v>1517251</v>
      </c>
      <c r="H16" s="115">
        <f t="shared" si="2"/>
        <v>95.617027980841939</v>
      </c>
      <c r="I16" s="262"/>
      <c r="J16" s="115">
        <f t="shared" si="3"/>
        <v>88.575538912080148</v>
      </c>
      <c r="K16" s="114">
        <v>18218573</v>
      </c>
      <c r="L16" s="115">
        <f t="shared" si="4"/>
        <v>1148.1329089992437</v>
      </c>
      <c r="M16" s="262"/>
      <c r="N16" s="115">
        <f t="shared" si="5"/>
        <v>114.04133229276169</v>
      </c>
      <c r="O16" s="114">
        <v>10618703</v>
      </c>
      <c r="P16" s="115">
        <f t="shared" si="6"/>
        <v>669.18975296193594</v>
      </c>
      <c r="Q16" s="262"/>
      <c r="R16" s="115">
        <f t="shared" si="7"/>
        <v>125.56387875506101</v>
      </c>
      <c r="S16" s="114">
        <v>4578878</v>
      </c>
      <c r="T16" s="115">
        <f t="shared" si="8"/>
        <v>288.56049911772118</v>
      </c>
      <c r="U16" s="262"/>
      <c r="V16" s="115">
        <f t="shared" si="9"/>
        <v>48.881416135905177</v>
      </c>
      <c r="W16" s="114">
        <v>69109058</v>
      </c>
      <c r="X16" s="262"/>
      <c r="Y16" s="115">
        <f t="shared" si="10"/>
        <v>4355.2469120241994</v>
      </c>
      <c r="Z16" s="262"/>
      <c r="AA16" s="115">
        <f t="shared" si="11"/>
        <v>176.28731071898721</v>
      </c>
      <c r="AB16" s="114">
        <v>6998758</v>
      </c>
      <c r="AC16" s="115">
        <f t="shared" si="12"/>
        <v>441.06112931686414</v>
      </c>
      <c r="AD16" s="262"/>
      <c r="AE16" s="115">
        <f t="shared" si="13"/>
        <v>184.15183103599924</v>
      </c>
      <c r="AF16" s="114">
        <v>6256867</v>
      </c>
      <c r="AG16" s="115">
        <f t="shared" si="14"/>
        <v>394.30722208217799</v>
      </c>
      <c r="AH16" s="262"/>
      <c r="AI16" s="118">
        <f t="shared" si="15"/>
        <v>166.16833384314168</v>
      </c>
      <c r="AJ16" s="114">
        <v>0</v>
      </c>
      <c r="AK16" s="115">
        <f t="shared" si="16"/>
        <v>0</v>
      </c>
      <c r="AL16" s="262"/>
      <c r="AM16" s="118">
        <f t="shared" si="17"/>
        <v>0</v>
      </c>
      <c r="AN16" s="114">
        <f t="shared" si="18"/>
        <v>126322059</v>
      </c>
      <c r="AO16" s="114">
        <v>15868</v>
      </c>
      <c r="AP16" s="114">
        <v>15868</v>
      </c>
      <c r="AQ16" s="114">
        <v>15868</v>
      </c>
      <c r="AR16" s="114">
        <v>15868</v>
      </c>
      <c r="AS16" s="114">
        <v>15868</v>
      </c>
      <c r="AT16" s="114">
        <v>15868</v>
      </c>
      <c r="AU16" s="114">
        <v>15868</v>
      </c>
      <c r="AV16" s="114">
        <v>15868</v>
      </c>
      <c r="AW16" s="114">
        <v>15868</v>
      </c>
      <c r="AX16" s="114">
        <v>0</v>
      </c>
    </row>
    <row r="17" spans="1:50" x14ac:dyDescent="0.2">
      <c r="A17" s="431">
        <v>12</v>
      </c>
      <c r="B17" s="431" t="s">
        <v>26</v>
      </c>
      <c r="C17" s="111">
        <v>0</v>
      </c>
      <c r="D17" s="112">
        <f t="shared" si="0"/>
        <v>0</v>
      </c>
      <c r="F17" s="220">
        <f t="shared" si="1"/>
        <v>0</v>
      </c>
      <c r="G17" s="111">
        <v>0</v>
      </c>
      <c r="H17" s="112">
        <f t="shared" si="2"/>
        <v>0</v>
      </c>
      <c r="J17" s="112">
        <f t="shared" si="3"/>
        <v>0</v>
      </c>
      <c r="K17" s="111">
        <v>0</v>
      </c>
      <c r="L17" s="112">
        <f t="shared" si="4"/>
        <v>0</v>
      </c>
      <c r="N17" s="112">
        <f t="shared" si="5"/>
        <v>0</v>
      </c>
      <c r="O17" s="111">
        <v>0</v>
      </c>
      <c r="P17" s="112">
        <f t="shared" si="6"/>
        <v>0</v>
      </c>
      <c r="R17" s="112">
        <f t="shared" si="7"/>
        <v>0</v>
      </c>
      <c r="S17" s="111">
        <v>0</v>
      </c>
      <c r="T17" s="112">
        <f t="shared" si="8"/>
        <v>0</v>
      </c>
      <c r="V17" s="112">
        <f t="shared" si="9"/>
        <v>0</v>
      </c>
      <c r="W17" s="111">
        <v>0</v>
      </c>
      <c r="Y17" s="112">
        <f t="shared" si="10"/>
        <v>0</v>
      </c>
      <c r="AA17" s="112">
        <f t="shared" si="11"/>
        <v>0</v>
      </c>
      <c r="AB17" s="111">
        <v>0</v>
      </c>
      <c r="AC17" s="112">
        <f t="shared" si="12"/>
        <v>0</v>
      </c>
      <c r="AE17" s="112">
        <f t="shared" si="13"/>
        <v>0</v>
      </c>
      <c r="AF17" s="111">
        <v>0</v>
      </c>
      <c r="AG17" s="112">
        <f t="shared" si="14"/>
        <v>0</v>
      </c>
      <c r="AI17" s="220">
        <f t="shared" si="15"/>
        <v>0</v>
      </c>
      <c r="AJ17" s="111">
        <v>0</v>
      </c>
      <c r="AK17" s="112">
        <f t="shared" si="16"/>
        <v>0</v>
      </c>
      <c r="AM17" s="220">
        <f t="shared" si="17"/>
        <v>0</v>
      </c>
      <c r="AN17" s="111">
        <f t="shared" si="18"/>
        <v>0</v>
      </c>
      <c r="AO17" s="111">
        <v>0</v>
      </c>
      <c r="AP17" s="111">
        <v>0</v>
      </c>
      <c r="AQ17" s="111">
        <v>0</v>
      </c>
      <c r="AR17" s="111">
        <v>0</v>
      </c>
      <c r="AS17" s="111">
        <v>0</v>
      </c>
      <c r="AT17" s="111">
        <v>0</v>
      </c>
      <c r="AU17" s="111">
        <v>0</v>
      </c>
      <c r="AV17" s="111">
        <v>0</v>
      </c>
      <c r="AW17" s="111">
        <v>0</v>
      </c>
      <c r="AX17" s="111">
        <v>0</v>
      </c>
    </row>
    <row r="18" spans="1:50" x14ac:dyDescent="0.2">
      <c r="A18" s="435">
        <v>13</v>
      </c>
      <c r="B18" s="435" t="s">
        <v>28</v>
      </c>
      <c r="C18" s="114">
        <v>11803780</v>
      </c>
      <c r="D18" s="115">
        <f t="shared" si="0"/>
        <v>421.12740376039102</v>
      </c>
      <c r="E18" s="262"/>
      <c r="F18" s="118">
        <f t="shared" si="1"/>
        <v>163.66486452926705</v>
      </c>
      <c r="G18" s="114">
        <v>6718655</v>
      </c>
      <c r="H18" s="115">
        <f t="shared" si="2"/>
        <v>239.70369973955545</v>
      </c>
      <c r="I18" s="262"/>
      <c r="J18" s="115">
        <f t="shared" si="3"/>
        <v>222.05128973371396</v>
      </c>
      <c r="K18" s="114">
        <v>41332130</v>
      </c>
      <c r="L18" s="115">
        <f t="shared" si="4"/>
        <v>1474.6202147775518</v>
      </c>
      <c r="M18" s="262"/>
      <c r="N18" s="115">
        <f t="shared" si="5"/>
        <v>146.47054587578344</v>
      </c>
      <c r="O18" s="114">
        <v>21549141</v>
      </c>
      <c r="P18" s="115">
        <f t="shared" si="6"/>
        <v>768.81590495558169</v>
      </c>
      <c r="Q18" s="262"/>
      <c r="R18" s="115">
        <f t="shared" si="7"/>
        <v>144.25730018656785</v>
      </c>
      <c r="S18" s="114">
        <v>28073542</v>
      </c>
      <c r="T18" s="115">
        <f t="shared" si="8"/>
        <v>1001.5891398194727</v>
      </c>
      <c r="U18" s="262"/>
      <c r="V18" s="115">
        <f t="shared" si="9"/>
        <v>169.66665808526204</v>
      </c>
      <c r="W18" s="114">
        <v>67372824</v>
      </c>
      <c r="X18" s="262"/>
      <c r="Y18" s="115">
        <f t="shared" si="10"/>
        <v>2403.682757144386</v>
      </c>
      <c r="Z18" s="262"/>
      <c r="AA18" s="115">
        <f t="shared" si="11"/>
        <v>97.29385672915663</v>
      </c>
      <c r="AB18" s="114">
        <v>6535269</v>
      </c>
      <c r="AC18" s="115">
        <f t="shared" si="12"/>
        <v>233.16097613186344</v>
      </c>
      <c r="AD18" s="262"/>
      <c r="AE18" s="115">
        <f t="shared" si="13"/>
        <v>97.349364582017031</v>
      </c>
      <c r="AF18" s="114">
        <v>3526431</v>
      </c>
      <c r="AG18" s="115">
        <f t="shared" si="14"/>
        <v>125.81365728352777</v>
      </c>
      <c r="AH18" s="262"/>
      <c r="AI18" s="118">
        <f t="shared" si="15"/>
        <v>53.020195002055438</v>
      </c>
      <c r="AJ18" s="114">
        <v>0</v>
      </c>
      <c r="AK18" s="115">
        <f t="shared" si="16"/>
        <v>0</v>
      </c>
      <c r="AL18" s="262"/>
      <c r="AM18" s="118">
        <f t="shared" si="17"/>
        <v>0</v>
      </c>
      <c r="AN18" s="114">
        <f t="shared" si="18"/>
        <v>186911772</v>
      </c>
      <c r="AO18" s="114">
        <v>28029</v>
      </c>
      <c r="AP18" s="114">
        <v>28029</v>
      </c>
      <c r="AQ18" s="114">
        <v>28029</v>
      </c>
      <c r="AR18" s="114">
        <v>28029</v>
      </c>
      <c r="AS18" s="114">
        <v>28029</v>
      </c>
      <c r="AT18" s="114">
        <v>28029</v>
      </c>
      <c r="AU18" s="114">
        <v>28029</v>
      </c>
      <c r="AV18" s="114">
        <v>28029</v>
      </c>
      <c r="AW18" s="114">
        <v>28029</v>
      </c>
      <c r="AX18" s="114">
        <v>0</v>
      </c>
    </row>
    <row r="19" spans="1:50" x14ac:dyDescent="0.2">
      <c r="A19" s="431">
        <v>14</v>
      </c>
      <c r="B19" s="431" t="s">
        <v>30</v>
      </c>
      <c r="C19" s="111">
        <v>2273970</v>
      </c>
      <c r="D19" s="112">
        <f t="shared" si="0"/>
        <v>334.55495071355011</v>
      </c>
      <c r="F19" s="220">
        <f t="shared" si="1"/>
        <v>130.01977595664306</v>
      </c>
      <c r="G19" s="111">
        <v>988622</v>
      </c>
      <c r="H19" s="112">
        <f t="shared" si="2"/>
        <v>145.44975724584376</v>
      </c>
      <c r="J19" s="112">
        <f t="shared" si="3"/>
        <v>134.73845511348847</v>
      </c>
      <c r="K19" s="111">
        <v>4837295</v>
      </c>
      <c r="L19" s="112">
        <f t="shared" si="4"/>
        <v>711.68088862733555</v>
      </c>
      <c r="N19" s="112">
        <f t="shared" si="5"/>
        <v>70.689583122480968</v>
      </c>
      <c r="O19" s="111">
        <v>6217265</v>
      </c>
      <c r="P19" s="112">
        <f t="shared" si="6"/>
        <v>914.70722377519496</v>
      </c>
      <c r="R19" s="112">
        <f t="shared" si="7"/>
        <v>171.6317179606007</v>
      </c>
      <c r="S19" s="111">
        <v>18447582</v>
      </c>
      <c r="T19" s="112">
        <f t="shared" si="8"/>
        <v>2714.0770928350744</v>
      </c>
      <c r="V19" s="112">
        <f t="shared" si="9"/>
        <v>459.75777074628564</v>
      </c>
      <c r="W19" s="111">
        <v>23175841</v>
      </c>
      <c r="Y19" s="112">
        <f t="shared" si="10"/>
        <v>3409.7161983227893</v>
      </c>
      <c r="AA19" s="112">
        <f t="shared" si="11"/>
        <v>138.01506804534381</v>
      </c>
      <c r="AB19" s="111">
        <v>3039933</v>
      </c>
      <c r="AC19" s="112">
        <f t="shared" si="12"/>
        <v>447.24628512579079</v>
      </c>
      <c r="AE19" s="112">
        <f t="shared" si="13"/>
        <v>186.73425712560032</v>
      </c>
      <c r="AF19" s="111">
        <v>1204643</v>
      </c>
      <c r="AG19" s="112">
        <f t="shared" si="14"/>
        <v>177.231572752685</v>
      </c>
      <c r="AI19" s="220">
        <f t="shared" si="15"/>
        <v>74.688652653121963</v>
      </c>
      <c r="AJ19" s="111">
        <v>0</v>
      </c>
      <c r="AK19" s="112">
        <f t="shared" si="16"/>
        <v>0</v>
      </c>
      <c r="AM19" s="220">
        <f t="shared" si="17"/>
        <v>0</v>
      </c>
      <c r="AN19" s="111">
        <f t="shared" si="18"/>
        <v>60185151</v>
      </c>
      <c r="AO19" s="111">
        <v>6797</v>
      </c>
      <c r="AP19" s="111">
        <v>6797</v>
      </c>
      <c r="AQ19" s="111">
        <v>6797</v>
      </c>
      <c r="AR19" s="111">
        <v>6797</v>
      </c>
      <c r="AS19" s="111">
        <v>6797</v>
      </c>
      <c r="AT19" s="111">
        <v>6797</v>
      </c>
      <c r="AU19" s="111">
        <v>6797</v>
      </c>
      <c r="AV19" s="111">
        <v>6797</v>
      </c>
      <c r="AW19" s="111">
        <v>6797</v>
      </c>
      <c r="AX19" s="111">
        <v>0</v>
      </c>
    </row>
    <row r="20" spans="1:50" x14ac:dyDescent="0.2">
      <c r="A20" s="435">
        <v>15</v>
      </c>
      <c r="B20" s="435" t="s">
        <v>32</v>
      </c>
      <c r="C20" s="114">
        <v>43720888</v>
      </c>
      <c r="D20" s="115">
        <f t="shared" si="0"/>
        <v>319.61348899431988</v>
      </c>
      <c r="E20" s="262"/>
      <c r="F20" s="118">
        <f t="shared" si="1"/>
        <v>124.21300041482056</v>
      </c>
      <c r="G20" s="114">
        <v>10989028</v>
      </c>
      <c r="H20" s="115">
        <f t="shared" si="2"/>
        <v>80.333262666949338</v>
      </c>
      <c r="I20" s="262"/>
      <c r="J20" s="115">
        <f t="shared" si="3"/>
        <v>74.417310217134315</v>
      </c>
      <c r="K20" s="114">
        <v>124649799</v>
      </c>
      <c r="L20" s="115">
        <f t="shared" si="4"/>
        <v>911.22936846183654</v>
      </c>
      <c r="M20" s="262"/>
      <c r="N20" s="115">
        <f t="shared" si="5"/>
        <v>90.510262696205103</v>
      </c>
      <c r="O20" s="114">
        <v>80925373</v>
      </c>
      <c r="P20" s="115">
        <f t="shared" si="6"/>
        <v>591.59001557097224</v>
      </c>
      <c r="Q20" s="262"/>
      <c r="R20" s="115">
        <f t="shared" si="7"/>
        <v>111.00339875061334</v>
      </c>
      <c r="S20" s="114">
        <v>99693109</v>
      </c>
      <c r="T20" s="115">
        <f t="shared" si="8"/>
        <v>728.78808857178365</v>
      </c>
      <c r="U20" s="262"/>
      <c r="V20" s="115">
        <f t="shared" si="9"/>
        <v>123.45485241843524</v>
      </c>
      <c r="W20" s="114">
        <v>372004490</v>
      </c>
      <c r="X20" s="262"/>
      <c r="Y20" s="115">
        <f t="shared" si="10"/>
        <v>2719.4702214294589</v>
      </c>
      <c r="Z20" s="262"/>
      <c r="AA20" s="115">
        <f t="shared" si="11"/>
        <v>110.07598457680837</v>
      </c>
      <c r="AB20" s="114">
        <v>24606516</v>
      </c>
      <c r="AC20" s="115">
        <f t="shared" si="12"/>
        <v>179.88139743992747</v>
      </c>
      <c r="AD20" s="262"/>
      <c r="AE20" s="115">
        <f t="shared" si="13"/>
        <v>75.104076297050341</v>
      </c>
      <c r="AF20" s="114">
        <v>23958355</v>
      </c>
      <c r="AG20" s="115">
        <f t="shared" si="14"/>
        <v>175.14313597918022</v>
      </c>
      <c r="AH20" s="262"/>
      <c r="AI20" s="118">
        <f t="shared" si="15"/>
        <v>73.808546888998492</v>
      </c>
      <c r="AJ20" s="114">
        <v>0</v>
      </c>
      <c r="AK20" s="115">
        <f t="shared" si="16"/>
        <v>0</v>
      </c>
      <c r="AL20" s="262"/>
      <c r="AM20" s="118">
        <f t="shared" si="17"/>
        <v>0</v>
      </c>
      <c r="AN20" s="114">
        <f t="shared" si="18"/>
        <v>780547558</v>
      </c>
      <c r="AO20" s="114">
        <v>136793</v>
      </c>
      <c r="AP20" s="114">
        <v>136793</v>
      </c>
      <c r="AQ20" s="114">
        <v>136793</v>
      </c>
      <c r="AR20" s="114">
        <v>136793</v>
      </c>
      <c r="AS20" s="114">
        <v>136793</v>
      </c>
      <c r="AT20" s="114">
        <v>136793</v>
      </c>
      <c r="AU20" s="114">
        <v>136793</v>
      </c>
      <c r="AV20" s="114">
        <v>136793</v>
      </c>
      <c r="AW20" s="114">
        <v>136793</v>
      </c>
      <c r="AX20" s="114">
        <v>0</v>
      </c>
    </row>
    <row r="21" spans="1:50" x14ac:dyDescent="0.2">
      <c r="A21" s="431">
        <v>16</v>
      </c>
      <c r="B21" s="431" t="s">
        <v>34</v>
      </c>
      <c r="C21" s="111">
        <v>7676700</v>
      </c>
      <c r="D21" s="112">
        <f t="shared" si="0"/>
        <v>134.96545297913113</v>
      </c>
      <c r="F21" s="220">
        <f t="shared" si="1"/>
        <v>52.452303936337287</v>
      </c>
      <c r="G21" s="111">
        <v>3757834</v>
      </c>
      <c r="H21" s="112">
        <f t="shared" si="2"/>
        <v>66.067160111816307</v>
      </c>
      <c r="J21" s="112">
        <f t="shared" si="3"/>
        <v>61.201800922606822</v>
      </c>
      <c r="K21" s="111">
        <v>48347317</v>
      </c>
      <c r="L21" s="112">
        <f t="shared" si="4"/>
        <v>850.00293605724437</v>
      </c>
      <c r="N21" s="112">
        <f t="shared" si="5"/>
        <v>84.428785657942612</v>
      </c>
      <c r="O21" s="111">
        <v>21811123</v>
      </c>
      <c r="P21" s="112">
        <f t="shared" si="6"/>
        <v>383.46530353909174</v>
      </c>
      <c r="R21" s="112">
        <f t="shared" si="7"/>
        <v>71.951775512459108</v>
      </c>
      <c r="S21" s="111">
        <v>20045635</v>
      </c>
      <c r="T21" s="112">
        <f t="shared" si="8"/>
        <v>352.42593927460047</v>
      </c>
      <c r="V21" s="112">
        <f t="shared" si="9"/>
        <v>59.70005959734992</v>
      </c>
      <c r="W21" s="111">
        <v>128129371</v>
      </c>
      <c r="Y21" s="112">
        <f t="shared" si="10"/>
        <v>2252.665676260131</v>
      </c>
      <c r="AA21" s="112">
        <f t="shared" si="11"/>
        <v>91.181138989040321</v>
      </c>
      <c r="AB21" s="111">
        <v>9155930</v>
      </c>
      <c r="AC21" s="112">
        <f t="shared" si="12"/>
        <v>160.97206350322614</v>
      </c>
      <c r="AE21" s="112">
        <f t="shared" si="13"/>
        <v>67.209051692392734</v>
      </c>
      <c r="AF21" s="111">
        <v>6722538</v>
      </c>
      <c r="AG21" s="112">
        <f t="shared" si="14"/>
        <v>118.19015805481813</v>
      </c>
      <c r="AI21" s="220">
        <f t="shared" si="15"/>
        <v>49.807511860722698</v>
      </c>
      <c r="AJ21" s="111">
        <v>0</v>
      </c>
      <c r="AK21" s="112">
        <f t="shared" si="16"/>
        <v>0</v>
      </c>
      <c r="AM21" s="220">
        <f t="shared" si="17"/>
        <v>0</v>
      </c>
      <c r="AN21" s="111">
        <f t="shared" si="18"/>
        <v>245646448</v>
      </c>
      <c r="AO21" s="111">
        <v>56879</v>
      </c>
      <c r="AP21" s="111">
        <v>56879</v>
      </c>
      <c r="AQ21" s="111">
        <v>56879</v>
      </c>
      <c r="AR21" s="111">
        <v>56879</v>
      </c>
      <c r="AS21" s="111">
        <v>56879</v>
      </c>
      <c r="AT21" s="111">
        <v>56879</v>
      </c>
      <c r="AU21" s="111">
        <v>56879</v>
      </c>
      <c r="AV21" s="111">
        <v>56879</v>
      </c>
      <c r="AW21" s="111">
        <v>56879</v>
      </c>
      <c r="AX21" s="111">
        <v>0</v>
      </c>
    </row>
    <row r="22" spans="1:50" x14ac:dyDescent="0.2">
      <c r="A22" s="435">
        <v>17</v>
      </c>
      <c r="B22" s="435" t="s">
        <v>36</v>
      </c>
      <c r="C22" s="114">
        <v>0</v>
      </c>
      <c r="D22" s="115">
        <f t="shared" si="0"/>
        <v>0</v>
      </c>
      <c r="E22" s="262"/>
      <c r="F22" s="118">
        <f t="shared" si="1"/>
        <v>0</v>
      </c>
      <c r="G22" s="114">
        <v>0</v>
      </c>
      <c r="H22" s="115">
        <f t="shared" si="2"/>
        <v>0</v>
      </c>
      <c r="I22" s="262"/>
      <c r="J22" s="115">
        <f t="shared" si="3"/>
        <v>0</v>
      </c>
      <c r="K22" s="114">
        <v>0</v>
      </c>
      <c r="L22" s="115">
        <f t="shared" si="4"/>
        <v>0</v>
      </c>
      <c r="M22" s="262"/>
      <c r="N22" s="115">
        <f t="shared" si="5"/>
        <v>0</v>
      </c>
      <c r="O22" s="114">
        <v>0</v>
      </c>
      <c r="P22" s="115">
        <f t="shared" si="6"/>
        <v>0</v>
      </c>
      <c r="Q22" s="262"/>
      <c r="R22" s="115">
        <f t="shared" si="7"/>
        <v>0</v>
      </c>
      <c r="S22" s="114">
        <v>0</v>
      </c>
      <c r="T22" s="115">
        <f t="shared" si="8"/>
        <v>0</v>
      </c>
      <c r="U22" s="262"/>
      <c r="V22" s="115">
        <f t="shared" si="9"/>
        <v>0</v>
      </c>
      <c r="W22" s="114">
        <v>0</v>
      </c>
      <c r="X22" s="262"/>
      <c r="Y22" s="115">
        <f t="shared" si="10"/>
        <v>0</v>
      </c>
      <c r="Z22" s="262"/>
      <c r="AA22" s="115">
        <f t="shared" si="11"/>
        <v>0</v>
      </c>
      <c r="AB22" s="114">
        <v>0</v>
      </c>
      <c r="AC22" s="115">
        <f t="shared" si="12"/>
        <v>0</v>
      </c>
      <c r="AD22" s="262"/>
      <c r="AE22" s="115">
        <f t="shared" si="13"/>
        <v>0</v>
      </c>
      <c r="AF22" s="114">
        <v>0</v>
      </c>
      <c r="AG22" s="115">
        <f t="shared" si="14"/>
        <v>0</v>
      </c>
      <c r="AH22" s="262"/>
      <c r="AI22" s="118">
        <f t="shared" si="15"/>
        <v>0</v>
      </c>
      <c r="AJ22" s="114">
        <v>0</v>
      </c>
      <c r="AK22" s="115">
        <f t="shared" si="16"/>
        <v>0</v>
      </c>
      <c r="AL22" s="262"/>
      <c r="AM22" s="118">
        <f t="shared" si="17"/>
        <v>0</v>
      </c>
      <c r="AN22" s="114">
        <f t="shared" si="18"/>
        <v>0</v>
      </c>
      <c r="AO22" s="114">
        <v>0</v>
      </c>
      <c r="AP22" s="114">
        <v>0</v>
      </c>
      <c r="AQ22" s="114">
        <v>0</v>
      </c>
      <c r="AR22" s="114">
        <v>0</v>
      </c>
      <c r="AS22" s="114">
        <v>0</v>
      </c>
      <c r="AT22" s="114">
        <v>0</v>
      </c>
      <c r="AU22" s="114">
        <v>0</v>
      </c>
      <c r="AV22" s="114">
        <v>0</v>
      </c>
      <c r="AW22" s="114">
        <v>0</v>
      </c>
      <c r="AX22" s="114">
        <v>0</v>
      </c>
    </row>
    <row r="23" spans="1:50" x14ac:dyDescent="0.2">
      <c r="A23" s="431">
        <v>18</v>
      </c>
      <c r="B23" s="431" t="s">
        <v>38</v>
      </c>
      <c r="C23" s="111">
        <v>3806101</v>
      </c>
      <c r="D23" s="112">
        <f t="shared" si="0"/>
        <v>518.54237057220712</v>
      </c>
      <c r="F23" s="220">
        <f t="shared" si="1"/>
        <v>201.52373385008252</v>
      </c>
      <c r="G23" s="111">
        <v>430882</v>
      </c>
      <c r="H23" s="112">
        <f t="shared" si="2"/>
        <v>58.703269754768392</v>
      </c>
      <c r="J23" s="112">
        <f t="shared" si="3"/>
        <v>54.380206791949689</v>
      </c>
      <c r="K23" s="111">
        <v>4976179</v>
      </c>
      <c r="L23" s="112">
        <f t="shared" si="4"/>
        <v>677.95354223433242</v>
      </c>
      <c r="N23" s="112">
        <f t="shared" si="5"/>
        <v>67.339525400757665</v>
      </c>
      <c r="O23" s="111">
        <v>4945813</v>
      </c>
      <c r="P23" s="112">
        <f t="shared" si="6"/>
        <v>673.81648501362395</v>
      </c>
      <c r="R23" s="112">
        <f t="shared" si="7"/>
        <v>126.43201880024091</v>
      </c>
      <c r="S23" s="111">
        <v>4534334</v>
      </c>
      <c r="T23" s="112">
        <f t="shared" si="8"/>
        <v>617.75667574931879</v>
      </c>
      <c r="V23" s="112">
        <f t="shared" si="9"/>
        <v>104.64641290253935</v>
      </c>
      <c r="W23" s="111">
        <v>9756514</v>
      </c>
      <c r="Y23" s="112">
        <f t="shared" si="10"/>
        <v>1329.225340599455</v>
      </c>
      <c r="AA23" s="112">
        <f t="shared" si="11"/>
        <v>53.803048453319406</v>
      </c>
      <c r="AB23" s="111">
        <v>1342109</v>
      </c>
      <c r="AC23" s="112">
        <f t="shared" si="12"/>
        <v>182.84863760217985</v>
      </c>
      <c r="AE23" s="112">
        <f t="shared" si="13"/>
        <v>76.342958331041075</v>
      </c>
      <c r="AF23" s="111">
        <v>1017205</v>
      </c>
      <c r="AG23" s="112">
        <f t="shared" si="14"/>
        <v>138.58378746594005</v>
      </c>
      <c r="AI23" s="220">
        <f t="shared" si="15"/>
        <v>58.401763323746522</v>
      </c>
      <c r="AJ23" s="111">
        <v>0</v>
      </c>
      <c r="AK23" s="112">
        <f t="shared" si="16"/>
        <v>0</v>
      </c>
      <c r="AM23" s="220">
        <f t="shared" si="17"/>
        <v>0</v>
      </c>
      <c r="AN23" s="111">
        <f t="shared" si="18"/>
        <v>30809137</v>
      </c>
      <c r="AO23" s="111">
        <v>7340</v>
      </c>
      <c r="AP23" s="111">
        <v>7340</v>
      </c>
      <c r="AQ23" s="111">
        <v>7340</v>
      </c>
      <c r="AR23" s="111">
        <v>7340</v>
      </c>
      <c r="AS23" s="111">
        <v>7340</v>
      </c>
      <c r="AT23" s="111">
        <v>7340</v>
      </c>
      <c r="AU23" s="111">
        <v>7340</v>
      </c>
      <c r="AV23" s="111">
        <v>7340</v>
      </c>
      <c r="AW23" s="111">
        <v>7340</v>
      </c>
      <c r="AX23" s="111">
        <v>0</v>
      </c>
    </row>
    <row r="24" spans="1:50" x14ac:dyDescent="0.2">
      <c r="A24" s="435">
        <v>19</v>
      </c>
      <c r="B24" s="435" t="s">
        <v>40</v>
      </c>
      <c r="C24" s="114">
        <v>15876415</v>
      </c>
      <c r="D24" s="115">
        <f t="shared" si="0"/>
        <v>194.13092122961044</v>
      </c>
      <c r="E24" s="262"/>
      <c r="F24" s="118">
        <f t="shared" si="1"/>
        <v>75.446077933374212</v>
      </c>
      <c r="G24" s="114">
        <v>9025532</v>
      </c>
      <c r="H24" s="115">
        <f t="shared" si="2"/>
        <v>110.36086180333081</v>
      </c>
      <c r="I24" s="262"/>
      <c r="J24" s="115">
        <f t="shared" si="3"/>
        <v>102.23359808872353</v>
      </c>
      <c r="K24" s="114">
        <v>88555446</v>
      </c>
      <c r="L24" s="115">
        <f t="shared" si="4"/>
        <v>1082.8231884766819</v>
      </c>
      <c r="M24" s="262"/>
      <c r="N24" s="115">
        <f t="shared" si="5"/>
        <v>107.5542718821749</v>
      </c>
      <c r="O24" s="114">
        <v>33837047</v>
      </c>
      <c r="P24" s="115">
        <f t="shared" si="6"/>
        <v>413.74687584064952</v>
      </c>
      <c r="Q24" s="262"/>
      <c r="R24" s="115">
        <f t="shared" si="7"/>
        <v>77.63367912224389</v>
      </c>
      <c r="S24" s="114">
        <v>68221012</v>
      </c>
      <c r="T24" s="115">
        <f t="shared" si="8"/>
        <v>834.18126238047489</v>
      </c>
      <c r="U24" s="262"/>
      <c r="V24" s="115">
        <f t="shared" si="9"/>
        <v>141.3081885561881</v>
      </c>
      <c r="W24" s="114">
        <v>145645612</v>
      </c>
      <c r="X24" s="262"/>
      <c r="Y24" s="115">
        <f t="shared" si="10"/>
        <v>1780.9005893717444</v>
      </c>
      <c r="Z24" s="262"/>
      <c r="AA24" s="115">
        <f t="shared" si="11"/>
        <v>72.085505575225525</v>
      </c>
      <c r="AB24" s="114">
        <v>13568919</v>
      </c>
      <c r="AC24" s="115">
        <f t="shared" si="12"/>
        <v>165.91571494949989</v>
      </c>
      <c r="AD24" s="262"/>
      <c r="AE24" s="115">
        <f t="shared" si="13"/>
        <v>69.273124913365805</v>
      </c>
      <c r="AF24" s="114">
        <v>7248949</v>
      </c>
      <c r="AG24" s="115">
        <f t="shared" si="14"/>
        <v>88.637463011420607</v>
      </c>
      <c r="AH24" s="262"/>
      <c r="AI24" s="118">
        <f t="shared" si="15"/>
        <v>37.353461260268851</v>
      </c>
      <c r="AJ24" s="114">
        <v>0</v>
      </c>
      <c r="AK24" s="115">
        <f t="shared" si="16"/>
        <v>0</v>
      </c>
      <c r="AL24" s="262"/>
      <c r="AM24" s="118">
        <f t="shared" si="17"/>
        <v>0</v>
      </c>
      <c r="AN24" s="114">
        <f t="shared" si="18"/>
        <v>381978932</v>
      </c>
      <c r="AO24" s="114">
        <v>81782</v>
      </c>
      <c r="AP24" s="114">
        <v>81782</v>
      </c>
      <c r="AQ24" s="114">
        <v>81782</v>
      </c>
      <c r="AR24" s="114">
        <v>81782</v>
      </c>
      <c r="AS24" s="114">
        <v>81782</v>
      </c>
      <c r="AT24" s="114">
        <v>81782</v>
      </c>
      <c r="AU24" s="114">
        <v>81782</v>
      </c>
      <c r="AV24" s="114">
        <v>81782</v>
      </c>
      <c r="AW24" s="114">
        <v>81782</v>
      </c>
      <c r="AX24" s="114">
        <v>0</v>
      </c>
    </row>
    <row r="25" spans="1:50" x14ac:dyDescent="0.2">
      <c r="A25" s="431">
        <v>20</v>
      </c>
      <c r="B25" s="431" t="s">
        <v>42</v>
      </c>
      <c r="C25" s="111">
        <v>9283621</v>
      </c>
      <c r="D25" s="112">
        <f t="shared" si="0"/>
        <v>216.3358655885163</v>
      </c>
      <c r="F25" s="220">
        <f t="shared" si="1"/>
        <v>84.075697326293067</v>
      </c>
      <c r="G25" s="111">
        <v>2247684</v>
      </c>
      <c r="H25" s="112">
        <f t="shared" si="2"/>
        <v>52.377694404958874</v>
      </c>
      <c r="J25" s="112">
        <f t="shared" si="3"/>
        <v>48.52046342437076</v>
      </c>
      <c r="K25" s="111">
        <v>50947373</v>
      </c>
      <c r="L25" s="112">
        <f t="shared" si="4"/>
        <v>1187.2246871577377</v>
      </c>
      <c r="N25" s="112">
        <f t="shared" si="5"/>
        <v>117.92422636185826</v>
      </c>
      <c r="O25" s="111">
        <v>22112706</v>
      </c>
      <c r="P25" s="112">
        <f t="shared" si="6"/>
        <v>515.29154335516046</v>
      </c>
      <c r="R25" s="112">
        <f t="shared" si="7"/>
        <v>96.687082530739133</v>
      </c>
      <c r="S25" s="111">
        <v>17248064</v>
      </c>
      <c r="T25" s="112">
        <f t="shared" si="8"/>
        <v>401.93097662712933</v>
      </c>
      <c r="V25" s="112">
        <f t="shared" si="9"/>
        <v>68.086087272833254</v>
      </c>
      <c r="W25" s="111">
        <v>150550802</v>
      </c>
      <c r="Y25" s="112">
        <f t="shared" si="10"/>
        <v>3508.2795889357535</v>
      </c>
      <c r="AA25" s="112">
        <f t="shared" si="11"/>
        <v>142.00461798762913</v>
      </c>
      <c r="AB25" s="111">
        <v>8556110</v>
      </c>
      <c r="AC25" s="112">
        <f t="shared" si="12"/>
        <v>199.38270454174724</v>
      </c>
      <c r="AE25" s="112">
        <f t="shared" si="13"/>
        <v>83.24626152193666</v>
      </c>
      <c r="AF25" s="111">
        <v>3997488</v>
      </c>
      <c r="AG25" s="112">
        <f t="shared" si="14"/>
        <v>93.153310185724607</v>
      </c>
      <c r="AI25" s="220">
        <f t="shared" si="15"/>
        <v>39.256522525243511</v>
      </c>
      <c r="AJ25" s="111">
        <v>0</v>
      </c>
      <c r="AK25" s="112">
        <f t="shared" si="16"/>
        <v>0</v>
      </c>
      <c r="AM25" s="220">
        <f t="shared" si="17"/>
        <v>0</v>
      </c>
      <c r="AN25" s="111">
        <f t="shared" si="18"/>
        <v>264943848</v>
      </c>
      <c r="AO25" s="111">
        <v>42913</v>
      </c>
      <c r="AP25" s="111">
        <v>42913</v>
      </c>
      <c r="AQ25" s="111">
        <v>42913</v>
      </c>
      <c r="AR25" s="111">
        <v>42913</v>
      </c>
      <c r="AS25" s="111">
        <v>42913</v>
      </c>
      <c r="AT25" s="111">
        <v>42913</v>
      </c>
      <c r="AU25" s="111">
        <v>42913</v>
      </c>
      <c r="AV25" s="111">
        <v>42913</v>
      </c>
      <c r="AW25" s="111">
        <v>42913</v>
      </c>
      <c r="AX25" s="111">
        <v>0</v>
      </c>
    </row>
    <row r="26" spans="1:50" x14ac:dyDescent="0.2">
      <c r="A26" s="435">
        <v>21</v>
      </c>
      <c r="B26" s="435" t="s">
        <v>44</v>
      </c>
      <c r="C26" s="114">
        <v>0</v>
      </c>
      <c r="D26" s="115">
        <f t="shared" si="0"/>
        <v>0</v>
      </c>
      <c r="E26" s="262"/>
      <c r="F26" s="118">
        <f t="shared" si="1"/>
        <v>0</v>
      </c>
      <c r="G26" s="114">
        <v>0</v>
      </c>
      <c r="H26" s="115">
        <f t="shared" si="2"/>
        <v>0</v>
      </c>
      <c r="I26" s="262"/>
      <c r="J26" s="115">
        <f t="shared" si="3"/>
        <v>0</v>
      </c>
      <c r="K26" s="114">
        <v>0</v>
      </c>
      <c r="L26" s="115">
        <f t="shared" si="4"/>
        <v>0</v>
      </c>
      <c r="M26" s="262"/>
      <c r="N26" s="115">
        <f t="shared" si="5"/>
        <v>0</v>
      </c>
      <c r="O26" s="114">
        <v>0</v>
      </c>
      <c r="P26" s="115">
        <f t="shared" si="6"/>
        <v>0</v>
      </c>
      <c r="Q26" s="262"/>
      <c r="R26" s="115">
        <f t="shared" si="7"/>
        <v>0</v>
      </c>
      <c r="S26" s="114">
        <v>0</v>
      </c>
      <c r="T26" s="115">
        <f t="shared" si="8"/>
        <v>0</v>
      </c>
      <c r="U26" s="262"/>
      <c r="V26" s="115">
        <f t="shared" si="9"/>
        <v>0</v>
      </c>
      <c r="W26" s="114">
        <v>0</v>
      </c>
      <c r="X26" s="262"/>
      <c r="Y26" s="115">
        <f t="shared" si="10"/>
        <v>0</v>
      </c>
      <c r="Z26" s="262"/>
      <c r="AA26" s="115">
        <f t="shared" si="11"/>
        <v>0</v>
      </c>
      <c r="AB26" s="114">
        <v>0</v>
      </c>
      <c r="AC26" s="115">
        <f t="shared" si="12"/>
        <v>0</v>
      </c>
      <c r="AD26" s="262"/>
      <c r="AE26" s="115">
        <f t="shared" si="13"/>
        <v>0</v>
      </c>
      <c r="AF26" s="114">
        <v>0</v>
      </c>
      <c r="AG26" s="115">
        <f t="shared" si="14"/>
        <v>0</v>
      </c>
      <c r="AH26" s="262"/>
      <c r="AI26" s="118">
        <f t="shared" si="15"/>
        <v>0</v>
      </c>
      <c r="AJ26" s="114">
        <v>0</v>
      </c>
      <c r="AK26" s="115">
        <f t="shared" si="16"/>
        <v>0</v>
      </c>
      <c r="AL26" s="262"/>
      <c r="AM26" s="118">
        <f t="shared" si="17"/>
        <v>0</v>
      </c>
      <c r="AN26" s="114">
        <f t="shared" si="18"/>
        <v>0</v>
      </c>
      <c r="AO26" s="114">
        <v>0</v>
      </c>
      <c r="AP26" s="114">
        <v>0</v>
      </c>
      <c r="AQ26" s="114">
        <v>0</v>
      </c>
      <c r="AR26" s="114">
        <v>0</v>
      </c>
      <c r="AS26" s="114">
        <v>0</v>
      </c>
      <c r="AT26" s="114">
        <v>0</v>
      </c>
      <c r="AU26" s="114">
        <v>0</v>
      </c>
      <c r="AV26" s="114">
        <v>0</v>
      </c>
      <c r="AW26" s="114">
        <v>0</v>
      </c>
      <c r="AX26" s="114">
        <v>0</v>
      </c>
    </row>
    <row r="27" spans="1:50" x14ac:dyDescent="0.2">
      <c r="A27" s="431">
        <v>22</v>
      </c>
      <c r="B27" s="431" t="s">
        <v>46</v>
      </c>
      <c r="C27" s="111">
        <v>0</v>
      </c>
      <c r="D27" s="112">
        <f t="shared" si="0"/>
        <v>0</v>
      </c>
      <c r="F27" s="220">
        <f t="shared" si="1"/>
        <v>0</v>
      </c>
      <c r="G27" s="111">
        <v>0</v>
      </c>
      <c r="H27" s="112">
        <f t="shared" si="2"/>
        <v>0</v>
      </c>
      <c r="J27" s="112">
        <f t="shared" si="3"/>
        <v>0</v>
      </c>
      <c r="K27" s="111">
        <v>0</v>
      </c>
      <c r="L27" s="112">
        <f t="shared" si="4"/>
        <v>0</v>
      </c>
      <c r="N27" s="112">
        <f t="shared" si="5"/>
        <v>0</v>
      </c>
      <c r="O27" s="111">
        <v>0</v>
      </c>
      <c r="P27" s="112">
        <f t="shared" si="6"/>
        <v>0</v>
      </c>
      <c r="R27" s="112">
        <f t="shared" si="7"/>
        <v>0</v>
      </c>
      <c r="S27" s="111">
        <v>0</v>
      </c>
      <c r="T27" s="112">
        <f t="shared" si="8"/>
        <v>0</v>
      </c>
      <c r="V27" s="112">
        <f t="shared" si="9"/>
        <v>0</v>
      </c>
      <c r="W27" s="111">
        <v>0</v>
      </c>
      <c r="Y27" s="112">
        <f t="shared" si="10"/>
        <v>0</v>
      </c>
      <c r="AA27" s="112">
        <f t="shared" si="11"/>
        <v>0</v>
      </c>
      <c r="AB27" s="111">
        <v>0</v>
      </c>
      <c r="AC27" s="112">
        <f t="shared" si="12"/>
        <v>0</v>
      </c>
      <c r="AE27" s="112">
        <f t="shared" si="13"/>
        <v>0</v>
      </c>
      <c r="AF27" s="111">
        <v>0</v>
      </c>
      <c r="AG27" s="112">
        <f t="shared" si="14"/>
        <v>0</v>
      </c>
      <c r="AI27" s="220">
        <f t="shared" si="15"/>
        <v>0</v>
      </c>
      <c r="AJ27" s="111">
        <v>0</v>
      </c>
      <c r="AK27" s="112">
        <f t="shared" si="16"/>
        <v>0</v>
      </c>
      <c r="AM27" s="220">
        <f t="shared" si="17"/>
        <v>0</v>
      </c>
      <c r="AN27" s="111">
        <f t="shared" si="18"/>
        <v>0</v>
      </c>
      <c r="AO27" s="111">
        <v>0</v>
      </c>
      <c r="AP27" s="111">
        <v>0</v>
      </c>
      <c r="AQ27" s="111">
        <v>0</v>
      </c>
      <c r="AR27" s="111">
        <v>0</v>
      </c>
      <c r="AS27" s="111">
        <v>0</v>
      </c>
      <c r="AT27" s="111">
        <v>0</v>
      </c>
      <c r="AU27" s="111">
        <v>0</v>
      </c>
      <c r="AV27" s="111">
        <v>0</v>
      </c>
      <c r="AW27" s="111">
        <v>0</v>
      </c>
      <c r="AX27" s="111">
        <v>0</v>
      </c>
    </row>
    <row r="28" spans="1:50" x14ac:dyDescent="0.2">
      <c r="A28" s="435">
        <v>23</v>
      </c>
      <c r="B28" s="435" t="s">
        <v>48</v>
      </c>
      <c r="C28" s="114">
        <v>30430883</v>
      </c>
      <c r="D28" s="115">
        <f t="shared" si="0"/>
        <v>166.63408370340761</v>
      </c>
      <c r="E28" s="262"/>
      <c r="F28" s="118">
        <f t="shared" si="1"/>
        <v>64.759843438718121</v>
      </c>
      <c r="G28" s="114">
        <v>18981028</v>
      </c>
      <c r="H28" s="115">
        <f t="shared" si="2"/>
        <v>103.93672140662903</v>
      </c>
      <c r="I28" s="262"/>
      <c r="J28" s="115">
        <f t="shared" si="3"/>
        <v>96.282548263176409</v>
      </c>
      <c r="K28" s="114">
        <v>210947888</v>
      </c>
      <c r="L28" s="115">
        <f t="shared" si="4"/>
        <v>1155.1129826252184</v>
      </c>
      <c r="M28" s="262"/>
      <c r="N28" s="115">
        <f t="shared" si="5"/>
        <v>114.73464653327203</v>
      </c>
      <c r="O28" s="114">
        <v>94943769</v>
      </c>
      <c r="P28" s="115">
        <f t="shared" si="6"/>
        <v>519.8951325422596</v>
      </c>
      <c r="Q28" s="262"/>
      <c r="R28" s="115">
        <f t="shared" si="7"/>
        <v>97.550880148632274</v>
      </c>
      <c r="S28" s="114">
        <v>111058716</v>
      </c>
      <c r="T28" s="115">
        <f t="shared" si="8"/>
        <v>608.13770595933659</v>
      </c>
      <c r="U28" s="262"/>
      <c r="V28" s="115">
        <f t="shared" si="9"/>
        <v>103.01698383466473</v>
      </c>
      <c r="W28" s="114">
        <v>482845500</v>
      </c>
      <c r="X28" s="262"/>
      <c r="Y28" s="115">
        <f t="shared" si="10"/>
        <v>2643.9757749656392</v>
      </c>
      <c r="Z28" s="262"/>
      <c r="AA28" s="115">
        <f t="shared" si="11"/>
        <v>107.02019618865017</v>
      </c>
      <c r="AB28" s="114">
        <v>55924569</v>
      </c>
      <c r="AC28" s="115">
        <f t="shared" si="12"/>
        <v>306.23295787450513</v>
      </c>
      <c r="AD28" s="262"/>
      <c r="AE28" s="115">
        <f t="shared" si="13"/>
        <v>127.85837646474263</v>
      </c>
      <c r="AF28" s="114">
        <v>17805146</v>
      </c>
      <c r="AG28" s="115">
        <f t="shared" si="14"/>
        <v>97.497801457663684</v>
      </c>
      <c r="AH28" s="262"/>
      <c r="AI28" s="118">
        <f t="shared" si="15"/>
        <v>41.087371253405365</v>
      </c>
      <c r="AJ28" s="114">
        <v>0</v>
      </c>
      <c r="AK28" s="115">
        <f t="shared" si="16"/>
        <v>0</v>
      </c>
      <c r="AL28" s="262"/>
      <c r="AM28" s="118">
        <f t="shared" si="17"/>
        <v>0</v>
      </c>
      <c r="AN28" s="114">
        <f t="shared" si="18"/>
        <v>1022937499</v>
      </c>
      <c r="AO28" s="114">
        <v>182621</v>
      </c>
      <c r="AP28" s="114">
        <v>182621</v>
      </c>
      <c r="AQ28" s="114">
        <v>182621</v>
      </c>
      <c r="AR28" s="114">
        <v>182621</v>
      </c>
      <c r="AS28" s="114">
        <v>182621</v>
      </c>
      <c r="AT28" s="114">
        <v>182621</v>
      </c>
      <c r="AU28" s="114">
        <v>182621</v>
      </c>
      <c r="AV28" s="114">
        <v>182621</v>
      </c>
      <c r="AW28" s="114">
        <v>182621</v>
      </c>
      <c r="AX28" s="114">
        <v>0</v>
      </c>
    </row>
    <row r="29" spans="1:50" x14ac:dyDescent="0.2">
      <c r="A29" s="431">
        <v>24</v>
      </c>
      <c r="B29" s="431" t="s">
        <v>50</v>
      </c>
      <c r="C29" s="111">
        <v>50726866</v>
      </c>
      <c r="D29" s="112">
        <f t="shared" si="0"/>
        <v>206.70589146149646</v>
      </c>
      <c r="F29" s="220">
        <f t="shared" si="1"/>
        <v>80.333151966277043</v>
      </c>
      <c r="G29" s="111">
        <v>21225470</v>
      </c>
      <c r="H29" s="112">
        <f t="shared" si="2"/>
        <v>86.491243082891202</v>
      </c>
      <c r="J29" s="112">
        <f t="shared" si="3"/>
        <v>80.121800781946391</v>
      </c>
      <c r="K29" s="111">
        <v>208857936</v>
      </c>
      <c r="L29" s="112">
        <f t="shared" si="4"/>
        <v>851.07102515830911</v>
      </c>
      <c r="N29" s="112">
        <f t="shared" si="5"/>
        <v>84.534876427694158</v>
      </c>
      <c r="O29" s="111">
        <v>132222380</v>
      </c>
      <c r="P29" s="112">
        <f t="shared" si="6"/>
        <v>538.79033112474838</v>
      </c>
      <c r="R29" s="112">
        <f t="shared" si="7"/>
        <v>101.09629370788528</v>
      </c>
      <c r="S29" s="111">
        <v>108007096</v>
      </c>
      <c r="T29" s="112">
        <f t="shared" si="8"/>
        <v>440.11595478513158</v>
      </c>
      <c r="V29" s="112">
        <f t="shared" si="9"/>
        <v>74.55452565296055</v>
      </c>
      <c r="W29" s="111">
        <v>526793697</v>
      </c>
      <c r="Y29" s="112">
        <f t="shared" si="10"/>
        <v>2146.6210972836848</v>
      </c>
      <c r="AA29" s="112">
        <f t="shared" si="11"/>
        <v>86.888773017211562</v>
      </c>
      <c r="AB29" s="111">
        <v>68248844</v>
      </c>
      <c r="AC29" s="112">
        <f t="shared" si="12"/>
        <v>278.1058490827445</v>
      </c>
      <c r="AE29" s="112">
        <f t="shared" si="13"/>
        <v>116.1147467466263</v>
      </c>
      <c r="AF29" s="111">
        <v>68731528</v>
      </c>
      <c r="AG29" s="112">
        <f t="shared" si="14"/>
        <v>280.07272845814691</v>
      </c>
      <c r="AI29" s="220">
        <f t="shared" si="15"/>
        <v>118.027811910312</v>
      </c>
      <c r="AJ29" s="111">
        <v>0</v>
      </c>
      <c r="AK29" s="112">
        <f t="shared" si="16"/>
        <v>0</v>
      </c>
      <c r="AM29" s="220">
        <f t="shared" si="17"/>
        <v>0</v>
      </c>
      <c r="AN29" s="111">
        <f t="shared" si="18"/>
        <v>1184813817</v>
      </c>
      <c r="AO29" s="111">
        <v>245406</v>
      </c>
      <c r="AP29" s="111">
        <v>245406</v>
      </c>
      <c r="AQ29" s="111">
        <v>245406</v>
      </c>
      <c r="AR29" s="111">
        <v>245406</v>
      </c>
      <c r="AS29" s="111">
        <v>245406</v>
      </c>
      <c r="AT29" s="111">
        <v>245406</v>
      </c>
      <c r="AU29" s="111">
        <v>245406</v>
      </c>
      <c r="AV29" s="111">
        <v>245406</v>
      </c>
      <c r="AW29" s="111">
        <v>245406</v>
      </c>
      <c r="AX29" s="111">
        <v>0</v>
      </c>
    </row>
    <row r="30" spans="1:50" x14ac:dyDescent="0.2">
      <c r="A30" s="435">
        <v>25</v>
      </c>
      <c r="B30" s="435" t="s">
        <v>52</v>
      </c>
      <c r="C30" s="114">
        <v>0</v>
      </c>
      <c r="D30" s="115">
        <f t="shared" si="0"/>
        <v>0</v>
      </c>
      <c r="E30" s="262"/>
      <c r="F30" s="118">
        <f t="shared" si="1"/>
        <v>0</v>
      </c>
      <c r="G30" s="114">
        <v>0</v>
      </c>
      <c r="H30" s="115">
        <f t="shared" si="2"/>
        <v>0</v>
      </c>
      <c r="I30" s="262"/>
      <c r="J30" s="115">
        <f t="shared" si="3"/>
        <v>0</v>
      </c>
      <c r="K30" s="114">
        <v>0</v>
      </c>
      <c r="L30" s="115">
        <f t="shared" si="4"/>
        <v>0</v>
      </c>
      <c r="M30" s="262"/>
      <c r="N30" s="115">
        <f t="shared" si="5"/>
        <v>0</v>
      </c>
      <c r="O30" s="114">
        <v>0</v>
      </c>
      <c r="P30" s="115">
        <f t="shared" si="6"/>
        <v>0</v>
      </c>
      <c r="Q30" s="262"/>
      <c r="R30" s="115">
        <f t="shared" si="7"/>
        <v>0</v>
      </c>
      <c r="S30" s="114">
        <v>0</v>
      </c>
      <c r="T30" s="115">
        <f t="shared" si="8"/>
        <v>0</v>
      </c>
      <c r="U30" s="262"/>
      <c r="V30" s="115">
        <f t="shared" si="9"/>
        <v>0</v>
      </c>
      <c r="W30" s="114">
        <v>0</v>
      </c>
      <c r="X30" s="262"/>
      <c r="Y30" s="115">
        <f t="shared" si="10"/>
        <v>0</v>
      </c>
      <c r="Z30" s="262"/>
      <c r="AA30" s="115">
        <f t="shared" si="11"/>
        <v>0</v>
      </c>
      <c r="AB30" s="114">
        <v>0</v>
      </c>
      <c r="AC30" s="115">
        <f t="shared" si="12"/>
        <v>0</v>
      </c>
      <c r="AD30" s="262"/>
      <c r="AE30" s="115">
        <f t="shared" si="13"/>
        <v>0</v>
      </c>
      <c r="AF30" s="114">
        <v>0</v>
      </c>
      <c r="AG30" s="115">
        <f t="shared" si="14"/>
        <v>0</v>
      </c>
      <c r="AH30" s="262"/>
      <c r="AI30" s="118">
        <f t="shared" si="15"/>
        <v>0</v>
      </c>
      <c r="AJ30" s="114">
        <v>0</v>
      </c>
      <c r="AK30" s="115">
        <f t="shared" si="16"/>
        <v>0</v>
      </c>
      <c r="AL30" s="262"/>
      <c r="AM30" s="118">
        <f t="shared" si="17"/>
        <v>0</v>
      </c>
      <c r="AN30" s="114">
        <f t="shared" si="18"/>
        <v>0</v>
      </c>
      <c r="AO30" s="114">
        <v>0</v>
      </c>
      <c r="AP30" s="114">
        <v>0</v>
      </c>
      <c r="AQ30" s="114">
        <v>0</v>
      </c>
      <c r="AR30" s="114">
        <v>0</v>
      </c>
      <c r="AS30" s="114">
        <v>0</v>
      </c>
      <c r="AT30" s="114">
        <v>0</v>
      </c>
      <c r="AU30" s="114">
        <v>0</v>
      </c>
      <c r="AV30" s="114">
        <v>0</v>
      </c>
      <c r="AW30" s="114">
        <v>0</v>
      </c>
      <c r="AX30" s="114">
        <v>0</v>
      </c>
    </row>
    <row r="31" spans="1:50" x14ac:dyDescent="0.2">
      <c r="A31" s="431">
        <v>26</v>
      </c>
      <c r="B31" s="431" t="s">
        <v>54</v>
      </c>
      <c r="C31" s="111">
        <v>13623252</v>
      </c>
      <c r="D31" s="112">
        <f t="shared" si="0"/>
        <v>395.16321972443802</v>
      </c>
      <c r="F31" s="220">
        <f t="shared" si="1"/>
        <v>153.57427288191133</v>
      </c>
      <c r="G31" s="111">
        <v>5387800</v>
      </c>
      <c r="H31" s="112">
        <f t="shared" si="2"/>
        <v>156.28136330674403</v>
      </c>
      <c r="J31" s="112">
        <f t="shared" si="3"/>
        <v>144.77239325596898</v>
      </c>
      <c r="K31" s="111">
        <v>37734088</v>
      </c>
      <c r="L31" s="112">
        <f t="shared" si="4"/>
        <v>1094.5348223350254</v>
      </c>
      <c r="N31" s="112">
        <f t="shared" si="5"/>
        <v>108.7175608342307</v>
      </c>
      <c r="O31" s="111">
        <v>14470309</v>
      </c>
      <c r="P31" s="112">
        <f t="shared" si="6"/>
        <v>419.73340101522842</v>
      </c>
      <c r="R31" s="112">
        <f t="shared" si="7"/>
        <v>78.756964883655883</v>
      </c>
      <c r="S31" s="111">
        <v>21132157</v>
      </c>
      <c r="T31" s="112">
        <f t="shared" si="8"/>
        <v>612.9704713560551</v>
      </c>
      <c r="V31" s="112">
        <f t="shared" si="9"/>
        <v>103.83564202650489</v>
      </c>
      <c r="W31" s="111">
        <v>81611971</v>
      </c>
      <c r="Y31" s="112">
        <f t="shared" si="10"/>
        <v>2367.2797969543149</v>
      </c>
      <c r="AA31" s="112">
        <f t="shared" si="11"/>
        <v>95.82037426449989</v>
      </c>
      <c r="AB31" s="111">
        <v>4814288</v>
      </c>
      <c r="AC31" s="112">
        <f t="shared" si="12"/>
        <v>139.64577229876721</v>
      </c>
      <c r="AE31" s="112">
        <f t="shared" si="13"/>
        <v>58.304899153286001</v>
      </c>
      <c r="AF31" s="111">
        <v>2184492</v>
      </c>
      <c r="AG31" s="112">
        <f t="shared" si="14"/>
        <v>63.364525018129079</v>
      </c>
      <c r="AI31" s="220">
        <f t="shared" si="15"/>
        <v>26.702979193290499</v>
      </c>
      <c r="AJ31" s="111">
        <v>0</v>
      </c>
      <c r="AK31" s="112">
        <f t="shared" si="16"/>
        <v>0</v>
      </c>
      <c r="AM31" s="220">
        <f t="shared" si="17"/>
        <v>0</v>
      </c>
      <c r="AN31" s="111">
        <f t="shared" si="18"/>
        <v>180958357</v>
      </c>
      <c r="AO31" s="111">
        <v>34475</v>
      </c>
      <c r="AP31" s="111">
        <v>34475</v>
      </c>
      <c r="AQ31" s="111">
        <v>34475</v>
      </c>
      <c r="AR31" s="111">
        <v>34475</v>
      </c>
      <c r="AS31" s="111">
        <v>34475</v>
      </c>
      <c r="AT31" s="111">
        <v>34475</v>
      </c>
      <c r="AU31" s="111">
        <v>34475</v>
      </c>
      <c r="AV31" s="111">
        <v>34475</v>
      </c>
      <c r="AW31" s="111">
        <v>34475</v>
      </c>
      <c r="AX31" s="111">
        <v>0</v>
      </c>
    </row>
    <row r="32" spans="1:50" x14ac:dyDescent="0.2">
      <c r="A32" s="435">
        <v>27</v>
      </c>
      <c r="B32" s="435" t="s">
        <v>56</v>
      </c>
      <c r="C32" s="114">
        <v>3578805</v>
      </c>
      <c r="D32" s="115">
        <f t="shared" si="0"/>
        <v>276.01457658491438</v>
      </c>
      <c r="E32" s="262"/>
      <c r="F32" s="118">
        <f t="shared" si="1"/>
        <v>107.26893543735191</v>
      </c>
      <c r="G32" s="114">
        <v>661581</v>
      </c>
      <c r="H32" s="115">
        <f t="shared" si="2"/>
        <v>51.024294308190655</v>
      </c>
      <c r="I32" s="262"/>
      <c r="J32" s="115">
        <f t="shared" si="3"/>
        <v>47.26673126529419</v>
      </c>
      <c r="K32" s="114">
        <v>12759290</v>
      </c>
      <c r="L32" s="115">
        <f t="shared" si="4"/>
        <v>984.0575350917785</v>
      </c>
      <c r="M32" s="262"/>
      <c r="N32" s="115">
        <f t="shared" si="5"/>
        <v>97.744112615337869</v>
      </c>
      <c r="O32" s="114">
        <v>4993565</v>
      </c>
      <c r="P32" s="115">
        <f t="shared" si="6"/>
        <v>385.1276415239858</v>
      </c>
      <c r="Q32" s="262"/>
      <c r="R32" s="115">
        <f t="shared" si="7"/>
        <v>72.263689441596995</v>
      </c>
      <c r="S32" s="114">
        <v>2672907</v>
      </c>
      <c r="T32" s="115">
        <f t="shared" si="8"/>
        <v>206.14738546968997</v>
      </c>
      <c r="U32" s="262"/>
      <c r="V32" s="115">
        <f t="shared" si="9"/>
        <v>34.920843862145681</v>
      </c>
      <c r="W32" s="114">
        <v>31700197</v>
      </c>
      <c r="X32" s="262"/>
      <c r="Y32" s="115">
        <f t="shared" si="10"/>
        <v>2444.870970229832</v>
      </c>
      <c r="Z32" s="262"/>
      <c r="AA32" s="115">
        <f t="shared" si="11"/>
        <v>98.961031854889995</v>
      </c>
      <c r="AB32" s="114">
        <v>2270251</v>
      </c>
      <c r="AC32" s="115">
        <f t="shared" si="12"/>
        <v>175.09262687027612</v>
      </c>
      <c r="AD32" s="262"/>
      <c r="AE32" s="115">
        <f t="shared" si="13"/>
        <v>73.104668935584442</v>
      </c>
      <c r="AF32" s="114">
        <v>704997</v>
      </c>
      <c r="AG32" s="115">
        <f t="shared" si="14"/>
        <v>54.372744099953728</v>
      </c>
      <c r="AH32" s="262"/>
      <c r="AI32" s="118">
        <f t="shared" si="15"/>
        <v>22.913676918871708</v>
      </c>
      <c r="AJ32" s="114">
        <v>0</v>
      </c>
      <c r="AK32" s="115">
        <f t="shared" si="16"/>
        <v>0</v>
      </c>
      <c r="AL32" s="262"/>
      <c r="AM32" s="118">
        <f t="shared" si="17"/>
        <v>0</v>
      </c>
      <c r="AN32" s="114">
        <f t="shared" si="18"/>
        <v>59341593</v>
      </c>
      <c r="AO32" s="114">
        <v>12966</v>
      </c>
      <c r="AP32" s="114">
        <v>12966</v>
      </c>
      <c r="AQ32" s="114">
        <v>12966</v>
      </c>
      <c r="AR32" s="114">
        <v>12966</v>
      </c>
      <c r="AS32" s="114">
        <v>12966</v>
      </c>
      <c r="AT32" s="114">
        <v>12966</v>
      </c>
      <c r="AU32" s="114">
        <v>12966</v>
      </c>
      <c r="AV32" s="114">
        <v>12966</v>
      </c>
      <c r="AW32" s="114">
        <v>12966</v>
      </c>
      <c r="AX32" s="114">
        <v>0</v>
      </c>
    </row>
    <row r="33" spans="1:50" x14ac:dyDescent="0.2">
      <c r="A33" s="431">
        <v>28</v>
      </c>
      <c r="B33" s="431" t="s">
        <v>58</v>
      </c>
      <c r="C33" s="111">
        <v>0</v>
      </c>
      <c r="D33" s="112">
        <f t="shared" si="0"/>
        <v>0</v>
      </c>
      <c r="F33" s="220">
        <f t="shared" si="1"/>
        <v>0</v>
      </c>
      <c r="G33" s="111">
        <v>0</v>
      </c>
      <c r="H33" s="112">
        <f t="shared" si="2"/>
        <v>0</v>
      </c>
      <c r="J33" s="112">
        <f t="shared" si="3"/>
        <v>0</v>
      </c>
      <c r="K33" s="111">
        <v>0</v>
      </c>
      <c r="L33" s="112">
        <f t="shared" si="4"/>
        <v>0</v>
      </c>
      <c r="N33" s="112">
        <f t="shared" si="5"/>
        <v>0</v>
      </c>
      <c r="O33" s="111">
        <v>0</v>
      </c>
      <c r="P33" s="112">
        <f t="shared" si="6"/>
        <v>0</v>
      </c>
      <c r="R33" s="112">
        <f t="shared" si="7"/>
        <v>0</v>
      </c>
      <c r="S33" s="111">
        <v>0</v>
      </c>
      <c r="T33" s="112">
        <f t="shared" si="8"/>
        <v>0</v>
      </c>
      <c r="V33" s="112">
        <f t="shared" si="9"/>
        <v>0</v>
      </c>
      <c r="W33" s="111">
        <v>0</v>
      </c>
      <c r="Y33" s="112">
        <f t="shared" si="10"/>
        <v>0</v>
      </c>
      <c r="AA33" s="112">
        <f t="shared" si="11"/>
        <v>0</v>
      </c>
      <c r="AB33" s="111">
        <v>0</v>
      </c>
      <c r="AC33" s="112">
        <f t="shared" si="12"/>
        <v>0</v>
      </c>
      <c r="AE33" s="112">
        <f t="shared" si="13"/>
        <v>0</v>
      </c>
      <c r="AF33" s="111">
        <v>0</v>
      </c>
      <c r="AG33" s="112">
        <f t="shared" si="14"/>
        <v>0</v>
      </c>
      <c r="AI33" s="220">
        <f t="shared" si="15"/>
        <v>0</v>
      </c>
      <c r="AJ33" s="111">
        <v>0</v>
      </c>
      <c r="AK33" s="112">
        <f t="shared" si="16"/>
        <v>0</v>
      </c>
      <c r="AM33" s="220">
        <f t="shared" si="17"/>
        <v>0</v>
      </c>
      <c r="AN33" s="111">
        <f t="shared" si="18"/>
        <v>0</v>
      </c>
      <c r="AO33" s="111">
        <v>0</v>
      </c>
      <c r="AP33" s="111">
        <v>0</v>
      </c>
      <c r="AQ33" s="111">
        <v>0</v>
      </c>
      <c r="AR33" s="111">
        <v>0</v>
      </c>
      <c r="AS33" s="111">
        <v>0</v>
      </c>
      <c r="AT33" s="111">
        <v>0</v>
      </c>
      <c r="AU33" s="111">
        <v>0</v>
      </c>
      <c r="AV33" s="111">
        <v>0</v>
      </c>
      <c r="AW33" s="111">
        <v>0</v>
      </c>
      <c r="AX33" s="111">
        <v>0</v>
      </c>
    </row>
    <row r="34" spans="1:50" x14ac:dyDescent="0.2">
      <c r="A34" s="435">
        <v>29</v>
      </c>
      <c r="B34" s="435" t="s">
        <v>60</v>
      </c>
      <c r="C34" s="114">
        <v>0</v>
      </c>
      <c r="D34" s="115">
        <f t="shared" si="0"/>
        <v>0</v>
      </c>
      <c r="E34" s="262"/>
      <c r="F34" s="118">
        <f t="shared" si="1"/>
        <v>0</v>
      </c>
      <c r="G34" s="114">
        <v>0</v>
      </c>
      <c r="H34" s="115">
        <f t="shared" si="2"/>
        <v>0</v>
      </c>
      <c r="I34" s="262"/>
      <c r="J34" s="115">
        <f t="shared" si="3"/>
        <v>0</v>
      </c>
      <c r="K34" s="114">
        <v>0</v>
      </c>
      <c r="L34" s="115">
        <f t="shared" si="4"/>
        <v>0</v>
      </c>
      <c r="M34" s="262"/>
      <c r="N34" s="115">
        <f t="shared" si="5"/>
        <v>0</v>
      </c>
      <c r="O34" s="114">
        <v>0</v>
      </c>
      <c r="P34" s="115">
        <f t="shared" si="6"/>
        <v>0</v>
      </c>
      <c r="Q34" s="262"/>
      <c r="R34" s="115">
        <f t="shared" si="7"/>
        <v>0</v>
      </c>
      <c r="S34" s="114">
        <v>0</v>
      </c>
      <c r="T34" s="115">
        <f t="shared" si="8"/>
        <v>0</v>
      </c>
      <c r="U34" s="262"/>
      <c r="V34" s="115">
        <f t="shared" si="9"/>
        <v>0</v>
      </c>
      <c r="W34" s="114">
        <v>0</v>
      </c>
      <c r="X34" s="262"/>
      <c r="Y34" s="115">
        <f t="shared" si="10"/>
        <v>0</v>
      </c>
      <c r="Z34" s="262"/>
      <c r="AA34" s="115">
        <f t="shared" si="11"/>
        <v>0</v>
      </c>
      <c r="AB34" s="114">
        <v>0</v>
      </c>
      <c r="AC34" s="115">
        <f t="shared" si="12"/>
        <v>0</v>
      </c>
      <c r="AD34" s="262"/>
      <c r="AE34" s="115">
        <f t="shared" si="13"/>
        <v>0</v>
      </c>
      <c r="AF34" s="114">
        <v>0</v>
      </c>
      <c r="AG34" s="115">
        <f t="shared" si="14"/>
        <v>0</v>
      </c>
      <c r="AH34" s="262"/>
      <c r="AI34" s="118">
        <f t="shared" si="15"/>
        <v>0</v>
      </c>
      <c r="AJ34" s="114">
        <v>0</v>
      </c>
      <c r="AK34" s="115">
        <f t="shared" si="16"/>
        <v>0</v>
      </c>
      <c r="AL34" s="262"/>
      <c r="AM34" s="118">
        <f t="shared" si="17"/>
        <v>0</v>
      </c>
      <c r="AN34" s="114">
        <f t="shared" si="18"/>
        <v>0</v>
      </c>
      <c r="AO34" s="114">
        <v>0</v>
      </c>
      <c r="AP34" s="114">
        <v>0</v>
      </c>
      <c r="AQ34" s="114">
        <v>0</v>
      </c>
      <c r="AR34" s="114">
        <v>0</v>
      </c>
      <c r="AS34" s="114">
        <v>0</v>
      </c>
      <c r="AT34" s="114">
        <v>0</v>
      </c>
      <c r="AU34" s="114">
        <v>0</v>
      </c>
      <c r="AV34" s="114">
        <v>0</v>
      </c>
      <c r="AW34" s="114">
        <v>0</v>
      </c>
      <c r="AX34" s="114">
        <v>0</v>
      </c>
    </row>
    <row r="35" spans="1:50" x14ac:dyDescent="0.2">
      <c r="A35" s="431">
        <v>30</v>
      </c>
      <c r="B35" s="431" t="s">
        <v>62</v>
      </c>
      <c r="C35" s="111">
        <v>81047034</v>
      </c>
      <c r="D35" s="112">
        <f t="shared" si="0"/>
        <v>347.78313501173625</v>
      </c>
      <c r="F35" s="220">
        <f t="shared" si="1"/>
        <v>135.16071186297182</v>
      </c>
      <c r="G35" s="111">
        <v>25650085</v>
      </c>
      <c r="H35" s="112">
        <f t="shared" si="2"/>
        <v>110.06777835469599</v>
      </c>
      <c r="J35" s="112">
        <f t="shared" si="3"/>
        <v>101.9620980749996</v>
      </c>
      <c r="K35" s="111">
        <v>330879797</v>
      </c>
      <c r="L35" s="112">
        <f t="shared" si="4"/>
        <v>1419.8473088195537</v>
      </c>
      <c r="N35" s="112">
        <f t="shared" si="5"/>
        <v>141.03008238933847</v>
      </c>
      <c r="O35" s="111">
        <v>201934637</v>
      </c>
      <c r="P35" s="112">
        <f t="shared" si="6"/>
        <v>866.52722076562293</v>
      </c>
      <c r="R35" s="112">
        <f t="shared" si="7"/>
        <v>162.59143001605935</v>
      </c>
      <c r="S35" s="111">
        <v>224761846</v>
      </c>
      <c r="T35" s="112">
        <f t="shared" si="8"/>
        <v>964.48167903226499</v>
      </c>
      <c r="V35" s="112">
        <f t="shared" si="9"/>
        <v>163.38074841282867</v>
      </c>
      <c r="W35" s="111">
        <v>530856361</v>
      </c>
      <c r="Y35" s="112">
        <f t="shared" si="10"/>
        <v>2277.9721892043822</v>
      </c>
      <c r="AA35" s="112">
        <f t="shared" si="11"/>
        <v>92.205470605762329</v>
      </c>
      <c r="AB35" s="111">
        <v>81662500</v>
      </c>
      <c r="AC35" s="112">
        <f t="shared" si="12"/>
        <v>350.4241779272997</v>
      </c>
      <c r="AE35" s="112">
        <f t="shared" si="13"/>
        <v>146.30909349129456</v>
      </c>
      <c r="AF35" s="111">
        <v>151948871</v>
      </c>
      <c r="AG35" s="112">
        <f t="shared" si="14"/>
        <v>652.03193886001918</v>
      </c>
      <c r="AI35" s="220">
        <f t="shared" si="15"/>
        <v>274.77828156619938</v>
      </c>
      <c r="AJ35" s="111">
        <v>0</v>
      </c>
      <c r="AK35" s="112">
        <f t="shared" si="16"/>
        <v>0</v>
      </c>
      <c r="AM35" s="220">
        <f t="shared" si="17"/>
        <v>0</v>
      </c>
      <c r="AN35" s="111">
        <f t="shared" si="18"/>
        <v>1628741131</v>
      </c>
      <c r="AO35" s="111">
        <v>233039</v>
      </c>
      <c r="AP35" s="111">
        <v>233039</v>
      </c>
      <c r="AQ35" s="111">
        <v>233039</v>
      </c>
      <c r="AR35" s="111">
        <v>233039</v>
      </c>
      <c r="AS35" s="111">
        <v>233039</v>
      </c>
      <c r="AT35" s="111">
        <v>233039</v>
      </c>
      <c r="AU35" s="111">
        <v>233039</v>
      </c>
      <c r="AV35" s="111">
        <v>233039</v>
      </c>
      <c r="AW35" s="111">
        <v>233039</v>
      </c>
      <c r="AX35" s="111">
        <v>0</v>
      </c>
    </row>
    <row r="36" spans="1:50" x14ac:dyDescent="0.2">
      <c r="A36" s="435">
        <v>31</v>
      </c>
      <c r="B36" s="435" t="s">
        <v>64</v>
      </c>
      <c r="C36" s="114">
        <v>0</v>
      </c>
      <c r="D36" s="115">
        <f t="shared" si="0"/>
        <v>0</v>
      </c>
      <c r="E36" s="262"/>
      <c r="F36" s="118">
        <f t="shared" si="1"/>
        <v>0</v>
      </c>
      <c r="G36" s="114">
        <v>0</v>
      </c>
      <c r="H36" s="115">
        <f t="shared" si="2"/>
        <v>0</v>
      </c>
      <c r="I36" s="262"/>
      <c r="J36" s="115">
        <f t="shared" si="3"/>
        <v>0</v>
      </c>
      <c r="K36" s="114">
        <v>0</v>
      </c>
      <c r="L36" s="115">
        <f t="shared" si="4"/>
        <v>0</v>
      </c>
      <c r="M36" s="262"/>
      <c r="N36" s="115">
        <f t="shared" si="5"/>
        <v>0</v>
      </c>
      <c r="O36" s="114">
        <v>0</v>
      </c>
      <c r="P36" s="115">
        <f t="shared" si="6"/>
        <v>0</v>
      </c>
      <c r="Q36" s="262"/>
      <c r="R36" s="115">
        <f t="shared" si="7"/>
        <v>0</v>
      </c>
      <c r="S36" s="114">
        <v>0</v>
      </c>
      <c r="T36" s="115">
        <f t="shared" si="8"/>
        <v>0</v>
      </c>
      <c r="U36" s="262"/>
      <c r="V36" s="115">
        <f t="shared" si="9"/>
        <v>0</v>
      </c>
      <c r="W36" s="114">
        <v>0</v>
      </c>
      <c r="X36" s="262"/>
      <c r="Y36" s="115">
        <f t="shared" si="10"/>
        <v>0</v>
      </c>
      <c r="Z36" s="262"/>
      <c r="AA36" s="115">
        <f t="shared" si="11"/>
        <v>0</v>
      </c>
      <c r="AB36" s="114">
        <v>0</v>
      </c>
      <c r="AC36" s="115">
        <f t="shared" si="12"/>
        <v>0</v>
      </c>
      <c r="AD36" s="262"/>
      <c r="AE36" s="115">
        <f t="shared" si="13"/>
        <v>0</v>
      </c>
      <c r="AF36" s="114">
        <v>0</v>
      </c>
      <c r="AG36" s="115">
        <f t="shared" si="14"/>
        <v>0</v>
      </c>
      <c r="AH36" s="262"/>
      <c r="AI36" s="118">
        <f t="shared" si="15"/>
        <v>0</v>
      </c>
      <c r="AJ36" s="114">
        <v>0</v>
      </c>
      <c r="AK36" s="115">
        <f t="shared" si="16"/>
        <v>0</v>
      </c>
      <c r="AL36" s="262"/>
      <c r="AM36" s="118">
        <f t="shared" si="17"/>
        <v>0</v>
      </c>
      <c r="AN36" s="114">
        <f t="shared" si="18"/>
        <v>0</v>
      </c>
      <c r="AO36" s="114">
        <v>0</v>
      </c>
      <c r="AP36" s="114">
        <v>0</v>
      </c>
      <c r="AQ36" s="114">
        <v>0</v>
      </c>
      <c r="AR36" s="114">
        <v>0</v>
      </c>
      <c r="AS36" s="114">
        <v>0</v>
      </c>
      <c r="AT36" s="114">
        <v>0</v>
      </c>
      <c r="AU36" s="114">
        <v>0</v>
      </c>
      <c r="AV36" s="114">
        <v>0</v>
      </c>
      <c r="AW36" s="114">
        <v>0</v>
      </c>
      <c r="AX36" s="114">
        <v>0</v>
      </c>
    </row>
    <row r="37" spans="1:50" x14ac:dyDescent="0.2">
      <c r="A37" s="431">
        <v>32</v>
      </c>
      <c r="B37" s="431" t="s">
        <v>66</v>
      </c>
      <c r="C37" s="111">
        <v>6904445</v>
      </c>
      <c r="D37" s="112">
        <f t="shared" si="0"/>
        <v>275.08844973903342</v>
      </c>
      <c r="F37" s="220">
        <f t="shared" si="1"/>
        <v>106.90901009548493</v>
      </c>
      <c r="G37" s="111">
        <v>3541763</v>
      </c>
      <c r="H37" s="112">
        <f t="shared" si="2"/>
        <v>141.11171759831069</v>
      </c>
      <c r="J37" s="112">
        <f t="shared" si="3"/>
        <v>130.71988009901304</v>
      </c>
      <c r="K37" s="111">
        <v>30195811</v>
      </c>
      <c r="L37" s="112">
        <f t="shared" si="4"/>
        <v>1203.0682895732898</v>
      </c>
      <c r="N37" s="112">
        <f t="shared" si="5"/>
        <v>119.49793399938369</v>
      </c>
      <c r="O37" s="111">
        <v>17243223</v>
      </c>
      <c r="P37" s="112">
        <f t="shared" si="6"/>
        <v>687.00836686720584</v>
      </c>
      <c r="R37" s="112">
        <f t="shared" si="7"/>
        <v>128.9072866092333</v>
      </c>
      <c r="S37" s="111">
        <v>11720306</v>
      </c>
      <c r="T37" s="112">
        <f t="shared" si="8"/>
        <v>466.9630662576198</v>
      </c>
      <c r="V37" s="112">
        <f t="shared" si="9"/>
        <v>79.102358193956931</v>
      </c>
      <c r="W37" s="111">
        <v>65210481</v>
      </c>
      <c r="Y37" s="112">
        <f t="shared" si="10"/>
        <v>2598.1306426550859</v>
      </c>
      <c r="AA37" s="112">
        <f t="shared" si="11"/>
        <v>105.16452296326526</v>
      </c>
      <c r="AB37" s="111">
        <v>10905477</v>
      </c>
      <c r="AC37" s="112">
        <f t="shared" si="12"/>
        <v>434.49846607434557</v>
      </c>
      <c r="AE37" s="112">
        <f t="shared" si="13"/>
        <v>181.41178805271875</v>
      </c>
      <c r="AF37" s="111">
        <v>2756802</v>
      </c>
      <c r="AG37" s="112">
        <f t="shared" si="14"/>
        <v>109.83712498505916</v>
      </c>
      <c r="AI37" s="220">
        <f t="shared" si="15"/>
        <v>46.287389707217649</v>
      </c>
      <c r="AJ37" s="111">
        <v>0</v>
      </c>
      <c r="AK37" s="112">
        <f t="shared" si="16"/>
        <v>0</v>
      </c>
      <c r="AM37" s="220">
        <f t="shared" si="17"/>
        <v>0</v>
      </c>
      <c r="AN37" s="111">
        <f t="shared" si="18"/>
        <v>148478308</v>
      </c>
      <c r="AO37" s="111">
        <v>25099</v>
      </c>
      <c r="AP37" s="111">
        <v>25099</v>
      </c>
      <c r="AQ37" s="111">
        <v>25099</v>
      </c>
      <c r="AR37" s="111">
        <v>25099</v>
      </c>
      <c r="AS37" s="111">
        <v>25099</v>
      </c>
      <c r="AT37" s="111">
        <v>25099</v>
      </c>
      <c r="AU37" s="111">
        <v>25099</v>
      </c>
      <c r="AV37" s="111">
        <v>25099</v>
      </c>
      <c r="AW37" s="111">
        <v>25099</v>
      </c>
      <c r="AX37" s="111">
        <v>0</v>
      </c>
    </row>
    <row r="38" spans="1:50" x14ac:dyDescent="0.2">
      <c r="A38" s="435">
        <v>33</v>
      </c>
      <c r="B38" s="435" t="s">
        <v>68</v>
      </c>
      <c r="C38" s="114">
        <v>5161005</v>
      </c>
      <c r="D38" s="115">
        <f t="shared" si="0"/>
        <v>198.72184359477879</v>
      </c>
      <c r="E38" s="262"/>
      <c r="F38" s="118">
        <f t="shared" si="1"/>
        <v>77.230271220845879</v>
      </c>
      <c r="G38" s="114">
        <v>3554890</v>
      </c>
      <c r="H38" s="115">
        <f t="shared" si="2"/>
        <v>136.87921142813138</v>
      </c>
      <c r="I38" s="262"/>
      <c r="J38" s="115">
        <f t="shared" si="3"/>
        <v>126.79906679944624</v>
      </c>
      <c r="K38" s="114">
        <v>25089359</v>
      </c>
      <c r="L38" s="115">
        <f t="shared" si="4"/>
        <v>966.05286665896574</v>
      </c>
      <c r="M38" s="262"/>
      <c r="N38" s="115">
        <f t="shared" si="5"/>
        <v>95.955751390366856</v>
      </c>
      <c r="O38" s="114">
        <v>15212963</v>
      </c>
      <c r="P38" s="115">
        <f t="shared" si="6"/>
        <v>585.76731739247623</v>
      </c>
      <c r="Q38" s="262"/>
      <c r="R38" s="115">
        <f t="shared" si="7"/>
        <v>109.91085278009311</v>
      </c>
      <c r="S38" s="114">
        <v>17924833</v>
      </c>
      <c r="T38" s="115">
        <f t="shared" si="8"/>
        <v>690.18647722459662</v>
      </c>
      <c r="U38" s="262"/>
      <c r="V38" s="115">
        <f t="shared" si="9"/>
        <v>116.91583743354448</v>
      </c>
      <c r="W38" s="114">
        <v>49512062</v>
      </c>
      <c r="X38" s="262"/>
      <c r="Y38" s="115">
        <f t="shared" si="10"/>
        <v>1906.4364868507182</v>
      </c>
      <c r="Z38" s="262"/>
      <c r="AA38" s="115">
        <f t="shared" si="11"/>
        <v>77.166821563112237</v>
      </c>
      <c r="AB38" s="114">
        <v>4695904</v>
      </c>
      <c r="AC38" s="115">
        <f t="shared" si="12"/>
        <v>180.81336875746024</v>
      </c>
      <c r="AD38" s="262"/>
      <c r="AE38" s="115">
        <f t="shared" si="13"/>
        <v>75.493192936874181</v>
      </c>
      <c r="AF38" s="114">
        <v>2797035</v>
      </c>
      <c r="AG38" s="115">
        <f t="shared" si="14"/>
        <v>107.69839436294328</v>
      </c>
      <c r="AH38" s="262"/>
      <c r="AI38" s="118">
        <f t="shared" si="15"/>
        <v>45.386089187943277</v>
      </c>
      <c r="AJ38" s="114">
        <v>0</v>
      </c>
      <c r="AK38" s="115">
        <f t="shared" si="16"/>
        <v>0</v>
      </c>
      <c r="AL38" s="262"/>
      <c r="AM38" s="118">
        <f t="shared" si="17"/>
        <v>0</v>
      </c>
      <c r="AN38" s="114">
        <f t="shared" si="18"/>
        <v>123948051</v>
      </c>
      <c r="AO38" s="114">
        <v>25971</v>
      </c>
      <c r="AP38" s="114">
        <v>25971</v>
      </c>
      <c r="AQ38" s="114">
        <v>25971</v>
      </c>
      <c r="AR38" s="114">
        <v>25971</v>
      </c>
      <c r="AS38" s="114">
        <v>25971</v>
      </c>
      <c r="AT38" s="114">
        <v>25971</v>
      </c>
      <c r="AU38" s="114">
        <v>25971</v>
      </c>
      <c r="AV38" s="114">
        <v>25971</v>
      </c>
      <c r="AW38" s="114">
        <v>25971</v>
      </c>
      <c r="AX38" s="114">
        <v>0</v>
      </c>
    </row>
    <row r="39" spans="1:50" x14ac:dyDescent="0.2">
      <c r="A39" s="431">
        <v>34</v>
      </c>
      <c r="B39" s="431" t="s">
        <v>70</v>
      </c>
      <c r="C39" s="111">
        <v>17186787</v>
      </c>
      <c r="D39" s="112">
        <f t="shared" si="0"/>
        <v>167.55827126311274</v>
      </c>
      <c r="F39" s="220">
        <f t="shared" si="1"/>
        <v>65.119015106028655</v>
      </c>
      <c r="G39" s="111">
        <v>13498859</v>
      </c>
      <c r="H39" s="112">
        <f t="shared" si="2"/>
        <v>131.60374176188432</v>
      </c>
      <c r="J39" s="112">
        <f t="shared" si="3"/>
        <v>121.91209657489806</v>
      </c>
      <c r="K39" s="111">
        <v>114342138</v>
      </c>
      <c r="L39" s="112">
        <f t="shared" si="4"/>
        <v>1114.7500097492493</v>
      </c>
      <c r="N39" s="112">
        <f t="shared" si="5"/>
        <v>110.72548769286887</v>
      </c>
      <c r="O39" s="111">
        <v>49841432</v>
      </c>
      <c r="P39" s="112">
        <f t="shared" si="6"/>
        <v>485.91654642592522</v>
      </c>
      <c r="R39" s="112">
        <f t="shared" si="7"/>
        <v>91.17528481338438</v>
      </c>
      <c r="S39" s="111">
        <v>32551418</v>
      </c>
      <c r="T39" s="112">
        <f t="shared" si="8"/>
        <v>317.35188940451587</v>
      </c>
      <c r="V39" s="112">
        <f t="shared" si="9"/>
        <v>53.758604573141419</v>
      </c>
      <c r="W39" s="111">
        <v>246295246</v>
      </c>
      <c r="Y39" s="112">
        <f t="shared" si="10"/>
        <v>2401.1937565807434</v>
      </c>
      <c r="AA39" s="112">
        <f t="shared" si="11"/>
        <v>97.193109463937006</v>
      </c>
      <c r="AB39" s="111">
        <v>15811954</v>
      </c>
      <c r="AC39" s="112">
        <f t="shared" si="12"/>
        <v>154.15468158951759</v>
      </c>
      <c r="AE39" s="112">
        <f t="shared" si="13"/>
        <v>64.362658576260273</v>
      </c>
      <c r="AF39" s="111">
        <v>15079520</v>
      </c>
      <c r="AG39" s="112">
        <f t="shared" si="14"/>
        <v>147.01399992200601</v>
      </c>
      <c r="AI39" s="220">
        <f t="shared" si="15"/>
        <v>61.954410293718155</v>
      </c>
      <c r="AJ39" s="111">
        <v>0</v>
      </c>
      <c r="AK39" s="112">
        <f t="shared" si="16"/>
        <v>0</v>
      </c>
      <c r="AM39" s="220">
        <f t="shared" si="17"/>
        <v>0</v>
      </c>
      <c r="AN39" s="111">
        <f t="shared" si="18"/>
        <v>504607354</v>
      </c>
      <c r="AO39" s="111">
        <v>102572</v>
      </c>
      <c r="AP39" s="111">
        <v>102572</v>
      </c>
      <c r="AQ39" s="111">
        <v>102572</v>
      </c>
      <c r="AR39" s="111">
        <v>102572</v>
      </c>
      <c r="AS39" s="111">
        <v>102572</v>
      </c>
      <c r="AT39" s="111">
        <v>102572</v>
      </c>
      <c r="AU39" s="111">
        <v>102572</v>
      </c>
      <c r="AV39" s="111">
        <v>102572</v>
      </c>
      <c r="AW39" s="111">
        <v>102572</v>
      </c>
      <c r="AX39" s="111">
        <v>0</v>
      </c>
    </row>
    <row r="40" spans="1:50" x14ac:dyDescent="0.2">
      <c r="A40" s="435">
        <v>35</v>
      </c>
      <c r="B40" s="435" t="s">
        <v>72</v>
      </c>
      <c r="C40" s="114">
        <v>124908340</v>
      </c>
      <c r="D40" s="115">
        <f t="shared" si="0"/>
        <v>275.75715563012596</v>
      </c>
      <c r="E40" s="262"/>
      <c r="F40" s="118">
        <f t="shared" si="1"/>
        <v>107.16889263482652</v>
      </c>
      <c r="G40" s="114">
        <v>29327110</v>
      </c>
      <c r="H40" s="115">
        <f t="shared" si="2"/>
        <v>64.744759528881929</v>
      </c>
      <c r="I40" s="262"/>
      <c r="J40" s="115">
        <f t="shared" si="3"/>
        <v>59.976785391748336</v>
      </c>
      <c r="K40" s="114">
        <v>329491227</v>
      </c>
      <c r="L40" s="115">
        <f t="shared" si="4"/>
        <v>727.4099036349387</v>
      </c>
      <c r="M40" s="262"/>
      <c r="N40" s="115">
        <f t="shared" si="5"/>
        <v>72.251909063197544</v>
      </c>
      <c r="O40" s="114">
        <v>165857242</v>
      </c>
      <c r="P40" s="115">
        <f t="shared" si="6"/>
        <v>366.15906747761966</v>
      </c>
      <c r="Q40" s="262"/>
      <c r="R40" s="115">
        <f t="shared" si="7"/>
        <v>68.70450802680061</v>
      </c>
      <c r="S40" s="114">
        <v>178750839</v>
      </c>
      <c r="T40" s="115">
        <f t="shared" si="8"/>
        <v>394.62395328557392</v>
      </c>
      <c r="U40" s="262"/>
      <c r="V40" s="115">
        <f t="shared" si="9"/>
        <v>66.848296065216744</v>
      </c>
      <c r="W40" s="114">
        <v>1075238746</v>
      </c>
      <c r="X40" s="262"/>
      <c r="Y40" s="115">
        <f t="shared" si="10"/>
        <v>2373.7788703321448</v>
      </c>
      <c r="Z40" s="262"/>
      <c r="AA40" s="115">
        <f t="shared" si="11"/>
        <v>96.083437229949666</v>
      </c>
      <c r="AB40" s="114">
        <v>110161122</v>
      </c>
      <c r="AC40" s="115">
        <f t="shared" si="12"/>
        <v>243.20007506098705</v>
      </c>
      <c r="AD40" s="262"/>
      <c r="AE40" s="115">
        <f t="shared" si="13"/>
        <v>101.54088890113586</v>
      </c>
      <c r="AF40" s="114">
        <v>131194781</v>
      </c>
      <c r="AG40" s="115">
        <f t="shared" si="14"/>
        <v>289.63558111553874</v>
      </c>
      <c r="AH40" s="262"/>
      <c r="AI40" s="118">
        <f t="shared" si="15"/>
        <v>122.05777434537764</v>
      </c>
      <c r="AJ40" s="114">
        <v>0</v>
      </c>
      <c r="AK40" s="115">
        <f t="shared" si="16"/>
        <v>0</v>
      </c>
      <c r="AL40" s="262"/>
      <c r="AM40" s="118">
        <f t="shared" si="17"/>
        <v>0</v>
      </c>
      <c r="AN40" s="114">
        <f t="shared" si="18"/>
        <v>2144929407</v>
      </c>
      <c r="AO40" s="114">
        <v>452965</v>
      </c>
      <c r="AP40" s="114">
        <v>452965</v>
      </c>
      <c r="AQ40" s="114">
        <v>452965</v>
      </c>
      <c r="AR40" s="114">
        <v>452965</v>
      </c>
      <c r="AS40" s="114">
        <v>452965</v>
      </c>
      <c r="AT40" s="114">
        <v>452965</v>
      </c>
      <c r="AU40" s="114">
        <v>452965</v>
      </c>
      <c r="AV40" s="114">
        <v>452965</v>
      </c>
      <c r="AW40" s="114">
        <v>452965</v>
      </c>
      <c r="AX40" s="114">
        <v>0</v>
      </c>
    </row>
    <row r="41" spans="1:50" x14ac:dyDescent="0.2">
      <c r="A41" s="431">
        <v>36</v>
      </c>
      <c r="B41" s="431" t="s">
        <v>74</v>
      </c>
      <c r="C41" s="111">
        <v>4292167</v>
      </c>
      <c r="D41" s="112">
        <f t="shared" si="0"/>
        <v>187.12036794838261</v>
      </c>
      <c r="F41" s="220">
        <f t="shared" si="1"/>
        <v>72.7215312930891</v>
      </c>
      <c r="G41" s="111">
        <v>2770235</v>
      </c>
      <c r="H41" s="112">
        <f t="shared" si="2"/>
        <v>120.77055541023628</v>
      </c>
      <c r="J41" s="112">
        <f t="shared" si="3"/>
        <v>111.87669451843092</v>
      </c>
      <c r="K41" s="111">
        <v>20795325</v>
      </c>
      <c r="L41" s="112">
        <f t="shared" si="4"/>
        <v>906.58841224169498</v>
      </c>
      <c r="N41" s="112">
        <f t="shared" si="5"/>
        <v>90.049287467371499</v>
      </c>
      <c r="O41" s="111">
        <v>20434149</v>
      </c>
      <c r="P41" s="112">
        <f t="shared" si="6"/>
        <v>890.84266283023805</v>
      </c>
      <c r="R41" s="112">
        <f t="shared" si="7"/>
        <v>167.15387468255847</v>
      </c>
      <c r="S41" s="111">
        <v>15034609</v>
      </c>
      <c r="T41" s="112">
        <f t="shared" si="8"/>
        <v>655.44550527508932</v>
      </c>
      <c r="V41" s="112">
        <f t="shared" si="9"/>
        <v>111.03080496367453</v>
      </c>
      <c r="W41" s="111">
        <v>57470216</v>
      </c>
      <c r="Y41" s="112">
        <f t="shared" si="10"/>
        <v>2505.4588891795274</v>
      </c>
      <c r="AA41" s="112">
        <f t="shared" si="11"/>
        <v>101.41344879231171</v>
      </c>
      <c r="AB41" s="111">
        <v>4224935</v>
      </c>
      <c r="AC41" s="112">
        <f t="shared" si="12"/>
        <v>184.18933647222948</v>
      </c>
      <c r="AE41" s="112">
        <f t="shared" si="13"/>
        <v>76.902726887771379</v>
      </c>
      <c r="AF41" s="111">
        <v>3452087</v>
      </c>
      <c r="AG41" s="112">
        <f t="shared" si="14"/>
        <v>150.49642514604585</v>
      </c>
      <c r="AI41" s="220">
        <f t="shared" si="15"/>
        <v>63.421968494037984</v>
      </c>
      <c r="AJ41" s="111">
        <v>0</v>
      </c>
      <c r="AK41" s="112">
        <f t="shared" si="16"/>
        <v>0</v>
      </c>
      <c r="AM41" s="220">
        <f t="shared" si="17"/>
        <v>0</v>
      </c>
      <c r="AN41" s="111">
        <f t="shared" si="18"/>
        <v>128473723</v>
      </c>
      <c r="AO41" s="111">
        <v>22938</v>
      </c>
      <c r="AP41" s="111">
        <v>22938</v>
      </c>
      <c r="AQ41" s="111">
        <v>22938</v>
      </c>
      <c r="AR41" s="111">
        <v>22938</v>
      </c>
      <c r="AS41" s="111">
        <v>22938</v>
      </c>
      <c r="AT41" s="111">
        <v>22938</v>
      </c>
      <c r="AU41" s="111">
        <v>22938</v>
      </c>
      <c r="AV41" s="111">
        <v>22938</v>
      </c>
      <c r="AW41" s="111">
        <v>22938</v>
      </c>
      <c r="AX41" s="111">
        <v>0</v>
      </c>
    </row>
    <row r="42" spans="1:50" x14ac:dyDescent="0.2">
      <c r="A42" s="435">
        <v>37</v>
      </c>
      <c r="B42" s="435" t="s">
        <v>76</v>
      </c>
      <c r="C42" s="114">
        <v>6947144</v>
      </c>
      <c r="D42" s="115">
        <f t="shared" si="0"/>
        <v>442.77527087316764</v>
      </c>
      <c r="E42" s="262"/>
      <c r="F42" s="118">
        <f t="shared" si="1"/>
        <v>172.07798418551252</v>
      </c>
      <c r="G42" s="114">
        <v>685642</v>
      </c>
      <c r="H42" s="115">
        <f t="shared" si="2"/>
        <v>43.699298916507331</v>
      </c>
      <c r="I42" s="262"/>
      <c r="J42" s="115">
        <f t="shared" si="3"/>
        <v>40.481167772598589</v>
      </c>
      <c r="K42" s="114">
        <v>18765158</v>
      </c>
      <c r="L42" s="115">
        <f t="shared" si="4"/>
        <v>1195.9947737412365</v>
      </c>
      <c r="M42" s="262"/>
      <c r="N42" s="115">
        <f t="shared" si="5"/>
        <v>118.79533836506428</v>
      </c>
      <c r="O42" s="114">
        <v>5337540</v>
      </c>
      <c r="P42" s="115">
        <f t="shared" si="6"/>
        <v>340.18738049713193</v>
      </c>
      <c r="Q42" s="262"/>
      <c r="R42" s="115">
        <f t="shared" si="7"/>
        <v>63.831292708352869</v>
      </c>
      <c r="S42" s="114">
        <v>5963303</v>
      </c>
      <c r="T42" s="115">
        <f t="shared" si="8"/>
        <v>380.07029955385593</v>
      </c>
      <c r="U42" s="262"/>
      <c r="V42" s="115">
        <f t="shared" si="9"/>
        <v>64.382944062662347</v>
      </c>
      <c r="W42" s="114">
        <v>16751391</v>
      </c>
      <c r="X42" s="262"/>
      <c r="Y42" s="115">
        <f t="shared" si="10"/>
        <v>1067.6476099426386</v>
      </c>
      <c r="Z42" s="262"/>
      <c r="AA42" s="115">
        <f t="shared" si="11"/>
        <v>43.215167762983583</v>
      </c>
      <c r="AB42" s="114">
        <v>3449148</v>
      </c>
      <c r="AC42" s="115">
        <f t="shared" si="12"/>
        <v>219.83097514340344</v>
      </c>
      <c r="AD42" s="262"/>
      <c r="AE42" s="115">
        <f t="shared" si="13"/>
        <v>91.78382292220536</v>
      </c>
      <c r="AF42" s="114">
        <v>9071213</v>
      </c>
      <c r="AG42" s="115">
        <f t="shared" si="14"/>
        <v>578.1525175270873</v>
      </c>
      <c r="AH42" s="262"/>
      <c r="AI42" s="118">
        <f t="shared" si="15"/>
        <v>243.64413118629534</v>
      </c>
      <c r="AJ42" s="114">
        <v>0</v>
      </c>
      <c r="AK42" s="115">
        <f t="shared" si="16"/>
        <v>0</v>
      </c>
      <c r="AL42" s="262"/>
      <c r="AM42" s="118">
        <f t="shared" si="17"/>
        <v>0</v>
      </c>
      <c r="AN42" s="114">
        <f t="shared" si="18"/>
        <v>66970539</v>
      </c>
      <c r="AO42" s="114">
        <v>15690</v>
      </c>
      <c r="AP42" s="114">
        <v>15690</v>
      </c>
      <c r="AQ42" s="114">
        <v>15690</v>
      </c>
      <c r="AR42" s="114">
        <v>15690</v>
      </c>
      <c r="AS42" s="114">
        <v>15690</v>
      </c>
      <c r="AT42" s="114">
        <v>15690</v>
      </c>
      <c r="AU42" s="114">
        <v>15690</v>
      </c>
      <c r="AV42" s="114">
        <v>15690</v>
      </c>
      <c r="AW42" s="114">
        <v>15690</v>
      </c>
      <c r="AX42" s="114">
        <v>0</v>
      </c>
    </row>
    <row r="43" spans="1:50" x14ac:dyDescent="0.2">
      <c r="A43" s="431">
        <v>38</v>
      </c>
      <c r="B43" s="431" t="s">
        <v>78</v>
      </c>
      <c r="C43" s="116">
        <v>7000020</v>
      </c>
      <c r="D43" s="112">
        <f t="shared" si="0"/>
        <v>238.95746569263329</v>
      </c>
      <c r="F43" s="220">
        <f t="shared" si="1"/>
        <v>92.867243740551345</v>
      </c>
      <c r="G43" s="116">
        <v>6217556</v>
      </c>
      <c r="H43" s="112">
        <f t="shared" si="2"/>
        <v>212.24673994674677</v>
      </c>
      <c r="J43" s="112">
        <f t="shared" si="3"/>
        <v>196.616332572918</v>
      </c>
      <c r="K43" s="116">
        <v>37710226</v>
      </c>
      <c r="L43" s="112">
        <f t="shared" si="4"/>
        <v>1287.3020413736601</v>
      </c>
      <c r="N43" s="112">
        <f t="shared" si="5"/>
        <v>127.86467377666706</v>
      </c>
      <c r="O43" s="116">
        <v>14565026</v>
      </c>
      <c r="P43" s="112">
        <f t="shared" si="6"/>
        <v>497.20167952481739</v>
      </c>
      <c r="R43" s="112">
        <f t="shared" si="7"/>
        <v>93.292778510638627</v>
      </c>
      <c r="S43" s="116">
        <v>17899917</v>
      </c>
      <c r="T43" s="112">
        <f t="shared" si="8"/>
        <v>611.04379736464807</v>
      </c>
      <c r="V43" s="112">
        <f t="shared" si="9"/>
        <v>103.50926834258021</v>
      </c>
      <c r="W43" s="116">
        <v>88060982</v>
      </c>
      <c r="Y43" s="112">
        <f t="shared" si="10"/>
        <v>3006.1098518467948</v>
      </c>
      <c r="AA43" s="112">
        <f t="shared" si="11"/>
        <v>121.67829567706951</v>
      </c>
      <c r="AB43" s="116">
        <v>5088963</v>
      </c>
      <c r="AC43" s="112">
        <f t="shared" si="12"/>
        <v>173.72031815388817</v>
      </c>
      <c r="AE43" s="112">
        <f t="shared" si="13"/>
        <v>72.531702636647793</v>
      </c>
      <c r="AF43" s="116">
        <v>4594031</v>
      </c>
      <c r="AG43" s="112">
        <f t="shared" si="14"/>
        <v>156.8249812248242</v>
      </c>
      <c r="AI43" s="220">
        <f t="shared" si="15"/>
        <v>66.088938715101591</v>
      </c>
      <c r="AJ43" s="116">
        <v>0</v>
      </c>
      <c r="AK43" s="112">
        <f t="shared" si="16"/>
        <v>0</v>
      </c>
      <c r="AM43" s="220">
        <f t="shared" si="17"/>
        <v>0</v>
      </c>
      <c r="AN43" s="116">
        <f t="shared" si="18"/>
        <v>181136721</v>
      </c>
      <c r="AO43" s="116">
        <v>29294</v>
      </c>
      <c r="AP43" s="116">
        <v>29294</v>
      </c>
      <c r="AQ43" s="116">
        <v>29294</v>
      </c>
      <c r="AR43" s="116">
        <v>29294</v>
      </c>
      <c r="AS43" s="116">
        <v>29294</v>
      </c>
      <c r="AT43" s="116">
        <v>29294</v>
      </c>
      <c r="AU43" s="116">
        <v>29294</v>
      </c>
      <c r="AV43" s="116">
        <v>29294</v>
      </c>
      <c r="AW43" s="116">
        <v>29294</v>
      </c>
      <c r="AX43" s="116">
        <v>0</v>
      </c>
    </row>
    <row r="44" spans="1:50" ht="13.5" thickBot="1" x14ac:dyDescent="0.25">
      <c r="A44" s="436">
        <f>A43</f>
        <v>38</v>
      </c>
      <c r="B44" s="437" t="s">
        <v>245</v>
      </c>
      <c r="C44" s="126">
        <f>SUM(C6:C43)</f>
        <v>596759369</v>
      </c>
      <c r="D44" s="224">
        <f>IF(C44=0,0,IF(ISNONTEXT(E44),C44/$AO44,C44/AP44))</f>
        <v>257.31081925961189</v>
      </c>
      <c r="E44" s="264"/>
      <c r="F44" s="225">
        <f t="shared" si="1"/>
        <v>100</v>
      </c>
      <c r="G44" s="126">
        <f>SUM(G6:G43)</f>
        <v>250358670</v>
      </c>
      <c r="H44" s="224">
        <f>IF(G44=0,0,IF(ISNONTEXT(I44),G44/$AO44,G44/AQ44))</f>
        <v>107.94969938117019</v>
      </c>
      <c r="I44" s="264"/>
      <c r="J44" s="225">
        <f t="shared" si="3"/>
        <v>100</v>
      </c>
      <c r="K44" s="126">
        <f>SUM(K6:K43)</f>
        <v>2334915034</v>
      </c>
      <c r="L44" s="224">
        <f>IF(K44=0,0,IF(ISNONTEXT(M44),K44/$AO44,K44/AR44))</f>
        <v>1006.7691124931873</v>
      </c>
      <c r="M44" s="264"/>
      <c r="N44" s="225">
        <f t="shared" si="5"/>
        <v>100</v>
      </c>
      <c r="O44" s="126">
        <f>SUM(O6:O43)</f>
        <v>1236020739</v>
      </c>
      <c r="P44" s="224">
        <f>IF(O44=0,0,IF(ISNONTEXT(Q44),O44/$AO44,O44/AS44))</f>
        <v>532.94765946768223</v>
      </c>
      <c r="Q44" s="264"/>
      <c r="R44" s="225">
        <f t="shared" si="7"/>
        <v>100</v>
      </c>
      <c r="S44" s="126">
        <f>SUM(S6:S43)</f>
        <v>1369097255</v>
      </c>
      <c r="T44" s="224">
        <f>IF(S44=0,0,IF(ISNONTEXT(U44),S44/$AO44,S44/AT44))</f>
        <v>590.32761717752896</v>
      </c>
      <c r="U44" s="264"/>
      <c r="V44" s="225">
        <f t="shared" si="9"/>
        <v>100</v>
      </c>
      <c r="W44" s="126">
        <f>SUM(W6:W43)</f>
        <v>5729713773</v>
      </c>
      <c r="X44" s="264"/>
      <c r="Y44" s="224">
        <f>IF(W44=0,0,IF(ISNONTEXT(Z44),W44/$AO44,W44/AU44))</f>
        <v>2470.5390843284972</v>
      </c>
      <c r="Z44" s="264"/>
      <c r="AA44" s="225">
        <f t="shared" si="11"/>
        <v>100</v>
      </c>
      <c r="AB44" s="126">
        <f>SUM(AB6:AB43)</f>
        <v>555474264</v>
      </c>
      <c r="AC44" s="224">
        <f>IF(AB44=0,0,IF(ISNONTEXT(AD44),AB44/$AO44,AB44/AV44))</f>
        <v>239.50949976198854</v>
      </c>
      <c r="AD44" s="264"/>
      <c r="AE44" s="225">
        <f t="shared" si="13"/>
        <v>100</v>
      </c>
      <c r="AF44" s="126">
        <f>SUM(AF6:AF43)</f>
        <v>550335673</v>
      </c>
      <c r="AG44" s="224">
        <f>IF(AF44=0,0,IF(ISNONTEXT(AH44),AF44/$AO44,AF44/AW44))</f>
        <v>237.29384110837455</v>
      </c>
      <c r="AH44" s="264"/>
      <c r="AI44" s="225">
        <f t="shared" si="15"/>
        <v>100</v>
      </c>
      <c r="AJ44" s="126">
        <f>SUM(AJ6:AJ43)</f>
        <v>121317</v>
      </c>
      <c r="AK44" s="224">
        <f>IF(AJ44=0,0,IF(ISNONTEXT(AL44),AJ44/$AO44,AJ44/AX44))</f>
        <v>0.76126202443478097</v>
      </c>
      <c r="AL44" s="444" t="s">
        <v>341</v>
      </c>
      <c r="AM44" s="225">
        <f t="shared" si="17"/>
        <v>100</v>
      </c>
      <c r="AN44" s="126">
        <f t="shared" ref="AN44:AX44" si="19">SUM(AN6:AN43)</f>
        <v>12622796094</v>
      </c>
      <c r="AO44" s="255">
        <f t="shared" si="19"/>
        <v>2319216</v>
      </c>
      <c r="AP44" s="127">
        <f t="shared" si="19"/>
        <v>2319216</v>
      </c>
      <c r="AQ44" s="127">
        <f t="shared" si="19"/>
        <v>2319216</v>
      </c>
      <c r="AR44" s="127">
        <f t="shared" si="19"/>
        <v>2319216</v>
      </c>
      <c r="AS44" s="127">
        <f t="shared" si="19"/>
        <v>2319216</v>
      </c>
      <c r="AT44" s="127">
        <f t="shared" si="19"/>
        <v>2319216</v>
      </c>
      <c r="AU44" s="127">
        <f t="shared" si="19"/>
        <v>2319216</v>
      </c>
      <c r="AV44" s="127">
        <f t="shared" si="19"/>
        <v>2319216</v>
      </c>
      <c r="AW44" s="127">
        <f t="shared" si="19"/>
        <v>2319216</v>
      </c>
      <c r="AX44" s="127">
        <f t="shared" si="19"/>
        <v>159363</v>
      </c>
    </row>
    <row r="45" spans="1:50" customFormat="1" x14ac:dyDescent="0.2">
      <c r="E45" s="167"/>
      <c r="I45" s="167"/>
      <c r="M45" s="167"/>
      <c r="Q45" s="167"/>
      <c r="U45" s="167"/>
      <c r="X45" s="167"/>
      <c r="Z45" s="167"/>
      <c r="AD45" s="167"/>
      <c r="AH45" s="167"/>
      <c r="AL45" s="167"/>
    </row>
    <row r="46" spans="1:50" customFormat="1" x14ac:dyDescent="0.2"/>
    <row r="47" spans="1:50" customFormat="1" x14ac:dyDescent="0.2"/>
    <row r="48" spans="1:50" customFormat="1" x14ac:dyDescent="0.2">
      <c r="A48" s="295"/>
      <c r="B48" s="295"/>
      <c r="C48" s="295"/>
      <c r="D48" s="295"/>
      <c r="E48" s="295"/>
      <c r="F48" s="295"/>
      <c r="G48" s="295"/>
      <c r="H48" s="295"/>
      <c r="I48" s="295"/>
      <c r="J48" s="295"/>
      <c r="K48" s="295"/>
      <c r="L48" s="295"/>
      <c r="M48" s="295"/>
      <c r="N48" s="295"/>
      <c r="O48" s="295"/>
      <c r="P48" s="295"/>
      <c r="Q48" s="295"/>
      <c r="R48" s="295"/>
      <c r="S48" s="295"/>
      <c r="U48" s="167"/>
      <c r="X48" s="167"/>
      <c r="Z48" s="167"/>
      <c r="AD48" s="167"/>
      <c r="AH48" s="167"/>
      <c r="AL48" s="167"/>
    </row>
    <row r="49" spans="1:50" customFormat="1" x14ac:dyDescent="0.2">
      <c r="A49" s="245"/>
      <c r="B49" s="249"/>
      <c r="E49" s="167"/>
      <c r="I49" s="167"/>
      <c r="M49" s="167"/>
      <c r="Q49" s="167"/>
      <c r="U49" s="167"/>
      <c r="X49" s="167"/>
      <c r="Z49" s="167"/>
      <c r="AD49" s="167"/>
      <c r="AH49" s="167"/>
      <c r="AL49" s="167"/>
    </row>
    <row r="50" spans="1:50" s="272" customFormat="1" ht="15.75" x14ac:dyDescent="0.25">
      <c r="A50" s="360" t="s">
        <v>0</v>
      </c>
    </row>
    <row r="51" spans="1:50" s="273" customFormat="1" ht="15.75" x14ac:dyDescent="0.2">
      <c r="A51" s="323" t="s">
        <v>427</v>
      </c>
    </row>
    <row r="52" spans="1:50" s="271" customFormat="1" ht="15.75" x14ac:dyDescent="0.2">
      <c r="A52" s="325" t="str">
        <f>A3</f>
        <v>FOR THE YEAR ENDED JUNE 30, 2025</v>
      </c>
    </row>
    <row r="53" spans="1:50" customFormat="1" x14ac:dyDescent="0.2">
      <c r="E53" s="167"/>
      <c r="I53" s="167"/>
      <c r="M53" s="167"/>
      <c r="Q53" s="167"/>
      <c r="U53" s="167"/>
      <c r="X53" s="167"/>
      <c r="Z53" s="167"/>
      <c r="AD53" s="167"/>
      <c r="AH53" s="167"/>
      <c r="AL53" s="167"/>
    </row>
    <row r="54" spans="1:50" ht="60.75" thickBot="1" x14ac:dyDescent="0.3">
      <c r="A54" s="361" t="s">
        <v>1</v>
      </c>
      <c r="B54" s="362" t="s">
        <v>330</v>
      </c>
      <c r="C54" s="356" t="s">
        <v>426</v>
      </c>
      <c r="D54" s="356" t="s">
        <v>346</v>
      </c>
      <c r="E54" s="363"/>
      <c r="F54" s="356" t="s">
        <v>347</v>
      </c>
      <c r="G54" s="356" t="s">
        <v>425</v>
      </c>
      <c r="H54" s="356" t="s">
        <v>346</v>
      </c>
      <c r="I54" s="363"/>
      <c r="J54" s="356" t="s">
        <v>347</v>
      </c>
      <c r="K54" s="356" t="s">
        <v>424</v>
      </c>
      <c r="L54" s="356" t="s">
        <v>346</v>
      </c>
      <c r="M54" s="363"/>
      <c r="N54" s="356" t="s">
        <v>347</v>
      </c>
      <c r="O54" s="356" t="s">
        <v>423</v>
      </c>
      <c r="P54" s="356" t="s">
        <v>346</v>
      </c>
      <c r="Q54" s="363"/>
      <c r="R54" s="356" t="s">
        <v>347</v>
      </c>
      <c r="S54" s="356" t="s">
        <v>422</v>
      </c>
      <c r="T54" s="356" t="s">
        <v>346</v>
      </c>
      <c r="U54" s="363"/>
      <c r="V54" s="356" t="s">
        <v>347</v>
      </c>
      <c r="W54" s="356" t="s">
        <v>421</v>
      </c>
      <c r="X54" s="363"/>
      <c r="Y54" s="356" t="s">
        <v>346</v>
      </c>
      <c r="Z54" s="363"/>
      <c r="AA54" s="356" t="s">
        <v>347</v>
      </c>
      <c r="AB54" s="356" t="s">
        <v>420</v>
      </c>
      <c r="AC54" s="356" t="s">
        <v>346</v>
      </c>
      <c r="AD54" s="363"/>
      <c r="AE54" s="356" t="s">
        <v>347</v>
      </c>
      <c r="AF54" s="356" t="s">
        <v>419</v>
      </c>
      <c r="AG54" s="356" t="s">
        <v>346</v>
      </c>
      <c r="AH54" s="363"/>
      <c r="AI54" s="356" t="s">
        <v>347</v>
      </c>
      <c r="AJ54" s="356" t="s">
        <v>484</v>
      </c>
      <c r="AK54" s="356" t="s">
        <v>346</v>
      </c>
      <c r="AL54" s="363"/>
      <c r="AM54" s="356" t="s">
        <v>347</v>
      </c>
      <c r="AN54" s="356" t="s">
        <v>418</v>
      </c>
      <c r="AO54" s="332" t="s">
        <v>343</v>
      </c>
      <c r="AP54" s="364" t="s">
        <v>343</v>
      </c>
      <c r="AQ54" s="364" t="s">
        <v>343</v>
      </c>
      <c r="AR54" s="364" t="s">
        <v>343</v>
      </c>
      <c r="AS54" s="364" t="s">
        <v>343</v>
      </c>
      <c r="AT54" s="364" t="s">
        <v>343</v>
      </c>
      <c r="AU54" s="364" t="s">
        <v>343</v>
      </c>
      <c r="AV54" s="364" t="s">
        <v>343</v>
      </c>
      <c r="AW54" s="364" t="s">
        <v>343</v>
      </c>
      <c r="AX54" s="364" t="s">
        <v>343</v>
      </c>
    </row>
    <row r="55" spans="1:50" x14ac:dyDescent="0.2">
      <c r="A55" s="435">
        <v>1</v>
      </c>
      <c r="B55" s="435" t="s">
        <v>80</v>
      </c>
      <c r="C55" s="132">
        <v>5941215</v>
      </c>
      <c r="D55" s="115">
        <f t="shared" ref="D55:D86" si="20">IFERROR(C55/$AO55,0)</f>
        <v>177.3602901665771</v>
      </c>
      <c r="E55" s="262"/>
      <c r="F55" s="115">
        <f t="shared" ref="F55:F86" si="21">IF(D55,D55/D$150*100,0)</f>
        <v>87.569115205494498</v>
      </c>
      <c r="G55" s="132">
        <v>2211855</v>
      </c>
      <c r="H55" s="115">
        <f t="shared" ref="H55:H86" si="22">IFERROR(G55/$AO55,0)</f>
        <v>66.029464445638553</v>
      </c>
      <c r="I55" s="262"/>
      <c r="J55" s="115">
        <f t="shared" ref="J55:J86" si="23">IF(H55,H55/H$150*100,0)</f>
        <v>76.273344969388418</v>
      </c>
      <c r="K55" s="132">
        <v>21665271</v>
      </c>
      <c r="L55" s="115">
        <f t="shared" ref="L55:L86" si="24">IFERROR(K55/$AO55,0)</f>
        <v>646.76312018627982</v>
      </c>
      <c r="M55" s="262"/>
      <c r="N55" s="115">
        <f t="shared" ref="N55:N86" si="25">IF(L55,L55/L$150*100,0)</f>
        <v>80.539119084921552</v>
      </c>
      <c r="O55" s="132">
        <v>10576261</v>
      </c>
      <c r="P55" s="115">
        <f t="shared" ref="P55:P86" si="26">IFERROR(O55/$AO55,0)</f>
        <v>315.72813302286704</v>
      </c>
      <c r="Q55" s="262"/>
      <c r="R55" s="115">
        <f t="shared" ref="R55:R86" si="27">IF(P55,P55/P$150*100,0)</f>
        <v>148.00744714546542</v>
      </c>
      <c r="S55" s="132">
        <v>18867408</v>
      </c>
      <c r="T55" s="115">
        <f t="shared" ref="T55:T86" si="28">IFERROR(S55/$AO55,0)</f>
        <v>563.23983521404261</v>
      </c>
      <c r="U55" s="262"/>
      <c r="V55" s="115">
        <f t="shared" ref="V55:V86" si="29">IF(T55,T55/T$150*100,0)</f>
        <v>104.78415850882892</v>
      </c>
      <c r="W55" s="132">
        <v>89860247</v>
      </c>
      <c r="X55" s="262"/>
      <c r="Y55" s="115">
        <f t="shared" ref="Y55:Y86" si="30">IFERROR(W55/$AO55,0)</f>
        <v>2682.555585408084</v>
      </c>
      <c r="Z55" s="262"/>
      <c r="AA55" s="115">
        <f t="shared" ref="AA55:AA86" si="31">IF(Y55,Y55/Y$150*100,0)</f>
        <v>93.922303881196157</v>
      </c>
      <c r="AB55" s="132">
        <v>1105286</v>
      </c>
      <c r="AC55" s="115">
        <f t="shared" ref="AC55:AC86" si="32">IFERROR(AB55/$AO55,0)</f>
        <v>32.995581825780647</v>
      </c>
      <c r="AD55" s="262"/>
      <c r="AE55" s="115">
        <f t="shared" ref="AE55:AE86" si="33">IF(AC55,AC55/AC$150*100,0)</f>
        <v>23.375832461577012</v>
      </c>
      <c r="AF55" s="132">
        <v>6091121</v>
      </c>
      <c r="AG55" s="115">
        <f t="shared" ref="AG55:AG86" si="34">IFERROR(AF55/$AO55,0)</f>
        <v>181.83536330527195</v>
      </c>
      <c r="AH55" s="262"/>
      <c r="AI55" s="115">
        <f t="shared" ref="AI55:AI86" si="35">IF(AG55,AG55/AG$150*100,0)</f>
        <v>91.013097227639932</v>
      </c>
      <c r="AJ55" s="132">
        <v>0</v>
      </c>
      <c r="AK55" s="115">
        <f t="shared" ref="AK55:AK86" si="36">IFERROR(AJ55/$AO55,0)</f>
        <v>0</v>
      </c>
      <c r="AL55" s="262"/>
      <c r="AM55" s="115">
        <f t="shared" ref="AM55:AM86" si="37">IF(AK55,AK55/AK$150*100,0)</f>
        <v>0</v>
      </c>
      <c r="AN55" s="132">
        <f t="shared" ref="AN55:AN86" si="38">(C55+G55+K55+O55+S55+W55+AB55+AF55+AJ55)</f>
        <v>156318664</v>
      </c>
      <c r="AO55" s="117">
        <v>33498</v>
      </c>
      <c r="AP55" s="117">
        <v>33498</v>
      </c>
      <c r="AQ55" s="117">
        <v>33498</v>
      </c>
      <c r="AR55" s="117">
        <v>33498</v>
      </c>
      <c r="AS55" s="117">
        <v>33498</v>
      </c>
      <c r="AT55" s="117">
        <v>33498</v>
      </c>
      <c r="AU55" s="117">
        <v>33498</v>
      </c>
      <c r="AV55" s="117">
        <v>33498</v>
      </c>
      <c r="AW55" s="117">
        <v>33498</v>
      </c>
      <c r="AX55" s="117">
        <v>0</v>
      </c>
    </row>
    <row r="56" spans="1:50" x14ac:dyDescent="0.2">
      <c r="A56" s="431">
        <v>2</v>
      </c>
      <c r="B56" s="431" t="s">
        <v>81</v>
      </c>
      <c r="C56" s="111">
        <v>23810623</v>
      </c>
      <c r="D56" s="112">
        <f t="shared" si="20"/>
        <v>202.14468970201204</v>
      </c>
      <c r="F56" s="112">
        <f t="shared" si="21"/>
        <v>99.806059203382134</v>
      </c>
      <c r="G56" s="111">
        <v>7987225</v>
      </c>
      <c r="H56" s="112">
        <f t="shared" si="22"/>
        <v>67.809024535189749</v>
      </c>
      <c r="J56" s="112">
        <f t="shared" si="23"/>
        <v>78.328987881892147</v>
      </c>
      <c r="K56" s="111">
        <v>78982536</v>
      </c>
      <c r="L56" s="112">
        <f t="shared" si="24"/>
        <v>670.53685372272685</v>
      </c>
      <c r="N56" s="112">
        <f t="shared" si="25"/>
        <v>83.499577862833348</v>
      </c>
      <c r="O56" s="111">
        <v>11692906</v>
      </c>
      <c r="P56" s="112">
        <f t="shared" si="26"/>
        <v>99.269089056795991</v>
      </c>
      <c r="R56" s="112">
        <f t="shared" si="27"/>
        <v>46.535493404029673</v>
      </c>
      <c r="S56" s="111">
        <v>74333114</v>
      </c>
      <c r="T56" s="112">
        <f t="shared" si="28"/>
        <v>631.0647253586892</v>
      </c>
      <c r="V56" s="112">
        <f t="shared" si="29"/>
        <v>117.40218300821428</v>
      </c>
      <c r="W56" s="111">
        <v>295300906</v>
      </c>
      <c r="Y56" s="112">
        <f t="shared" si="30"/>
        <v>2507.0116818066049</v>
      </c>
      <c r="AA56" s="112">
        <f t="shared" si="31"/>
        <v>87.776117033015197</v>
      </c>
      <c r="AB56" s="111">
        <v>11937633</v>
      </c>
      <c r="AC56" s="112">
        <f t="shared" si="32"/>
        <v>101.34674420578996</v>
      </c>
      <c r="AE56" s="112">
        <f t="shared" si="33"/>
        <v>71.799446531650815</v>
      </c>
      <c r="AF56" s="111">
        <v>41415315</v>
      </c>
      <c r="AG56" s="112">
        <f t="shared" si="34"/>
        <v>351.60297987944648</v>
      </c>
      <c r="AI56" s="112">
        <f t="shared" si="35"/>
        <v>175.98598870766631</v>
      </c>
      <c r="AJ56" s="111">
        <v>0</v>
      </c>
      <c r="AK56" s="112">
        <f t="shared" si="36"/>
        <v>0</v>
      </c>
      <c r="AM56" s="112">
        <f t="shared" si="37"/>
        <v>0</v>
      </c>
      <c r="AN56" s="111">
        <f t="shared" si="38"/>
        <v>545460258</v>
      </c>
      <c r="AO56" s="111">
        <v>117790</v>
      </c>
      <c r="AP56" s="111">
        <v>117790</v>
      </c>
      <c r="AQ56" s="111">
        <v>117790</v>
      </c>
      <c r="AR56" s="111">
        <v>117790</v>
      </c>
      <c r="AS56" s="111">
        <v>117790</v>
      </c>
      <c r="AT56" s="111">
        <v>117790</v>
      </c>
      <c r="AU56" s="111">
        <v>117790</v>
      </c>
      <c r="AV56" s="111">
        <v>117790</v>
      </c>
      <c r="AW56" s="111">
        <v>117790</v>
      </c>
      <c r="AX56" s="111">
        <v>0</v>
      </c>
    </row>
    <row r="57" spans="1:50" x14ac:dyDescent="0.2">
      <c r="A57" s="435">
        <v>3</v>
      </c>
      <c r="B57" s="435" t="s">
        <v>246</v>
      </c>
      <c r="C57" s="114">
        <v>2184061</v>
      </c>
      <c r="D57" s="115">
        <f t="shared" si="20"/>
        <v>145.75954351308062</v>
      </c>
      <c r="E57" s="262"/>
      <c r="F57" s="115">
        <f t="shared" si="21"/>
        <v>71.966696977148843</v>
      </c>
      <c r="G57" s="114">
        <v>2445907</v>
      </c>
      <c r="H57" s="115">
        <f t="shared" si="22"/>
        <v>163.23458355579285</v>
      </c>
      <c r="I57" s="262"/>
      <c r="J57" s="115">
        <f t="shared" si="23"/>
        <v>188.55896843954844</v>
      </c>
      <c r="K57" s="114">
        <v>10543401</v>
      </c>
      <c r="L57" s="115">
        <f t="shared" si="24"/>
        <v>703.64395355045383</v>
      </c>
      <c r="M57" s="262"/>
      <c r="N57" s="115">
        <f t="shared" si="25"/>
        <v>87.62228766547905</v>
      </c>
      <c r="O57" s="114">
        <v>6227792</v>
      </c>
      <c r="P57" s="115">
        <f t="shared" si="26"/>
        <v>415.62947143619863</v>
      </c>
      <c r="Q57" s="262"/>
      <c r="R57" s="115">
        <f t="shared" si="27"/>
        <v>194.83932722978315</v>
      </c>
      <c r="S57" s="114">
        <v>15794447</v>
      </c>
      <c r="T57" s="115">
        <f t="shared" si="28"/>
        <v>1054.0874933262146</v>
      </c>
      <c r="U57" s="262"/>
      <c r="V57" s="115">
        <f t="shared" si="29"/>
        <v>196.10060240304975</v>
      </c>
      <c r="W57" s="114">
        <v>49332350</v>
      </c>
      <c r="X57" s="445" t="s">
        <v>366</v>
      </c>
      <c r="Y57" s="115">
        <f t="shared" si="30"/>
        <v>3292.3351575013348</v>
      </c>
      <c r="Z57" s="262"/>
      <c r="AA57" s="115">
        <f t="shared" si="31"/>
        <v>115.27205804182637</v>
      </c>
      <c r="AB57" s="114">
        <v>1096019</v>
      </c>
      <c r="AC57" s="115">
        <f t="shared" si="32"/>
        <v>73.145955686065136</v>
      </c>
      <c r="AD57" s="262"/>
      <c r="AE57" s="115">
        <f t="shared" si="33"/>
        <v>51.820501738309368</v>
      </c>
      <c r="AF57" s="114">
        <v>2196546</v>
      </c>
      <c r="AG57" s="115">
        <f t="shared" si="34"/>
        <v>146.59276561665777</v>
      </c>
      <c r="AH57" s="262"/>
      <c r="AI57" s="115">
        <f t="shared" si="35"/>
        <v>73.373305320916558</v>
      </c>
      <c r="AJ57" s="114">
        <v>0</v>
      </c>
      <c r="AK57" s="115">
        <f t="shared" si="36"/>
        <v>0</v>
      </c>
      <c r="AL57" s="262"/>
      <c r="AM57" s="115">
        <f t="shared" si="37"/>
        <v>0</v>
      </c>
      <c r="AN57" s="114">
        <f t="shared" si="38"/>
        <v>89820523</v>
      </c>
      <c r="AO57" s="114">
        <v>14984</v>
      </c>
      <c r="AP57" s="114">
        <v>14984</v>
      </c>
      <c r="AQ57" s="114">
        <v>14984</v>
      </c>
      <c r="AR57" s="114">
        <v>14984</v>
      </c>
      <c r="AS57" s="114">
        <v>14984</v>
      </c>
      <c r="AT57" s="114">
        <v>14984</v>
      </c>
      <c r="AU57" s="114">
        <v>14984</v>
      </c>
      <c r="AV57" s="114">
        <v>14984</v>
      </c>
      <c r="AW57" s="114">
        <v>14984</v>
      </c>
      <c r="AX57" s="114">
        <v>0</v>
      </c>
    </row>
    <row r="58" spans="1:50" x14ac:dyDescent="0.2">
      <c r="A58" s="431">
        <v>4</v>
      </c>
      <c r="B58" s="431" t="s">
        <v>82</v>
      </c>
      <c r="C58" s="111">
        <v>2521241</v>
      </c>
      <c r="D58" s="112">
        <f t="shared" si="20"/>
        <v>184.99090175361363</v>
      </c>
      <c r="F58" s="112">
        <f t="shared" si="21"/>
        <v>91.336620911117791</v>
      </c>
      <c r="G58" s="111">
        <v>988601</v>
      </c>
      <c r="H58" s="112">
        <f t="shared" si="22"/>
        <v>72.536576417932352</v>
      </c>
      <c r="J58" s="112">
        <f t="shared" si="23"/>
        <v>83.789977133288787</v>
      </c>
      <c r="K58" s="111">
        <v>13547672</v>
      </c>
      <c r="L58" s="112">
        <f t="shared" si="24"/>
        <v>994.0327243378091</v>
      </c>
      <c r="N58" s="112">
        <f t="shared" si="25"/>
        <v>123.78337208944978</v>
      </c>
      <c r="O58" s="111">
        <v>1584007</v>
      </c>
      <c r="P58" s="112">
        <f t="shared" si="26"/>
        <v>116.22327390124001</v>
      </c>
      <c r="R58" s="112">
        <f t="shared" si="27"/>
        <v>54.483298350118382</v>
      </c>
      <c r="S58" s="111">
        <v>4863144</v>
      </c>
      <c r="T58" s="112">
        <f t="shared" si="28"/>
        <v>356.8232445520581</v>
      </c>
      <c r="V58" s="112">
        <f t="shared" si="29"/>
        <v>66.382775292462654</v>
      </c>
      <c r="W58" s="111">
        <v>25979248</v>
      </c>
      <c r="Y58" s="112">
        <f t="shared" si="30"/>
        <v>1906.1741873945264</v>
      </c>
      <c r="AA58" s="112">
        <f t="shared" si="31"/>
        <v>66.739445121963996</v>
      </c>
      <c r="AB58" s="111">
        <v>1176407</v>
      </c>
      <c r="AC58" s="112">
        <f t="shared" si="32"/>
        <v>86.316457553745693</v>
      </c>
      <c r="AE58" s="112">
        <f t="shared" si="33"/>
        <v>61.151188698744676</v>
      </c>
      <c r="AF58" s="111">
        <v>401573</v>
      </c>
      <c r="AG58" s="112">
        <f t="shared" si="34"/>
        <v>29.464597549343313</v>
      </c>
      <c r="AI58" s="112">
        <f t="shared" si="35"/>
        <v>14.747759911968208</v>
      </c>
      <c r="AJ58" s="111">
        <v>0</v>
      </c>
      <c r="AK58" s="112">
        <f t="shared" si="36"/>
        <v>0</v>
      </c>
      <c r="AM58" s="112">
        <f t="shared" si="37"/>
        <v>0</v>
      </c>
      <c r="AN58" s="111">
        <f t="shared" si="38"/>
        <v>51061893</v>
      </c>
      <c r="AO58" s="111">
        <v>13629</v>
      </c>
      <c r="AP58" s="111">
        <v>13629</v>
      </c>
      <c r="AQ58" s="111">
        <v>13629</v>
      </c>
      <c r="AR58" s="111">
        <v>13629</v>
      </c>
      <c r="AS58" s="111">
        <v>13629</v>
      </c>
      <c r="AT58" s="111">
        <v>13629</v>
      </c>
      <c r="AU58" s="111">
        <v>13629</v>
      </c>
      <c r="AV58" s="111">
        <v>13629</v>
      </c>
      <c r="AW58" s="111">
        <v>13629</v>
      </c>
      <c r="AX58" s="111">
        <v>0</v>
      </c>
    </row>
    <row r="59" spans="1:50" x14ac:dyDescent="0.2">
      <c r="A59" s="435">
        <v>5</v>
      </c>
      <c r="B59" s="435" t="s">
        <v>83</v>
      </c>
      <c r="C59" s="114">
        <v>0</v>
      </c>
      <c r="D59" s="115">
        <f t="shared" si="20"/>
        <v>0</v>
      </c>
      <c r="E59" s="262"/>
      <c r="F59" s="115">
        <f t="shared" si="21"/>
        <v>0</v>
      </c>
      <c r="G59" s="114">
        <v>0</v>
      </c>
      <c r="H59" s="115">
        <f t="shared" si="22"/>
        <v>0</v>
      </c>
      <c r="I59" s="262"/>
      <c r="J59" s="115">
        <f t="shared" si="23"/>
        <v>0</v>
      </c>
      <c r="K59" s="114">
        <v>0</v>
      </c>
      <c r="L59" s="115">
        <f t="shared" si="24"/>
        <v>0</v>
      </c>
      <c r="M59" s="262"/>
      <c r="N59" s="115">
        <f t="shared" si="25"/>
        <v>0</v>
      </c>
      <c r="O59" s="114">
        <v>0</v>
      </c>
      <c r="P59" s="115">
        <f t="shared" si="26"/>
        <v>0</v>
      </c>
      <c r="Q59" s="262"/>
      <c r="R59" s="115">
        <f t="shared" si="27"/>
        <v>0</v>
      </c>
      <c r="S59" s="114">
        <v>0</v>
      </c>
      <c r="T59" s="115">
        <f t="shared" si="28"/>
        <v>0</v>
      </c>
      <c r="U59" s="262"/>
      <c r="V59" s="115">
        <f t="shared" si="29"/>
        <v>0</v>
      </c>
      <c r="W59" s="114">
        <v>0</v>
      </c>
      <c r="X59" s="262"/>
      <c r="Y59" s="115">
        <f t="shared" si="30"/>
        <v>0</v>
      </c>
      <c r="Z59" s="262"/>
      <c r="AA59" s="115">
        <f t="shared" si="31"/>
        <v>0</v>
      </c>
      <c r="AB59" s="114">
        <v>0</v>
      </c>
      <c r="AC59" s="115">
        <f t="shared" si="32"/>
        <v>0</v>
      </c>
      <c r="AD59" s="262"/>
      <c r="AE59" s="115">
        <f t="shared" si="33"/>
        <v>0</v>
      </c>
      <c r="AF59" s="114">
        <v>0</v>
      </c>
      <c r="AG59" s="115">
        <f t="shared" si="34"/>
        <v>0</v>
      </c>
      <c r="AH59" s="262"/>
      <c r="AI59" s="115">
        <f t="shared" si="35"/>
        <v>0</v>
      </c>
      <c r="AJ59" s="114">
        <v>0</v>
      </c>
      <c r="AK59" s="115">
        <f t="shared" si="36"/>
        <v>0</v>
      </c>
      <c r="AL59" s="262"/>
      <c r="AM59" s="118">
        <f t="shared" si="37"/>
        <v>0</v>
      </c>
      <c r="AN59" s="114">
        <f t="shared" si="38"/>
        <v>0</v>
      </c>
      <c r="AO59" s="114">
        <v>0</v>
      </c>
      <c r="AP59" s="114">
        <v>0</v>
      </c>
      <c r="AQ59" s="114">
        <v>0</v>
      </c>
      <c r="AR59" s="114">
        <v>0</v>
      </c>
      <c r="AS59" s="114">
        <v>0</v>
      </c>
      <c r="AT59" s="114">
        <v>0</v>
      </c>
      <c r="AU59" s="114">
        <v>0</v>
      </c>
      <c r="AV59" s="114">
        <v>0</v>
      </c>
      <c r="AW59" s="114">
        <v>0</v>
      </c>
      <c r="AX59" s="114">
        <v>0</v>
      </c>
    </row>
    <row r="60" spans="1:50" x14ac:dyDescent="0.2">
      <c r="A60" s="431">
        <v>6</v>
      </c>
      <c r="B60" s="431" t="s">
        <v>84</v>
      </c>
      <c r="C60" s="111">
        <v>4205277</v>
      </c>
      <c r="D60" s="112">
        <f t="shared" si="20"/>
        <v>247.48569915254237</v>
      </c>
      <c r="F60" s="112">
        <f t="shared" si="21"/>
        <v>122.19253633632903</v>
      </c>
      <c r="G60" s="111">
        <v>1448561</v>
      </c>
      <c r="H60" s="112">
        <f t="shared" si="22"/>
        <v>85.249588041431267</v>
      </c>
      <c r="J60" s="112">
        <f t="shared" si="23"/>
        <v>98.475298743875115</v>
      </c>
      <c r="K60" s="111">
        <v>8495501</v>
      </c>
      <c r="L60" s="112">
        <f t="shared" si="24"/>
        <v>499.97063323917138</v>
      </c>
      <c r="N60" s="112">
        <f t="shared" si="25"/>
        <v>62.25957095051362</v>
      </c>
      <c r="O60" s="111">
        <v>2755442</v>
      </c>
      <c r="P60" s="112">
        <f t="shared" si="26"/>
        <v>162.16113465160075</v>
      </c>
      <c r="R60" s="112">
        <f t="shared" si="27"/>
        <v>76.018108795699831</v>
      </c>
      <c r="S60" s="111">
        <v>6913126</v>
      </c>
      <c r="T60" s="112">
        <f t="shared" si="28"/>
        <v>406.8459274952919</v>
      </c>
      <c r="V60" s="112">
        <f t="shared" si="29"/>
        <v>75.688908152488068</v>
      </c>
      <c r="W60" s="111">
        <v>37209972</v>
      </c>
      <c r="Y60" s="112">
        <f t="shared" si="30"/>
        <v>2189.8524011299437</v>
      </c>
      <c r="AA60" s="112">
        <f t="shared" si="31"/>
        <v>76.671657352667737</v>
      </c>
      <c r="AB60" s="111">
        <v>579253</v>
      </c>
      <c r="AC60" s="112">
        <f t="shared" si="32"/>
        <v>34.08974811676083</v>
      </c>
      <c r="AE60" s="112">
        <f t="shared" si="33"/>
        <v>24.15099830160089</v>
      </c>
      <c r="AF60" s="111">
        <v>758531</v>
      </c>
      <c r="AG60" s="112">
        <f t="shared" si="34"/>
        <v>44.640477871939737</v>
      </c>
      <c r="AI60" s="112">
        <f t="shared" si="35"/>
        <v>22.3436634051555</v>
      </c>
      <c r="AJ60" s="111">
        <v>0</v>
      </c>
      <c r="AK60" s="112">
        <f t="shared" si="36"/>
        <v>0</v>
      </c>
      <c r="AM60" s="112">
        <f t="shared" si="37"/>
        <v>0</v>
      </c>
      <c r="AN60" s="111">
        <f t="shared" si="38"/>
        <v>62365663</v>
      </c>
      <c r="AO60" s="111">
        <v>16992</v>
      </c>
      <c r="AP60" s="111">
        <v>16992</v>
      </c>
      <c r="AQ60" s="111">
        <v>16992</v>
      </c>
      <c r="AR60" s="111">
        <v>16992</v>
      </c>
      <c r="AS60" s="111">
        <v>16992</v>
      </c>
      <c r="AT60" s="111">
        <v>16992</v>
      </c>
      <c r="AU60" s="111">
        <v>16992</v>
      </c>
      <c r="AV60" s="111">
        <v>16992</v>
      </c>
      <c r="AW60" s="111">
        <v>16992</v>
      </c>
      <c r="AX60" s="111">
        <v>0</v>
      </c>
    </row>
    <row r="61" spans="1:50" x14ac:dyDescent="0.2">
      <c r="A61" s="435">
        <v>7</v>
      </c>
      <c r="B61" s="435" t="s">
        <v>85</v>
      </c>
      <c r="C61" s="114">
        <v>66419478</v>
      </c>
      <c r="D61" s="115">
        <f t="shared" si="20"/>
        <v>271.09548415536074</v>
      </c>
      <c r="E61" s="262"/>
      <c r="F61" s="115">
        <f t="shared" si="21"/>
        <v>133.84953115149861</v>
      </c>
      <c r="G61" s="114">
        <v>25884918</v>
      </c>
      <c r="H61" s="115">
        <f t="shared" si="22"/>
        <v>105.65100161630014</v>
      </c>
      <c r="I61" s="262"/>
      <c r="J61" s="115">
        <f t="shared" si="23"/>
        <v>122.04180906655458</v>
      </c>
      <c r="K61" s="114">
        <v>290913732</v>
      </c>
      <c r="L61" s="115">
        <f t="shared" si="24"/>
        <v>1187.3836019003772</v>
      </c>
      <c r="M61" s="262"/>
      <c r="N61" s="115">
        <f t="shared" si="25"/>
        <v>147.86067159394324</v>
      </c>
      <c r="O61" s="114">
        <v>141369283</v>
      </c>
      <c r="P61" s="115">
        <f t="shared" si="26"/>
        <v>577.0080610928801</v>
      </c>
      <c r="Q61" s="262"/>
      <c r="R61" s="115">
        <f t="shared" si="27"/>
        <v>270.4905935592588</v>
      </c>
      <c r="S61" s="114">
        <v>261031856</v>
      </c>
      <c r="T61" s="115">
        <f t="shared" si="28"/>
        <v>1065.4187523469004</v>
      </c>
      <c r="U61" s="262"/>
      <c r="V61" s="115">
        <f t="shared" si="29"/>
        <v>198.20865010687899</v>
      </c>
      <c r="W61" s="114">
        <v>751355503</v>
      </c>
      <c r="X61" s="262"/>
      <c r="Y61" s="115">
        <f t="shared" si="30"/>
        <v>3066.7070864149155</v>
      </c>
      <c r="Z61" s="262"/>
      <c r="AA61" s="115">
        <f t="shared" si="31"/>
        <v>107.37231185502627</v>
      </c>
      <c r="AB61" s="114">
        <v>92664892</v>
      </c>
      <c r="AC61" s="115">
        <f t="shared" si="32"/>
        <v>378.21787399389399</v>
      </c>
      <c r="AD61" s="262"/>
      <c r="AE61" s="115">
        <f t="shared" si="33"/>
        <v>267.94974257878346</v>
      </c>
      <c r="AF61" s="114">
        <v>61891680</v>
      </c>
      <c r="AG61" s="115">
        <f t="shared" si="34"/>
        <v>252.61497771464957</v>
      </c>
      <c r="AH61" s="262"/>
      <c r="AI61" s="115">
        <f t="shared" si="35"/>
        <v>126.44004504944893</v>
      </c>
      <c r="AJ61" s="114">
        <v>0</v>
      </c>
      <c r="AK61" s="115">
        <f t="shared" si="36"/>
        <v>0</v>
      </c>
      <c r="AL61" s="262"/>
      <c r="AM61" s="115">
        <f t="shared" si="37"/>
        <v>0</v>
      </c>
      <c r="AN61" s="114">
        <f t="shared" si="38"/>
        <v>1691531342</v>
      </c>
      <c r="AO61" s="114">
        <v>245004</v>
      </c>
      <c r="AP61" s="114">
        <v>245004</v>
      </c>
      <c r="AQ61" s="114">
        <v>245004</v>
      </c>
      <c r="AR61" s="114">
        <v>245004</v>
      </c>
      <c r="AS61" s="114">
        <v>245004</v>
      </c>
      <c r="AT61" s="114">
        <v>245004</v>
      </c>
      <c r="AU61" s="114">
        <v>245004</v>
      </c>
      <c r="AV61" s="114">
        <v>245004</v>
      </c>
      <c r="AW61" s="114">
        <v>245004</v>
      </c>
      <c r="AX61" s="114">
        <v>0</v>
      </c>
    </row>
    <row r="62" spans="1:50" x14ac:dyDescent="0.2">
      <c r="A62" s="431">
        <v>8</v>
      </c>
      <c r="B62" s="431" t="s">
        <v>86</v>
      </c>
      <c r="C62" s="111">
        <v>12426276</v>
      </c>
      <c r="D62" s="112">
        <f t="shared" si="20"/>
        <v>159.5136904532676</v>
      </c>
      <c r="F62" s="112">
        <f t="shared" si="21"/>
        <v>78.757610979529659</v>
      </c>
      <c r="G62" s="111">
        <v>4012600</v>
      </c>
      <c r="H62" s="112">
        <f t="shared" si="22"/>
        <v>51.508966508773959</v>
      </c>
      <c r="J62" s="112">
        <f t="shared" si="23"/>
        <v>59.500121718765477</v>
      </c>
      <c r="K62" s="111">
        <v>52599451</v>
      </c>
      <c r="L62" s="112">
        <f t="shared" si="24"/>
        <v>675.2089318493986</v>
      </c>
      <c r="N62" s="112">
        <f t="shared" si="25"/>
        <v>84.081375193067174</v>
      </c>
      <c r="O62" s="111">
        <v>5675688</v>
      </c>
      <c r="P62" s="112">
        <f t="shared" si="26"/>
        <v>72.857704008934419</v>
      </c>
      <c r="R62" s="112">
        <f t="shared" si="27"/>
        <v>34.1543297773256</v>
      </c>
      <c r="S62" s="111">
        <v>32447411</v>
      </c>
      <c r="T62" s="112">
        <f t="shared" si="28"/>
        <v>416.52111012695599</v>
      </c>
      <c r="V62" s="112">
        <f t="shared" si="29"/>
        <v>77.488862287644167</v>
      </c>
      <c r="W62" s="111">
        <v>161206915</v>
      </c>
      <c r="Y62" s="112">
        <f t="shared" si="30"/>
        <v>2069.3818436220331</v>
      </c>
      <c r="AA62" s="112">
        <f t="shared" si="31"/>
        <v>72.453712206426218</v>
      </c>
      <c r="AB62" s="111">
        <v>3132286</v>
      </c>
      <c r="AC62" s="112">
        <f t="shared" si="32"/>
        <v>40.20854674522792</v>
      </c>
      <c r="AE62" s="112">
        <f t="shared" si="33"/>
        <v>28.485882055443888</v>
      </c>
      <c r="AF62" s="111">
        <v>2152577</v>
      </c>
      <c r="AG62" s="112">
        <f t="shared" si="34"/>
        <v>27.632212680196659</v>
      </c>
      <c r="AI62" s="112">
        <f t="shared" si="35"/>
        <v>13.830605958949072</v>
      </c>
      <c r="AJ62" s="111">
        <v>0</v>
      </c>
      <c r="AK62" s="112">
        <f t="shared" si="36"/>
        <v>0</v>
      </c>
      <c r="AM62" s="112">
        <f t="shared" si="37"/>
        <v>0</v>
      </c>
      <c r="AN62" s="111">
        <f t="shared" si="38"/>
        <v>273653204</v>
      </c>
      <c r="AO62" s="111">
        <v>77901</v>
      </c>
      <c r="AP62" s="111">
        <v>77901</v>
      </c>
      <c r="AQ62" s="111">
        <v>77901</v>
      </c>
      <c r="AR62" s="111">
        <v>77901</v>
      </c>
      <c r="AS62" s="111">
        <v>77901</v>
      </c>
      <c r="AT62" s="111">
        <v>77901</v>
      </c>
      <c r="AU62" s="111">
        <v>77901</v>
      </c>
      <c r="AV62" s="111">
        <v>77901</v>
      </c>
      <c r="AW62" s="111">
        <v>77901</v>
      </c>
      <c r="AX62" s="111">
        <v>0</v>
      </c>
    </row>
    <row r="63" spans="1:50" x14ac:dyDescent="0.2">
      <c r="A63" s="435">
        <v>9</v>
      </c>
      <c r="B63" s="435" t="s">
        <v>87</v>
      </c>
      <c r="C63" s="114">
        <v>1506087</v>
      </c>
      <c r="D63" s="115">
        <f t="shared" si="20"/>
        <v>353.95699177438308</v>
      </c>
      <c r="E63" s="262"/>
      <c r="F63" s="115">
        <f t="shared" si="21"/>
        <v>174.76121944416084</v>
      </c>
      <c r="G63" s="114">
        <v>781668</v>
      </c>
      <c r="H63" s="115">
        <f t="shared" si="22"/>
        <v>183.70575793184489</v>
      </c>
      <c r="I63" s="262"/>
      <c r="J63" s="115">
        <f t="shared" si="23"/>
        <v>212.20606232743862</v>
      </c>
      <c r="K63" s="114">
        <v>4537887</v>
      </c>
      <c r="L63" s="115">
        <f t="shared" si="24"/>
        <v>1066.4834312573444</v>
      </c>
      <c r="M63" s="262"/>
      <c r="N63" s="115">
        <f t="shared" si="25"/>
        <v>132.80540184077293</v>
      </c>
      <c r="O63" s="114">
        <v>3062376</v>
      </c>
      <c r="P63" s="115">
        <f t="shared" si="26"/>
        <v>719.71233842538186</v>
      </c>
      <c r="Q63" s="262"/>
      <c r="R63" s="115">
        <f t="shared" si="27"/>
        <v>337.38769133290685</v>
      </c>
      <c r="S63" s="114">
        <v>2535377</v>
      </c>
      <c r="T63" s="115">
        <f t="shared" si="28"/>
        <v>595.85828437132784</v>
      </c>
      <c r="U63" s="262"/>
      <c r="V63" s="115">
        <f t="shared" si="29"/>
        <v>110.85243801095305</v>
      </c>
      <c r="W63" s="114">
        <v>12191978</v>
      </c>
      <c r="X63" s="262"/>
      <c r="Y63" s="115">
        <f t="shared" si="30"/>
        <v>2865.3297297297299</v>
      </c>
      <c r="Z63" s="262"/>
      <c r="AA63" s="115">
        <f t="shared" si="31"/>
        <v>100.32163771717771</v>
      </c>
      <c r="AB63" s="114">
        <v>538935</v>
      </c>
      <c r="AC63" s="115">
        <f t="shared" si="32"/>
        <v>126.65922444183313</v>
      </c>
      <c r="AD63" s="262"/>
      <c r="AE63" s="115">
        <f t="shared" si="33"/>
        <v>89.73215947209691</v>
      </c>
      <c r="AF63" s="114">
        <v>3174640</v>
      </c>
      <c r="AG63" s="115">
        <f t="shared" si="34"/>
        <v>746.09635722679207</v>
      </c>
      <c r="AH63" s="262"/>
      <c r="AI63" s="115">
        <f t="shared" si="35"/>
        <v>373.43968228814407</v>
      </c>
      <c r="AJ63" s="114">
        <v>0</v>
      </c>
      <c r="AK63" s="115">
        <f t="shared" si="36"/>
        <v>0</v>
      </c>
      <c r="AL63" s="262"/>
      <c r="AM63" s="115">
        <f t="shared" si="37"/>
        <v>0</v>
      </c>
      <c r="AN63" s="114">
        <f t="shared" si="38"/>
        <v>28328948</v>
      </c>
      <c r="AO63" s="114">
        <v>4255</v>
      </c>
      <c r="AP63" s="114">
        <v>4255</v>
      </c>
      <c r="AQ63" s="114">
        <v>4255</v>
      </c>
      <c r="AR63" s="114">
        <v>4255</v>
      </c>
      <c r="AS63" s="114">
        <v>4255</v>
      </c>
      <c r="AT63" s="114">
        <v>4255</v>
      </c>
      <c r="AU63" s="114">
        <v>4255</v>
      </c>
      <c r="AV63" s="114">
        <v>4255</v>
      </c>
      <c r="AW63" s="114">
        <v>4255</v>
      </c>
      <c r="AX63" s="114">
        <v>0</v>
      </c>
    </row>
    <row r="64" spans="1:50" x14ac:dyDescent="0.2">
      <c r="A64" s="431">
        <v>10</v>
      </c>
      <c r="B64" s="431" t="s">
        <v>88</v>
      </c>
      <c r="C64" s="111">
        <v>7916359</v>
      </c>
      <c r="D64" s="112">
        <f t="shared" si="20"/>
        <v>97.87783135509396</v>
      </c>
      <c r="F64" s="112">
        <f t="shared" si="21"/>
        <v>48.325784097151711</v>
      </c>
      <c r="G64" s="111">
        <v>4794057</v>
      </c>
      <c r="H64" s="112">
        <f t="shared" si="22"/>
        <v>59.273701780415429</v>
      </c>
      <c r="J64" s="112">
        <f t="shared" si="23"/>
        <v>68.469486182678025</v>
      </c>
      <c r="K64" s="111">
        <v>38390445</v>
      </c>
      <c r="L64" s="112">
        <f t="shared" si="24"/>
        <v>474.65931008902078</v>
      </c>
      <c r="N64" s="112">
        <f t="shared" si="25"/>
        <v>59.107641587565766</v>
      </c>
      <c r="O64" s="111">
        <v>13940477</v>
      </c>
      <c r="P64" s="112">
        <f t="shared" si="26"/>
        <v>172.36000247279921</v>
      </c>
      <c r="R64" s="112">
        <f t="shared" si="27"/>
        <v>80.799147392220121</v>
      </c>
      <c r="S64" s="111">
        <v>25577469</v>
      </c>
      <c r="T64" s="112">
        <f t="shared" si="28"/>
        <v>316.23972551928784</v>
      </c>
      <c r="V64" s="112">
        <f t="shared" si="29"/>
        <v>58.832688055540153</v>
      </c>
      <c r="W64" s="111">
        <v>137214784</v>
      </c>
      <c r="Y64" s="112">
        <f t="shared" si="30"/>
        <v>1696.5230464886251</v>
      </c>
      <c r="AA64" s="112">
        <f t="shared" si="31"/>
        <v>59.399087191521325</v>
      </c>
      <c r="AB64" s="111">
        <v>5306668</v>
      </c>
      <c r="AC64" s="112">
        <f t="shared" si="32"/>
        <v>65.611622156280916</v>
      </c>
      <c r="AE64" s="112">
        <f t="shared" si="33"/>
        <v>46.482777456561195</v>
      </c>
      <c r="AF64" s="111">
        <v>4376719</v>
      </c>
      <c r="AG64" s="112">
        <f t="shared" si="34"/>
        <v>54.113736399604349</v>
      </c>
      <c r="AI64" s="112">
        <f t="shared" si="35"/>
        <v>27.085263629493774</v>
      </c>
      <c r="AJ64" s="111">
        <v>0</v>
      </c>
      <c r="AK64" s="112">
        <f t="shared" si="36"/>
        <v>0</v>
      </c>
      <c r="AM64" s="112">
        <f t="shared" si="37"/>
        <v>0</v>
      </c>
      <c r="AN64" s="111">
        <f t="shared" si="38"/>
        <v>237516978</v>
      </c>
      <c r="AO64" s="111">
        <v>80880</v>
      </c>
      <c r="AP64" s="111">
        <v>80880</v>
      </c>
      <c r="AQ64" s="111">
        <v>80880</v>
      </c>
      <c r="AR64" s="111">
        <v>80880</v>
      </c>
      <c r="AS64" s="111">
        <v>80880</v>
      </c>
      <c r="AT64" s="111">
        <v>80880</v>
      </c>
      <c r="AU64" s="111">
        <v>80880</v>
      </c>
      <c r="AV64" s="111">
        <v>80880</v>
      </c>
      <c r="AW64" s="111">
        <v>80880</v>
      </c>
      <c r="AX64" s="111">
        <v>0</v>
      </c>
    </row>
    <row r="65" spans="1:50" x14ac:dyDescent="0.2">
      <c r="A65" s="435">
        <v>11</v>
      </c>
      <c r="B65" s="435" t="s">
        <v>247</v>
      </c>
      <c r="C65" s="114">
        <v>1646724</v>
      </c>
      <c r="D65" s="115">
        <f t="shared" si="20"/>
        <v>263.72901985906469</v>
      </c>
      <c r="E65" s="262"/>
      <c r="F65" s="115">
        <f t="shared" si="21"/>
        <v>130.2124444055666</v>
      </c>
      <c r="G65" s="114">
        <v>1021595</v>
      </c>
      <c r="H65" s="115">
        <f t="shared" si="22"/>
        <v>163.61226777706599</v>
      </c>
      <c r="I65" s="262"/>
      <c r="J65" s="115">
        <f t="shared" si="23"/>
        <v>188.9952469879286</v>
      </c>
      <c r="K65" s="114">
        <v>3069990</v>
      </c>
      <c r="L65" s="115">
        <f t="shared" si="24"/>
        <v>491.67040358744396</v>
      </c>
      <c r="M65" s="262"/>
      <c r="N65" s="115">
        <f t="shared" si="25"/>
        <v>61.225972769837931</v>
      </c>
      <c r="O65" s="114">
        <v>2406132</v>
      </c>
      <c r="P65" s="115">
        <f t="shared" si="26"/>
        <v>385.35105701473412</v>
      </c>
      <c r="Q65" s="262"/>
      <c r="R65" s="115">
        <f t="shared" si="27"/>
        <v>180.64537251555808</v>
      </c>
      <c r="S65" s="114">
        <v>11669724</v>
      </c>
      <c r="T65" s="115">
        <f t="shared" si="28"/>
        <v>1868.9500320307495</v>
      </c>
      <c r="U65" s="262"/>
      <c r="V65" s="115">
        <f t="shared" si="29"/>
        <v>347.69621066835435</v>
      </c>
      <c r="W65" s="114">
        <v>14432785</v>
      </c>
      <c r="X65" s="262"/>
      <c r="Y65" s="115">
        <f t="shared" si="30"/>
        <v>2311.464606021781</v>
      </c>
      <c r="Z65" s="262"/>
      <c r="AA65" s="115">
        <f t="shared" si="31"/>
        <v>80.929574141286992</v>
      </c>
      <c r="AB65" s="114">
        <v>639969</v>
      </c>
      <c r="AC65" s="115">
        <f t="shared" si="32"/>
        <v>102.49343369634849</v>
      </c>
      <c r="AD65" s="262"/>
      <c r="AE65" s="115">
        <f t="shared" si="33"/>
        <v>72.611822611523536</v>
      </c>
      <c r="AF65" s="114">
        <v>849477</v>
      </c>
      <c r="AG65" s="115">
        <f t="shared" si="34"/>
        <v>136.04692504804612</v>
      </c>
      <c r="AH65" s="262"/>
      <c r="AI65" s="115">
        <f t="shared" si="35"/>
        <v>68.094851253613513</v>
      </c>
      <c r="AJ65" s="114">
        <v>0</v>
      </c>
      <c r="AK65" s="115">
        <f t="shared" si="36"/>
        <v>0</v>
      </c>
      <c r="AL65" s="262"/>
      <c r="AM65" s="115">
        <f t="shared" si="37"/>
        <v>0</v>
      </c>
      <c r="AN65" s="114">
        <f t="shared" si="38"/>
        <v>35736396</v>
      </c>
      <c r="AO65" s="114">
        <v>6244</v>
      </c>
      <c r="AP65" s="114">
        <v>6244</v>
      </c>
      <c r="AQ65" s="114">
        <v>6244</v>
      </c>
      <c r="AR65" s="114">
        <v>6244</v>
      </c>
      <c r="AS65" s="114">
        <v>6244</v>
      </c>
      <c r="AT65" s="114">
        <v>6244</v>
      </c>
      <c r="AU65" s="114">
        <v>6244</v>
      </c>
      <c r="AV65" s="114">
        <v>6244</v>
      </c>
      <c r="AW65" s="114">
        <v>6244</v>
      </c>
      <c r="AX65" s="114">
        <v>0</v>
      </c>
    </row>
    <row r="66" spans="1:50" x14ac:dyDescent="0.2">
      <c r="A66" s="431">
        <v>12</v>
      </c>
      <c r="B66" s="431" t="s">
        <v>90</v>
      </c>
      <c r="C66" s="111">
        <v>6033180</v>
      </c>
      <c r="D66" s="112">
        <f t="shared" si="20"/>
        <v>180.54764184821641</v>
      </c>
      <c r="F66" s="112">
        <f t="shared" si="21"/>
        <v>89.142824666319996</v>
      </c>
      <c r="G66" s="111">
        <v>4622493</v>
      </c>
      <c r="H66" s="112">
        <f t="shared" si="22"/>
        <v>138.33172731625569</v>
      </c>
      <c r="J66" s="112">
        <f t="shared" si="23"/>
        <v>159.79265690532296</v>
      </c>
      <c r="K66" s="111">
        <v>28403027</v>
      </c>
      <c r="L66" s="112">
        <f t="shared" si="24"/>
        <v>849.98285252573612</v>
      </c>
      <c r="N66" s="112">
        <f t="shared" si="25"/>
        <v>105.84535209737179</v>
      </c>
      <c r="O66" s="111">
        <v>3403432</v>
      </c>
      <c r="P66" s="112">
        <f t="shared" si="26"/>
        <v>101.85037107972229</v>
      </c>
      <c r="R66" s="112">
        <f t="shared" si="27"/>
        <v>47.74555016684635</v>
      </c>
      <c r="S66" s="111">
        <v>7436892</v>
      </c>
      <c r="T66" s="112">
        <f t="shared" si="28"/>
        <v>222.55482403638976</v>
      </c>
      <c r="V66" s="112">
        <f t="shared" si="29"/>
        <v>41.403712061437261</v>
      </c>
      <c r="W66" s="111">
        <v>74482188</v>
      </c>
      <c r="Y66" s="112">
        <f t="shared" si="30"/>
        <v>2228.9378740723005</v>
      </c>
      <c r="AA66" s="112">
        <f t="shared" si="31"/>
        <v>78.040127660235981</v>
      </c>
      <c r="AB66" s="111">
        <v>3515096</v>
      </c>
      <c r="AC66" s="112">
        <f t="shared" si="32"/>
        <v>105.19200383050035</v>
      </c>
      <c r="AE66" s="112">
        <f t="shared" si="33"/>
        <v>74.523633825364939</v>
      </c>
      <c r="AF66" s="111">
        <v>3687469</v>
      </c>
      <c r="AG66" s="112">
        <f t="shared" si="34"/>
        <v>110.35040100550634</v>
      </c>
      <c r="AI66" s="112">
        <f t="shared" si="35"/>
        <v>55.2331053391528</v>
      </c>
      <c r="AJ66" s="111">
        <v>0</v>
      </c>
      <c r="AK66" s="112">
        <f t="shared" si="36"/>
        <v>0</v>
      </c>
      <c r="AM66" s="112">
        <f t="shared" si="37"/>
        <v>0</v>
      </c>
      <c r="AN66" s="111">
        <f t="shared" si="38"/>
        <v>131583777</v>
      </c>
      <c r="AO66" s="111">
        <v>33416</v>
      </c>
      <c r="AP66" s="111">
        <v>33416</v>
      </c>
      <c r="AQ66" s="111">
        <v>33416</v>
      </c>
      <c r="AR66" s="111">
        <v>33416</v>
      </c>
      <c r="AS66" s="111">
        <v>33416</v>
      </c>
      <c r="AT66" s="111">
        <v>33416</v>
      </c>
      <c r="AU66" s="111">
        <v>33416</v>
      </c>
      <c r="AV66" s="111">
        <v>33416</v>
      </c>
      <c r="AW66" s="111">
        <v>33416</v>
      </c>
      <c r="AX66" s="111">
        <v>0</v>
      </c>
    </row>
    <row r="67" spans="1:50" x14ac:dyDescent="0.2">
      <c r="A67" s="435">
        <v>13</v>
      </c>
      <c r="B67" s="435" t="s">
        <v>91</v>
      </c>
      <c r="C67" s="114">
        <v>0</v>
      </c>
      <c r="D67" s="115">
        <f t="shared" si="20"/>
        <v>0</v>
      </c>
      <c r="E67" s="262"/>
      <c r="F67" s="115">
        <f t="shared" si="21"/>
        <v>0</v>
      </c>
      <c r="G67" s="114">
        <v>0</v>
      </c>
      <c r="H67" s="115">
        <f t="shared" si="22"/>
        <v>0</v>
      </c>
      <c r="I67" s="262"/>
      <c r="J67" s="115">
        <f t="shared" si="23"/>
        <v>0</v>
      </c>
      <c r="K67" s="114">
        <v>0</v>
      </c>
      <c r="L67" s="115">
        <f t="shared" si="24"/>
        <v>0</v>
      </c>
      <c r="M67" s="262"/>
      <c r="N67" s="115">
        <f t="shared" si="25"/>
        <v>0</v>
      </c>
      <c r="O67" s="114">
        <v>0</v>
      </c>
      <c r="P67" s="115">
        <f t="shared" si="26"/>
        <v>0</v>
      </c>
      <c r="Q67" s="262"/>
      <c r="R67" s="115">
        <f t="shared" si="27"/>
        <v>0</v>
      </c>
      <c r="S67" s="114">
        <v>0</v>
      </c>
      <c r="T67" s="115">
        <f t="shared" si="28"/>
        <v>0</v>
      </c>
      <c r="U67" s="262"/>
      <c r="V67" s="115">
        <f t="shared" si="29"/>
        <v>0</v>
      </c>
      <c r="W67" s="114">
        <v>0</v>
      </c>
      <c r="X67" s="262"/>
      <c r="Y67" s="115">
        <f t="shared" si="30"/>
        <v>0</v>
      </c>
      <c r="Z67" s="262"/>
      <c r="AA67" s="115">
        <f t="shared" si="31"/>
        <v>0</v>
      </c>
      <c r="AB67" s="114">
        <v>0</v>
      </c>
      <c r="AC67" s="115">
        <f t="shared" si="32"/>
        <v>0</v>
      </c>
      <c r="AD67" s="262"/>
      <c r="AE67" s="115">
        <f t="shared" si="33"/>
        <v>0</v>
      </c>
      <c r="AF67" s="114">
        <v>0</v>
      </c>
      <c r="AG67" s="115">
        <f t="shared" si="34"/>
        <v>0</v>
      </c>
      <c r="AH67" s="262"/>
      <c r="AI67" s="115">
        <f t="shared" si="35"/>
        <v>0</v>
      </c>
      <c r="AJ67" s="114">
        <v>0</v>
      </c>
      <c r="AK67" s="115">
        <f t="shared" si="36"/>
        <v>0</v>
      </c>
      <c r="AL67" s="262"/>
      <c r="AM67" s="115">
        <f t="shared" si="37"/>
        <v>0</v>
      </c>
      <c r="AN67" s="114">
        <f t="shared" si="38"/>
        <v>0</v>
      </c>
      <c r="AO67" s="114">
        <v>0</v>
      </c>
      <c r="AP67" s="114">
        <v>0</v>
      </c>
      <c r="AQ67" s="114">
        <v>0</v>
      </c>
      <c r="AR67" s="114">
        <v>0</v>
      </c>
      <c r="AS67" s="114">
        <v>0</v>
      </c>
      <c r="AT67" s="114">
        <v>0</v>
      </c>
      <c r="AU67" s="114">
        <v>0</v>
      </c>
      <c r="AV67" s="114">
        <v>0</v>
      </c>
      <c r="AW67" s="114">
        <v>0</v>
      </c>
      <c r="AX67" s="114">
        <v>0</v>
      </c>
    </row>
    <row r="68" spans="1:50" x14ac:dyDescent="0.2">
      <c r="A68" s="431">
        <v>14</v>
      </c>
      <c r="B68" s="431" t="s">
        <v>92</v>
      </c>
      <c r="C68" s="111">
        <v>5086031</v>
      </c>
      <c r="D68" s="112">
        <f t="shared" si="20"/>
        <v>266.89919185558352</v>
      </c>
      <c r="F68" s="112">
        <f t="shared" si="21"/>
        <v>131.77767164174026</v>
      </c>
      <c r="G68" s="111">
        <v>3267776</v>
      </c>
      <c r="H68" s="112">
        <f t="shared" si="22"/>
        <v>171.48278757346768</v>
      </c>
      <c r="J68" s="112">
        <f t="shared" si="23"/>
        <v>198.08680749897252</v>
      </c>
      <c r="K68" s="111">
        <v>11787694</v>
      </c>
      <c r="L68" s="112">
        <f t="shared" si="24"/>
        <v>618.58175902602852</v>
      </c>
      <c r="N68" s="112">
        <f t="shared" si="25"/>
        <v>77.029794060626799</v>
      </c>
      <c r="O68" s="111">
        <v>15197949</v>
      </c>
      <c r="P68" s="112">
        <f t="shared" si="26"/>
        <v>797.54140428211588</v>
      </c>
      <c r="R68" s="112">
        <f t="shared" si="27"/>
        <v>373.87250261938544</v>
      </c>
      <c r="S68" s="111">
        <v>24431554</v>
      </c>
      <c r="T68" s="112">
        <f t="shared" si="28"/>
        <v>1282.0924643157011</v>
      </c>
      <c r="V68" s="112">
        <f t="shared" si="29"/>
        <v>238.51825031654315</v>
      </c>
      <c r="W68" s="111">
        <v>45500432</v>
      </c>
      <c r="Y68" s="112">
        <f t="shared" si="30"/>
        <v>2387.7220822837953</v>
      </c>
      <c r="AA68" s="112">
        <f t="shared" si="31"/>
        <v>83.59951988170468</v>
      </c>
      <c r="AB68" s="111">
        <v>3316366</v>
      </c>
      <c r="AC68" s="112">
        <f t="shared" si="32"/>
        <v>174.03264063811923</v>
      </c>
      <c r="AE68" s="112">
        <f t="shared" si="33"/>
        <v>123.29401772281872</v>
      </c>
      <c r="AF68" s="111">
        <v>4597996</v>
      </c>
      <c r="AG68" s="112">
        <f t="shared" si="34"/>
        <v>241.28862300587741</v>
      </c>
      <c r="AI68" s="112">
        <f t="shared" si="35"/>
        <v>120.77092434813849</v>
      </c>
      <c r="AJ68" s="111">
        <v>91</v>
      </c>
      <c r="AK68" s="112">
        <f t="shared" si="36"/>
        <v>4.7753988245172125E-3</v>
      </c>
      <c r="AM68" s="112">
        <f t="shared" si="37"/>
        <v>7.6492575184149373E-3</v>
      </c>
      <c r="AN68" s="111">
        <f t="shared" si="38"/>
        <v>113185889</v>
      </c>
      <c r="AO68" s="111">
        <v>19056</v>
      </c>
      <c r="AP68" s="111">
        <v>19056</v>
      </c>
      <c r="AQ68" s="111">
        <v>19056</v>
      </c>
      <c r="AR68" s="111">
        <v>19056</v>
      </c>
      <c r="AS68" s="111">
        <v>19056</v>
      </c>
      <c r="AT68" s="111">
        <v>19056</v>
      </c>
      <c r="AU68" s="111">
        <v>19056</v>
      </c>
      <c r="AV68" s="111">
        <v>19056</v>
      </c>
      <c r="AW68" s="111">
        <v>19056</v>
      </c>
      <c r="AX68" s="111">
        <v>19056</v>
      </c>
    </row>
    <row r="69" spans="1:50" x14ac:dyDescent="0.2">
      <c r="A69" s="435">
        <v>15</v>
      </c>
      <c r="B69" s="435" t="s">
        <v>93</v>
      </c>
      <c r="C69" s="114">
        <v>0</v>
      </c>
      <c r="D69" s="115">
        <f t="shared" si="20"/>
        <v>0</v>
      </c>
      <c r="E69" s="262"/>
      <c r="F69" s="115">
        <f t="shared" si="21"/>
        <v>0</v>
      </c>
      <c r="G69" s="114">
        <v>0</v>
      </c>
      <c r="H69" s="115">
        <f t="shared" si="22"/>
        <v>0</v>
      </c>
      <c r="I69" s="262"/>
      <c r="J69" s="115">
        <f t="shared" si="23"/>
        <v>0</v>
      </c>
      <c r="K69" s="114">
        <v>0</v>
      </c>
      <c r="L69" s="115">
        <f t="shared" si="24"/>
        <v>0</v>
      </c>
      <c r="M69" s="262"/>
      <c r="N69" s="115">
        <f t="shared" si="25"/>
        <v>0</v>
      </c>
      <c r="O69" s="114">
        <v>0</v>
      </c>
      <c r="P69" s="115">
        <f t="shared" si="26"/>
        <v>0</v>
      </c>
      <c r="Q69" s="262"/>
      <c r="R69" s="115">
        <f t="shared" si="27"/>
        <v>0</v>
      </c>
      <c r="S69" s="114">
        <v>0</v>
      </c>
      <c r="T69" s="115">
        <f t="shared" si="28"/>
        <v>0</v>
      </c>
      <c r="U69" s="262"/>
      <c r="V69" s="115">
        <f t="shared" si="29"/>
        <v>0</v>
      </c>
      <c r="W69" s="114">
        <v>0</v>
      </c>
      <c r="X69" s="262"/>
      <c r="Y69" s="115">
        <f t="shared" si="30"/>
        <v>0</v>
      </c>
      <c r="Z69" s="262"/>
      <c r="AA69" s="115">
        <f t="shared" si="31"/>
        <v>0</v>
      </c>
      <c r="AB69" s="114">
        <v>0</v>
      </c>
      <c r="AC69" s="115">
        <f t="shared" si="32"/>
        <v>0</v>
      </c>
      <c r="AD69" s="262"/>
      <c r="AE69" s="115">
        <f t="shared" si="33"/>
        <v>0</v>
      </c>
      <c r="AF69" s="114">
        <v>0</v>
      </c>
      <c r="AG69" s="115">
        <f t="shared" si="34"/>
        <v>0</v>
      </c>
      <c r="AH69" s="262"/>
      <c r="AI69" s="115">
        <f t="shared" si="35"/>
        <v>0</v>
      </c>
      <c r="AJ69" s="114">
        <v>0</v>
      </c>
      <c r="AK69" s="115">
        <f t="shared" si="36"/>
        <v>0</v>
      </c>
      <c r="AL69" s="262"/>
      <c r="AM69" s="115">
        <f t="shared" si="37"/>
        <v>0</v>
      </c>
      <c r="AN69" s="114">
        <f t="shared" si="38"/>
        <v>0</v>
      </c>
      <c r="AO69" s="114">
        <v>0</v>
      </c>
      <c r="AP69" s="114">
        <v>0</v>
      </c>
      <c r="AQ69" s="114">
        <v>0</v>
      </c>
      <c r="AR69" s="114">
        <v>0</v>
      </c>
      <c r="AS69" s="114">
        <v>0</v>
      </c>
      <c r="AT69" s="114">
        <v>0</v>
      </c>
      <c r="AU69" s="114">
        <v>0</v>
      </c>
      <c r="AV69" s="114">
        <v>0</v>
      </c>
      <c r="AW69" s="114">
        <v>0</v>
      </c>
      <c r="AX69" s="114">
        <v>0</v>
      </c>
    </row>
    <row r="70" spans="1:50" x14ac:dyDescent="0.2">
      <c r="A70" s="431">
        <v>16</v>
      </c>
      <c r="B70" s="431" t="s">
        <v>94</v>
      </c>
      <c r="C70" s="111">
        <v>6554901</v>
      </c>
      <c r="D70" s="112">
        <f t="shared" si="20"/>
        <v>116.07347003824904</v>
      </c>
      <c r="F70" s="112">
        <f t="shared" si="21"/>
        <v>57.309621339334036</v>
      </c>
      <c r="G70" s="111">
        <v>3357293</v>
      </c>
      <c r="H70" s="112">
        <f t="shared" si="22"/>
        <v>59.450577277234736</v>
      </c>
      <c r="J70" s="112">
        <f t="shared" si="23"/>
        <v>68.673802330004008</v>
      </c>
      <c r="K70" s="111">
        <v>26077689</v>
      </c>
      <c r="L70" s="112">
        <f t="shared" si="24"/>
        <v>461.78086485337866</v>
      </c>
      <c r="N70" s="112">
        <f t="shared" si="25"/>
        <v>57.503934446436133</v>
      </c>
      <c r="O70" s="111">
        <v>6920577</v>
      </c>
      <c r="P70" s="112">
        <f t="shared" si="26"/>
        <v>122.54882065448363</v>
      </c>
      <c r="R70" s="112">
        <f t="shared" si="27"/>
        <v>57.448596430410362</v>
      </c>
      <c r="S70" s="111">
        <v>26680980</v>
      </c>
      <c r="T70" s="112">
        <f t="shared" si="28"/>
        <v>472.46387590310241</v>
      </c>
      <c r="V70" s="112">
        <f t="shared" si="29"/>
        <v>87.896357052786925</v>
      </c>
      <c r="W70" s="111">
        <v>120890477</v>
      </c>
      <c r="Y70" s="112">
        <f t="shared" si="30"/>
        <v>2140.7153456580254</v>
      </c>
      <c r="AA70" s="112">
        <f t="shared" si="31"/>
        <v>74.951258535597702</v>
      </c>
      <c r="AB70" s="111">
        <v>2468520</v>
      </c>
      <c r="AC70" s="112">
        <f t="shared" si="32"/>
        <v>43.712282192945175</v>
      </c>
      <c r="AE70" s="112">
        <f t="shared" si="33"/>
        <v>30.968115381347346</v>
      </c>
      <c r="AF70" s="111">
        <v>1978931</v>
      </c>
      <c r="AG70" s="112">
        <f t="shared" si="34"/>
        <v>35.042693724323556</v>
      </c>
      <c r="AI70" s="112">
        <f t="shared" si="35"/>
        <v>17.539735027756283</v>
      </c>
      <c r="AJ70" s="111">
        <v>0</v>
      </c>
      <c r="AK70" s="112">
        <f t="shared" si="36"/>
        <v>0</v>
      </c>
      <c r="AM70" s="112">
        <f t="shared" si="37"/>
        <v>0</v>
      </c>
      <c r="AN70" s="111">
        <f t="shared" si="38"/>
        <v>194929368</v>
      </c>
      <c r="AO70" s="111">
        <v>56472</v>
      </c>
      <c r="AP70" s="111">
        <v>56472</v>
      </c>
      <c r="AQ70" s="111">
        <v>56472</v>
      </c>
      <c r="AR70" s="111">
        <v>56472</v>
      </c>
      <c r="AS70" s="111">
        <v>56472</v>
      </c>
      <c r="AT70" s="111">
        <v>56472</v>
      </c>
      <c r="AU70" s="111">
        <v>56472</v>
      </c>
      <c r="AV70" s="111">
        <v>56472</v>
      </c>
      <c r="AW70" s="111">
        <v>56472</v>
      </c>
      <c r="AX70" s="111">
        <v>0</v>
      </c>
    </row>
    <row r="71" spans="1:50" x14ac:dyDescent="0.2">
      <c r="A71" s="435">
        <v>17</v>
      </c>
      <c r="B71" s="435" t="s">
        <v>95</v>
      </c>
      <c r="C71" s="114">
        <v>0</v>
      </c>
      <c r="D71" s="115">
        <f t="shared" si="20"/>
        <v>0</v>
      </c>
      <c r="E71" s="262"/>
      <c r="F71" s="115">
        <f t="shared" si="21"/>
        <v>0</v>
      </c>
      <c r="G71" s="114">
        <v>0</v>
      </c>
      <c r="H71" s="115">
        <f t="shared" si="22"/>
        <v>0</v>
      </c>
      <c r="I71" s="262"/>
      <c r="J71" s="115">
        <f t="shared" si="23"/>
        <v>0</v>
      </c>
      <c r="K71" s="114">
        <v>0</v>
      </c>
      <c r="L71" s="115">
        <f t="shared" si="24"/>
        <v>0</v>
      </c>
      <c r="M71" s="262"/>
      <c r="N71" s="115">
        <f t="shared" si="25"/>
        <v>0</v>
      </c>
      <c r="O71" s="114">
        <v>0</v>
      </c>
      <c r="P71" s="115">
        <f t="shared" si="26"/>
        <v>0</v>
      </c>
      <c r="Q71" s="262"/>
      <c r="R71" s="115">
        <f t="shared" si="27"/>
        <v>0</v>
      </c>
      <c r="S71" s="114">
        <v>0</v>
      </c>
      <c r="T71" s="115">
        <f t="shared" si="28"/>
        <v>0</v>
      </c>
      <c r="U71" s="262"/>
      <c r="V71" s="115">
        <f t="shared" si="29"/>
        <v>0</v>
      </c>
      <c r="W71" s="114">
        <v>0</v>
      </c>
      <c r="X71" s="262"/>
      <c r="Y71" s="115">
        <f t="shared" si="30"/>
        <v>0</v>
      </c>
      <c r="Z71" s="262"/>
      <c r="AA71" s="115">
        <f t="shared" si="31"/>
        <v>0</v>
      </c>
      <c r="AB71" s="114">
        <v>0</v>
      </c>
      <c r="AC71" s="115">
        <f t="shared" si="32"/>
        <v>0</v>
      </c>
      <c r="AD71" s="262"/>
      <c r="AE71" s="115">
        <f t="shared" si="33"/>
        <v>0</v>
      </c>
      <c r="AF71" s="114">
        <v>0</v>
      </c>
      <c r="AG71" s="115">
        <f t="shared" si="34"/>
        <v>0</v>
      </c>
      <c r="AH71" s="262"/>
      <c r="AI71" s="115">
        <f t="shared" si="35"/>
        <v>0</v>
      </c>
      <c r="AJ71" s="114">
        <v>0</v>
      </c>
      <c r="AK71" s="115">
        <f t="shared" si="36"/>
        <v>0</v>
      </c>
      <c r="AL71" s="262"/>
      <c r="AM71" s="115">
        <f t="shared" si="37"/>
        <v>0</v>
      </c>
      <c r="AN71" s="114">
        <f t="shared" si="38"/>
        <v>0</v>
      </c>
      <c r="AO71" s="114">
        <v>0</v>
      </c>
      <c r="AP71" s="114">
        <v>0</v>
      </c>
      <c r="AQ71" s="114">
        <v>0</v>
      </c>
      <c r="AR71" s="114">
        <v>0</v>
      </c>
      <c r="AS71" s="114">
        <v>0</v>
      </c>
      <c r="AT71" s="114">
        <v>0</v>
      </c>
      <c r="AU71" s="114">
        <v>0</v>
      </c>
      <c r="AV71" s="114">
        <v>0</v>
      </c>
      <c r="AW71" s="114">
        <v>0</v>
      </c>
      <c r="AX71" s="114">
        <v>0</v>
      </c>
    </row>
    <row r="72" spans="1:50" x14ac:dyDescent="0.2">
      <c r="A72" s="431">
        <v>18</v>
      </c>
      <c r="B72" s="431" t="s">
        <v>96</v>
      </c>
      <c r="C72" s="111">
        <v>3660485</v>
      </c>
      <c r="D72" s="112">
        <f t="shared" si="20"/>
        <v>127.22386347838176</v>
      </c>
      <c r="F72" s="112">
        <f t="shared" si="21"/>
        <v>62.814969164534972</v>
      </c>
      <c r="G72" s="111">
        <v>2273426</v>
      </c>
      <c r="H72" s="112">
        <f t="shared" si="22"/>
        <v>79.01522313360212</v>
      </c>
      <c r="J72" s="112">
        <f t="shared" si="23"/>
        <v>91.273727910730017</v>
      </c>
      <c r="K72" s="111">
        <v>15492851</v>
      </c>
      <c r="L72" s="112">
        <f t="shared" si="24"/>
        <v>538.46972751285978</v>
      </c>
      <c r="N72" s="112">
        <f t="shared" si="25"/>
        <v>67.053726711091244</v>
      </c>
      <c r="O72" s="111">
        <v>2679583</v>
      </c>
      <c r="P72" s="112">
        <f t="shared" si="26"/>
        <v>93.13162102043654</v>
      </c>
      <c r="R72" s="112">
        <f t="shared" si="27"/>
        <v>43.658363110630496</v>
      </c>
      <c r="S72" s="111">
        <v>38142206</v>
      </c>
      <c r="T72" s="112">
        <f t="shared" si="28"/>
        <v>1325.6709995829278</v>
      </c>
      <c r="V72" s="112">
        <f t="shared" si="29"/>
        <v>246.62552516028421</v>
      </c>
      <c r="W72" s="111">
        <v>62681260</v>
      </c>
      <c r="Y72" s="112">
        <f t="shared" si="30"/>
        <v>2178.550674266648</v>
      </c>
      <c r="AA72" s="112">
        <f t="shared" si="31"/>
        <v>76.275958478575163</v>
      </c>
      <c r="AB72" s="111">
        <v>1233982</v>
      </c>
      <c r="AC72" s="112">
        <f t="shared" si="32"/>
        <v>42.888294174892259</v>
      </c>
      <c r="AE72" s="112">
        <f t="shared" si="33"/>
        <v>30.384358260104456</v>
      </c>
      <c r="AF72" s="111">
        <v>4370343</v>
      </c>
      <c r="AG72" s="112">
        <f t="shared" si="34"/>
        <v>151.89569720561659</v>
      </c>
      <c r="AI72" s="112">
        <f t="shared" si="35"/>
        <v>76.027553754908823</v>
      </c>
      <c r="AJ72" s="111">
        <v>0</v>
      </c>
      <c r="AK72" s="112">
        <f t="shared" si="36"/>
        <v>0</v>
      </c>
      <c r="AM72" s="112">
        <f t="shared" si="37"/>
        <v>0</v>
      </c>
      <c r="AN72" s="111">
        <f t="shared" si="38"/>
        <v>130534136</v>
      </c>
      <c r="AO72" s="111">
        <v>28772</v>
      </c>
      <c r="AP72" s="111">
        <v>28772</v>
      </c>
      <c r="AQ72" s="111">
        <v>28772</v>
      </c>
      <c r="AR72" s="111">
        <v>28772</v>
      </c>
      <c r="AS72" s="111">
        <v>28772</v>
      </c>
      <c r="AT72" s="111">
        <v>28772</v>
      </c>
      <c r="AU72" s="111">
        <v>28772</v>
      </c>
      <c r="AV72" s="111">
        <v>28772</v>
      </c>
      <c r="AW72" s="111">
        <v>28772</v>
      </c>
      <c r="AX72" s="111">
        <v>0</v>
      </c>
    </row>
    <row r="73" spans="1:50" x14ac:dyDescent="0.2">
      <c r="A73" s="435">
        <v>19</v>
      </c>
      <c r="B73" s="435" t="s">
        <v>97</v>
      </c>
      <c r="C73" s="114">
        <v>4657687</v>
      </c>
      <c r="D73" s="115">
        <f t="shared" si="20"/>
        <v>717.89257090012336</v>
      </c>
      <c r="E73" s="262"/>
      <c r="F73" s="115">
        <f t="shared" si="21"/>
        <v>354.44922415991994</v>
      </c>
      <c r="G73" s="114">
        <v>1083408</v>
      </c>
      <c r="H73" s="115">
        <f t="shared" si="22"/>
        <v>166.98643649815043</v>
      </c>
      <c r="I73" s="262"/>
      <c r="J73" s="115">
        <f t="shared" si="23"/>
        <v>192.89288779130166</v>
      </c>
      <c r="K73" s="114">
        <v>6132924</v>
      </c>
      <c r="L73" s="115">
        <f t="shared" si="24"/>
        <v>945.27188655980274</v>
      </c>
      <c r="M73" s="262"/>
      <c r="N73" s="115">
        <f t="shared" si="25"/>
        <v>117.7113577801733</v>
      </c>
      <c r="O73" s="114">
        <v>1996931</v>
      </c>
      <c r="P73" s="115">
        <f t="shared" si="26"/>
        <v>307.78837854500614</v>
      </c>
      <c r="Q73" s="262"/>
      <c r="R73" s="115">
        <f t="shared" si="27"/>
        <v>144.28543865677347</v>
      </c>
      <c r="S73" s="114">
        <v>2310923</v>
      </c>
      <c r="T73" s="115">
        <f t="shared" si="28"/>
        <v>356.18418618988903</v>
      </c>
      <c r="U73" s="262"/>
      <c r="V73" s="115">
        <f t="shared" si="29"/>
        <v>66.263885987176792</v>
      </c>
      <c r="W73" s="114">
        <v>13739999</v>
      </c>
      <c r="X73" s="262"/>
      <c r="Y73" s="115">
        <f t="shared" si="30"/>
        <v>2117.7557028360047</v>
      </c>
      <c r="Z73" s="262"/>
      <c r="AA73" s="115">
        <f t="shared" si="31"/>
        <v>74.147389806143011</v>
      </c>
      <c r="AB73" s="114">
        <v>1005867</v>
      </c>
      <c r="AC73" s="115">
        <f t="shared" si="32"/>
        <v>155.03498766954377</v>
      </c>
      <c r="AD73" s="262"/>
      <c r="AE73" s="115">
        <f t="shared" si="33"/>
        <v>109.83506569398615</v>
      </c>
      <c r="AF73" s="114">
        <v>1359440</v>
      </c>
      <c r="AG73" s="115">
        <f t="shared" si="34"/>
        <v>209.53144266337856</v>
      </c>
      <c r="AH73" s="262"/>
      <c r="AI73" s="115">
        <f t="shared" si="35"/>
        <v>104.87567003869394</v>
      </c>
      <c r="AJ73" s="114">
        <v>0</v>
      </c>
      <c r="AK73" s="115">
        <f t="shared" si="36"/>
        <v>0</v>
      </c>
      <c r="AL73" s="262"/>
      <c r="AM73" s="115">
        <f t="shared" si="37"/>
        <v>0</v>
      </c>
      <c r="AN73" s="114">
        <f t="shared" si="38"/>
        <v>32287179</v>
      </c>
      <c r="AO73" s="114">
        <v>6488</v>
      </c>
      <c r="AP73" s="114">
        <v>6488</v>
      </c>
      <c r="AQ73" s="114">
        <v>6488</v>
      </c>
      <c r="AR73" s="114">
        <v>6488</v>
      </c>
      <c r="AS73" s="114">
        <v>6488</v>
      </c>
      <c r="AT73" s="114">
        <v>6488</v>
      </c>
      <c r="AU73" s="114">
        <v>6488</v>
      </c>
      <c r="AV73" s="114">
        <v>6488</v>
      </c>
      <c r="AW73" s="114">
        <v>6488</v>
      </c>
      <c r="AX73" s="114">
        <v>0</v>
      </c>
    </row>
    <row r="74" spans="1:50" x14ac:dyDescent="0.2">
      <c r="A74" s="431">
        <v>20</v>
      </c>
      <c r="B74" s="431" t="s">
        <v>98</v>
      </c>
      <c r="C74" s="111">
        <v>3109115</v>
      </c>
      <c r="D74" s="112">
        <f t="shared" si="20"/>
        <v>271.68079342887103</v>
      </c>
      <c r="F74" s="112">
        <f t="shared" si="21"/>
        <v>134.13851926239269</v>
      </c>
      <c r="G74" s="111">
        <v>1499971</v>
      </c>
      <c r="H74" s="112">
        <f t="shared" si="22"/>
        <v>131.07051730164278</v>
      </c>
      <c r="J74" s="112">
        <f t="shared" si="23"/>
        <v>151.40493513611617</v>
      </c>
      <c r="K74" s="111">
        <v>6911745</v>
      </c>
      <c r="L74" s="112">
        <f t="shared" si="24"/>
        <v>603.96233834323664</v>
      </c>
      <c r="N74" s="112">
        <f t="shared" si="25"/>
        <v>75.209289417466536</v>
      </c>
      <c r="O74" s="111">
        <v>1930188</v>
      </c>
      <c r="P74" s="112">
        <f t="shared" si="26"/>
        <v>168.66375393219155</v>
      </c>
      <c r="R74" s="112">
        <f t="shared" si="27"/>
        <v>79.066415166958251</v>
      </c>
      <c r="S74" s="111">
        <v>8563903</v>
      </c>
      <c r="T74" s="112">
        <f t="shared" si="28"/>
        <v>748.33126529185597</v>
      </c>
      <c r="V74" s="112">
        <f t="shared" si="29"/>
        <v>139.21824597092942</v>
      </c>
      <c r="W74" s="111">
        <v>30737044</v>
      </c>
      <c r="Y74" s="112">
        <f t="shared" si="30"/>
        <v>2685.8654316672491</v>
      </c>
      <c r="AA74" s="112">
        <f t="shared" si="31"/>
        <v>94.038189042288195</v>
      </c>
      <c r="AB74" s="111">
        <v>507850</v>
      </c>
      <c r="AC74" s="112">
        <f t="shared" si="32"/>
        <v>44.376966095770712</v>
      </c>
      <c r="AE74" s="112">
        <f t="shared" si="33"/>
        <v>31.439012958919893</v>
      </c>
      <c r="AF74" s="111">
        <v>483551</v>
      </c>
      <c r="AG74" s="112">
        <f t="shared" si="34"/>
        <v>42.25367004543866</v>
      </c>
      <c r="AI74" s="112">
        <f t="shared" si="35"/>
        <v>21.149007047732116</v>
      </c>
      <c r="AJ74" s="111">
        <v>0</v>
      </c>
      <c r="AK74" s="112">
        <f t="shared" si="36"/>
        <v>0</v>
      </c>
      <c r="AM74" s="112">
        <f t="shared" si="37"/>
        <v>0</v>
      </c>
      <c r="AN74" s="111">
        <f t="shared" si="38"/>
        <v>53743367</v>
      </c>
      <c r="AO74" s="111">
        <v>11444</v>
      </c>
      <c r="AP74" s="111">
        <v>11444</v>
      </c>
      <c r="AQ74" s="111">
        <v>11444</v>
      </c>
      <c r="AR74" s="111">
        <v>11444</v>
      </c>
      <c r="AS74" s="111">
        <v>11444</v>
      </c>
      <c r="AT74" s="111">
        <v>11444</v>
      </c>
      <c r="AU74" s="111">
        <v>11444</v>
      </c>
      <c r="AV74" s="111">
        <v>11444</v>
      </c>
      <c r="AW74" s="111">
        <v>11444</v>
      </c>
      <c r="AX74" s="111">
        <v>0</v>
      </c>
    </row>
    <row r="75" spans="1:50" x14ac:dyDescent="0.2">
      <c r="A75" s="435">
        <v>21</v>
      </c>
      <c r="B75" s="435" t="s">
        <v>99</v>
      </c>
      <c r="C75" s="114">
        <v>68647522</v>
      </c>
      <c r="D75" s="115">
        <f t="shared" si="20"/>
        <v>173.86822516304693</v>
      </c>
      <c r="E75" s="262"/>
      <c r="F75" s="115">
        <f t="shared" si="21"/>
        <v>85.844957885318678</v>
      </c>
      <c r="G75" s="114">
        <v>34862453</v>
      </c>
      <c r="H75" s="115">
        <f t="shared" si="22"/>
        <v>88.298494269613116</v>
      </c>
      <c r="I75" s="262"/>
      <c r="J75" s="115">
        <f t="shared" si="23"/>
        <v>101.99721548928333</v>
      </c>
      <c r="K75" s="114">
        <v>322869941</v>
      </c>
      <c r="L75" s="115">
        <f t="shared" si="24"/>
        <v>817.75455201671627</v>
      </c>
      <c r="M75" s="262"/>
      <c r="N75" s="115">
        <f t="shared" si="25"/>
        <v>101.83207605922509</v>
      </c>
      <c r="O75" s="114">
        <v>54703706</v>
      </c>
      <c r="P75" s="115">
        <f t="shared" si="26"/>
        <v>138.55177863610461</v>
      </c>
      <c r="Q75" s="262"/>
      <c r="R75" s="115">
        <f t="shared" si="27"/>
        <v>64.950484003616666</v>
      </c>
      <c r="S75" s="114">
        <v>145887500</v>
      </c>
      <c r="T75" s="115">
        <f t="shared" si="28"/>
        <v>369.49914519090737</v>
      </c>
      <c r="U75" s="262"/>
      <c r="V75" s="115">
        <f t="shared" si="29"/>
        <v>68.740977782310679</v>
      </c>
      <c r="W75" s="114">
        <v>981790455</v>
      </c>
      <c r="X75" s="262"/>
      <c r="Y75" s="115">
        <f t="shared" si="30"/>
        <v>2486.6471348065597</v>
      </c>
      <c r="Z75" s="262"/>
      <c r="AA75" s="115">
        <f t="shared" si="31"/>
        <v>87.063108444434476</v>
      </c>
      <c r="AB75" s="114">
        <v>42593799</v>
      </c>
      <c r="AC75" s="115">
        <f t="shared" si="32"/>
        <v>107.88019755587919</v>
      </c>
      <c r="AD75" s="262"/>
      <c r="AE75" s="115">
        <f t="shared" si="33"/>
        <v>76.428093837026879</v>
      </c>
      <c r="AF75" s="114">
        <v>46686796</v>
      </c>
      <c r="AG75" s="115">
        <f t="shared" si="34"/>
        <v>118.2468080795289</v>
      </c>
      <c r="AH75" s="262"/>
      <c r="AI75" s="115">
        <f t="shared" si="35"/>
        <v>59.185452405825956</v>
      </c>
      <c r="AJ75" s="114">
        <v>0</v>
      </c>
      <c r="AK75" s="115">
        <f t="shared" si="36"/>
        <v>0</v>
      </c>
      <c r="AL75" s="262"/>
      <c r="AM75" s="115">
        <f t="shared" si="37"/>
        <v>0</v>
      </c>
      <c r="AN75" s="114">
        <f t="shared" si="38"/>
        <v>1698042172</v>
      </c>
      <c r="AO75" s="114">
        <v>394825</v>
      </c>
      <c r="AP75" s="114">
        <v>394825</v>
      </c>
      <c r="AQ75" s="114">
        <v>394825</v>
      </c>
      <c r="AR75" s="114">
        <v>394825</v>
      </c>
      <c r="AS75" s="114">
        <v>394825</v>
      </c>
      <c r="AT75" s="114">
        <v>394825</v>
      </c>
      <c r="AU75" s="114">
        <v>394825</v>
      </c>
      <c r="AV75" s="114">
        <v>394825</v>
      </c>
      <c r="AW75" s="114">
        <v>394825</v>
      </c>
      <c r="AX75" s="114">
        <v>0</v>
      </c>
    </row>
    <row r="76" spans="1:50" x14ac:dyDescent="0.2">
      <c r="A76" s="431">
        <v>22</v>
      </c>
      <c r="B76" s="431" t="s">
        <v>100</v>
      </c>
      <c r="C76" s="111">
        <v>5247369</v>
      </c>
      <c r="D76" s="112">
        <f t="shared" si="20"/>
        <v>337.12618053324769</v>
      </c>
      <c r="F76" s="112">
        <f t="shared" si="21"/>
        <v>166.45124629745101</v>
      </c>
      <c r="G76" s="111">
        <v>1195375</v>
      </c>
      <c r="H76" s="112">
        <f t="shared" si="22"/>
        <v>76.798907805974949</v>
      </c>
      <c r="J76" s="112">
        <f t="shared" si="23"/>
        <v>88.713571093401526</v>
      </c>
      <c r="K76" s="111">
        <v>8510236</v>
      </c>
      <c r="L76" s="112">
        <f t="shared" si="24"/>
        <v>546.75464182460644</v>
      </c>
      <c r="N76" s="112">
        <f t="shared" si="25"/>
        <v>68.085417726760099</v>
      </c>
      <c r="O76" s="111">
        <v>1065409</v>
      </c>
      <c r="P76" s="112">
        <f t="shared" si="26"/>
        <v>68.449020237712816</v>
      </c>
      <c r="R76" s="112">
        <f t="shared" si="27"/>
        <v>32.087621232848527</v>
      </c>
      <c r="S76" s="111">
        <v>4497582</v>
      </c>
      <c r="T76" s="112">
        <f t="shared" si="28"/>
        <v>288.95483456472857</v>
      </c>
      <c r="V76" s="112">
        <f t="shared" si="29"/>
        <v>53.75665443729978</v>
      </c>
      <c r="W76" s="111">
        <v>31232515</v>
      </c>
      <c r="Y76" s="112">
        <f t="shared" si="30"/>
        <v>2006.5862512046258</v>
      </c>
      <c r="AA76" s="112">
        <f t="shared" si="31"/>
        <v>70.255097294023486</v>
      </c>
      <c r="AB76" s="111">
        <v>1864109</v>
      </c>
      <c r="AC76" s="112">
        <f t="shared" si="32"/>
        <v>119.76286540314808</v>
      </c>
      <c r="AE76" s="112">
        <f t="shared" si="33"/>
        <v>84.84641039410289</v>
      </c>
      <c r="AF76" s="111">
        <v>1204595</v>
      </c>
      <c r="AG76" s="112">
        <f t="shared" si="34"/>
        <v>77.391262447799548</v>
      </c>
      <c r="AI76" s="112">
        <f t="shared" si="35"/>
        <v>38.736241211266986</v>
      </c>
      <c r="AJ76" s="111">
        <v>0</v>
      </c>
      <c r="AK76" s="112">
        <f t="shared" si="36"/>
        <v>0</v>
      </c>
      <c r="AM76" s="112">
        <f t="shared" si="37"/>
        <v>0</v>
      </c>
      <c r="AN76" s="111">
        <f t="shared" si="38"/>
        <v>54817190</v>
      </c>
      <c r="AO76" s="111">
        <v>15565</v>
      </c>
      <c r="AP76" s="111">
        <v>15565</v>
      </c>
      <c r="AQ76" s="111">
        <v>15565</v>
      </c>
      <c r="AR76" s="111">
        <v>15565</v>
      </c>
      <c r="AS76" s="111">
        <v>15565</v>
      </c>
      <c r="AT76" s="111">
        <v>15565</v>
      </c>
      <c r="AU76" s="111">
        <v>15565</v>
      </c>
      <c r="AV76" s="111">
        <v>15565</v>
      </c>
      <c r="AW76" s="111">
        <v>15565</v>
      </c>
      <c r="AX76" s="111">
        <v>0</v>
      </c>
    </row>
    <row r="77" spans="1:50" x14ac:dyDescent="0.2">
      <c r="A77" s="435">
        <v>23</v>
      </c>
      <c r="B77" s="435" t="s">
        <v>101</v>
      </c>
      <c r="C77" s="114">
        <v>1296382</v>
      </c>
      <c r="D77" s="115">
        <f t="shared" si="20"/>
        <v>272.00629458665549</v>
      </c>
      <c r="E77" s="262"/>
      <c r="F77" s="115">
        <f t="shared" si="21"/>
        <v>134.29923081940908</v>
      </c>
      <c r="G77" s="114">
        <v>989411</v>
      </c>
      <c r="H77" s="115">
        <f t="shared" si="22"/>
        <v>207.59777591271506</v>
      </c>
      <c r="I77" s="262"/>
      <c r="J77" s="115">
        <f t="shared" si="23"/>
        <v>239.80471309296232</v>
      </c>
      <c r="K77" s="114">
        <v>2044321</v>
      </c>
      <c r="L77" s="115">
        <f t="shared" si="24"/>
        <v>428.9385228703315</v>
      </c>
      <c r="M77" s="262"/>
      <c r="N77" s="115">
        <f t="shared" si="25"/>
        <v>53.414193999827916</v>
      </c>
      <c r="O77" s="114">
        <v>703424</v>
      </c>
      <c r="P77" s="115">
        <f t="shared" si="26"/>
        <v>147.59211078472515</v>
      </c>
      <c r="Q77" s="262"/>
      <c r="R77" s="115">
        <f t="shared" si="27"/>
        <v>69.188422732274375</v>
      </c>
      <c r="S77" s="114">
        <v>2477345</v>
      </c>
      <c r="T77" s="115">
        <f t="shared" si="28"/>
        <v>519.79542593369706</v>
      </c>
      <c r="U77" s="262"/>
      <c r="V77" s="115">
        <f t="shared" si="29"/>
        <v>96.701836230213445</v>
      </c>
      <c r="W77" s="114">
        <v>9423284</v>
      </c>
      <c r="X77" s="262"/>
      <c r="Y77" s="115">
        <f t="shared" si="30"/>
        <v>1977.1892572387746</v>
      </c>
      <c r="Z77" s="262"/>
      <c r="AA77" s="115">
        <f t="shared" si="31"/>
        <v>69.22584242397599</v>
      </c>
      <c r="AB77" s="114">
        <v>54181</v>
      </c>
      <c r="AC77" s="115">
        <f t="shared" si="32"/>
        <v>11.368233319345363</v>
      </c>
      <c r="AD77" s="262"/>
      <c r="AE77" s="115">
        <f t="shared" si="33"/>
        <v>8.0538636615130361</v>
      </c>
      <c r="AF77" s="114">
        <v>212736</v>
      </c>
      <c r="AG77" s="115">
        <f t="shared" si="34"/>
        <v>44.636172891313471</v>
      </c>
      <c r="AH77" s="262"/>
      <c r="AI77" s="115">
        <f t="shared" si="35"/>
        <v>22.341508655863727</v>
      </c>
      <c r="AJ77" s="114">
        <v>0</v>
      </c>
      <c r="AK77" s="115">
        <f t="shared" si="36"/>
        <v>0</v>
      </c>
      <c r="AL77" s="262"/>
      <c r="AM77" s="115">
        <f t="shared" si="37"/>
        <v>0</v>
      </c>
      <c r="AN77" s="114">
        <f t="shared" si="38"/>
        <v>17201084</v>
      </c>
      <c r="AO77" s="114">
        <v>4766</v>
      </c>
      <c r="AP77" s="114">
        <v>4766</v>
      </c>
      <c r="AQ77" s="114">
        <v>4766</v>
      </c>
      <c r="AR77" s="114">
        <v>4766</v>
      </c>
      <c r="AS77" s="114">
        <v>4766</v>
      </c>
      <c r="AT77" s="114">
        <v>4766</v>
      </c>
      <c r="AU77" s="114">
        <v>4766</v>
      </c>
      <c r="AV77" s="114">
        <v>4766</v>
      </c>
      <c r="AW77" s="114">
        <v>4766</v>
      </c>
      <c r="AX77" s="114">
        <v>0</v>
      </c>
    </row>
    <row r="78" spans="1:50" x14ac:dyDescent="0.2">
      <c r="A78" s="431">
        <v>24</v>
      </c>
      <c r="B78" s="431" t="s">
        <v>102</v>
      </c>
      <c r="C78" s="111">
        <v>6903470</v>
      </c>
      <c r="D78" s="112">
        <f t="shared" si="20"/>
        <v>123.78465124618971</v>
      </c>
      <c r="F78" s="112">
        <f t="shared" si="21"/>
        <v>61.116907146852697</v>
      </c>
      <c r="G78" s="111">
        <v>5848172</v>
      </c>
      <c r="H78" s="112">
        <f t="shared" si="22"/>
        <v>104.86232741617357</v>
      </c>
      <c r="J78" s="112">
        <f t="shared" si="23"/>
        <v>121.13077912197225</v>
      </c>
      <c r="K78" s="111">
        <v>36796222</v>
      </c>
      <c r="L78" s="112">
        <f t="shared" si="24"/>
        <v>659.7852250313789</v>
      </c>
      <c r="N78" s="112">
        <f t="shared" si="25"/>
        <v>82.160715648055358</v>
      </c>
      <c r="O78" s="111">
        <v>7007356</v>
      </c>
      <c r="P78" s="112">
        <f t="shared" si="26"/>
        <v>125.64740900125516</v>
      </c>
      <c r="R78" s="112">
        <f t="shared" si="27"/>
        <v>58.901156728314277</v>
      </c>
      <c r="S78" s="111">
        <v>31990798</v>
      </c>
      <c r="T78" s="112">
        <f t="shared" si="28"/>
        <v>573.62019006634387</v>
      </c>
      <c r="V78" s="112">
        <f t="shared" si="29"/>
        <v>106.71530165641556</v>
      </c>
      <c r="W78" s="111">
        <v>121871303</v>
      </c>
      <c r="Y78" s="112">
        <f t="shared" si="30"/>
        <v>2185.2483951945492</v>
      </c>
      <c r="AA78" s="112">
        <f t="shared" si="31"/>
        <v>76.510460750857462</v>
      </c>
      <c r="AB78" s="111">
        <v>2807107</v>
      </c>
      <c r="AC78" s="112">
        <f t="shared" si="32"/>
        <v>50.333638156715082</v>
      </c>
      <c r="AE78" s="112">
        <f t="shared" si="33"/>
        <v>35.659037593139168</v>
      </c>
      <c r="AF78" s="111">
        <v>2619622</v>
      </c>
      <c r="AG78" s="112">
        <f t="shared" si="34"/>
        <v>46.97188452573068</v>
      </c>
      <c r="AI78" s="112">
        <f t="shared" si="35"/>
        <v>23.510590105229852</v>
      </c>
      <c r="AJ78" s="111">
        <v>0</v>
      </c>
      <c r="AK78" s="112">
        <f t="shared" si="36"/>
        <v>0</v>
      </c>
      <c r="AM78" s="112">
        <f t="shared" si="37"/>
        <v>0</v>
      </c>
      <c r="AN78" s="111">
        <f t="shared" si="38"/>
        <v>215844050</v>
      </c>
      <c r="AO78" s="111">
        <v>55770</v>
      </c>
      <c r="AP78" s="111">
        <v>55770</v>
      </c>
      <c r="AQ78" s="111">
        <v>55770</v>
      </c>
      <c r="AR78" s="111">
        <v>55770</v>
      </c>
      <c r="AS78" s="111">
        <v>55770</v>
      </c>
      <c r="AT78" s="111">
        <v>55770</v>
      </c>
      <c r="AU78" s="111">
        <v>55770</v>
      </c>
      <c r="AV78" s="111">
        <v>55770</v>
      </c>
      <c r="AW78" s="111">
        <v>55770</v>
      </c>
      <c r="AX78" s="111">
        <v>0</v>
      </c>
    </row>
    <row r="79" spans="1:50" x14ac:dyDescent="0.2">
      <c r="A79" s="435">
        <v>25</v>
      </c>
      <c r="B79" s="435" t="s">
        <v>103</v>
      </c>
      <c r="C79" s="114">
        <v>2215349</v>
      </c>
      <c r="D79" s="115">
        <f t="shared" si="20"/>
        <v>221.93438188739731</v>
      </c>
      <c r="E79" s="262"/>
      <c r="F79" s="115">
        <f t="shared" si="21"/>
        <v>109.57693764091555</v>
      </c>
      <c r="G79" s="114">
        <v>1158695</v>
      </c>
      <c r="H79" s="115">
        <f t="shared" si="22"/>
        <v>116.07844119414946</v>
      </c>
      <c r="I79" s="262"/>
      <c r="J79" s="115">
        <f t="shared" si="23"/>
        <v>134.08697258175388</v>
      </c>
      <c r="K79" s="114">
        <v>7928741</v>
      </c>
      <c r="L79" s="115">
        <f t="shared" si="24"/>
        <v>794.30384692446398</v>
      </c>
      <c r="M79" s="262"/>
      <c r="N79" s="115">
        <f t="shared" si="25"/>
        <v>98.911842868584444</v>
      </c>
      <c r="O79" s="114">
        <v>2366882</v>
      </c>
      <c r="P79" s="115">
        <f t="shared" si="26"/>
        <v>237.11500701262273</v>
      </c>
      <c r="Q79" s="262"/>
      <c r="R79" s="115">
        <f t="shared" si="27"/>
        <v>111.15508311473666</v>
      </c>
      <c r="S79" s="114">
        <v>4665612</v>
      </c>
      <c r="T79" s="115">
        <f t="shared" si="28"/>
        <v>467.40252454417953</v>
      </c>
      <c r="U79" s="262"/>
      <c r="V79" s="115">
        <f t="shared" si="29"/>
        <v>86.954752056292477</v>
      </c>
      <c r="W79" s="114">
        <v>24495436</v>
      </c>
      <c r="X79" s="262"/>
      <c r="Y79" s="115">
        <f t="shared" si="30"/>
        <v>2453.9607293127629</v>
      </c>
      <c r="Z79" s="262"/>
      <c r="AA79" s="115">
        <f t="shared" si="31"/>
        <v>85.918683879190894</v>
      </c>
      <c r="AB79" s="114">
        <v>325837</v>
      </c>
      <c r="AC79" s="115">
        <f t="shared" si="32"/>
        <v>32.642456421558805</v>
      </c>
      <c r="AD79" s="262"/>
      <c r="AE79" s="115">
        <f t="shared" si="33"/>
        <v>23.125659564775209</v>
      </c>
      <c r="AF79" s="114">
        <v>609657</v>
      </c>
      <c r="AG79" s="115">
        <f t="shared" si="34"/>
        <v>61.075636145061111</v>
      </c>
      <c r="AH79" s="262"/>
      <c r="AI79" s="115">
        <f t="shared" si="35"/>
        <v>30.569866662175521</v>
      </c>
      <c r="AJ79" s="114">
        <v>0</v>
      </c>
      <c r="AK79" s="115">
        <f t="shared" si="36"/>
        <v>0</v>
      </c>
      <c r="AL79" s="262"/>
      <c r="AM79" s="115">
        <f t="shared" si="37"/>
        <v>0</v>
      </c>
      <c r="AN79" s="114">
        <f t="shared" si="38"/>
        <v>43766209</v>
      </c>
      <c r="AO79" s="114">
        <v>9982</v>
      </c>
      <c r="AP79" s="114">
        <v>9982</v>
      </c>
      <c r="AQ79" s="114">
        <v>9982</v>
      </c>
      <c r="AR79" s="114">
        <v>9982</v>
      </c>
      <c r="AS79" s="114">
        <v>9982</v>
      </c>
      <c r="AT79" s="114">
        <v>9982</v>
      </c>
      <c r="AU79" s="114">
        <v>9982</v>
      </c>
      <c r="AV79" s="114">
        <v>9982</v>
      </c>
      <c r="AW79" s="114">
        <v>9982</v>
      </c>
      <c r="AX79" s="114">
        <v>0</v>
      </c>
    </row>
    <row r="80" spans="1:50" x14ac:dyDescent="0.2">
      <c r="A80" s="431">
        <v>26</v>
      </c>
      <c r="B80" s="431" t="s">
        <v>104</v>
      </c>
      <c r="C80" s="111">
        <v>3174125</v>
      </c>
      <c r="D80" s="112">
        <f t="shared" si="20"/>
        <v>236.31067599761764</v>
      </c>
      <c r="F80" s="112">
        <f t="shared" si="21"/>
        <v>116.67502794051742</v>
      </c>
      <c r="G80" s="111">
        <v>2883827</v>
      </c>
      <c r="H80" s="112">
        <f t="shared" si="22"/>
        <v>214.69825789160214</v>
      </c>
      <c r="J80" s="112">
        <f t="shared" si="23"/>
        <v>248.00677131002473</v>
      </c>
      <c r="K80" s="111">
        <v>7325012</v>
      </c>
      <c r="L80" s="112">
        <f t="shared" si="24"/>
        <v>545.34038117927332</v>
      </c>
      <c r="N80" s="112">
        <f t="shared" si="25"/>
        <v>67.909304861050018</v>
      </c>
      <c r="O80" s="111">
        <v>4213974</v>
      </c>
      <c r="P80" s="112">
        <f t="shared" si="26"/>
        <v>313.72647409172129</v>
      </c>
      <c r="R80" s="112">
        <f t="shared" si="27"/>
        <v>147.069106853714</v>
      </c>
      <c r="S80" s="111">
        <v>8471875</v>
      </c>
      <c r="T80" s="112">
        <f t="shared" si="28"/>
        <v>630.72327278141756</v>
      </c>
      <c r="V80" s="112">
        <f t="shared" si="29"/>
        <v>117.33865976510687</v>
      </c>
      <c r="W80" s="111">
        <v>33501026</v>
      </c>
      <c r="Y80" s="112">
        <f t="shared" si="30"/>
        <v>2494.1204586063132</v>
      </c>
      <c r="AA80" s="112">
        <f t="shared" si="31"/>
        <v>87.324766317524265</v>
      </c>
      <c r="AB80" s="111">
        <v>847246</v>
      </c>
      <c r="AC80" s="112">
        <f t="shared" si="32"/>
        <v>63.076682549136393</v>
      </c>
      <c r="AE80" s="112">
        <f t="shared" si="33"/>
        <v>44.686890847568982</v>
      </c>
      <c r="AF80" s="111">
        <v>759737</v>
      </c>
      <c r="AG80" s="112">
        <f t="shared" si="34"/>
        <v>56.561718284693271</v>
      </c>
      <c r="AI80" s="112">
        <f t="shared" si="35"/>
        <v>28.310539116446531</v>
      </c>
      <c r="AJ80" s="111">
        <v>0</v>
      </c>
      <c r="AK80" s="112">
        <f t="shared" si="36"/>
        <v>0</v>
      </c>
      <c r="AM80" s="112">
        <f t="shared" si="37"/>
        <v>0</v>
      </c>
      <c r="AN80" s="111">
        <f t="shared" si="38"/>
        <v>61176822</v>
      </c>
      <c r="AO80" s="111">
        <v>13432</v>
      </c>
      <c r="AP80" s="111">
        <v>13432</v>
      </c>
      <c r="AQ80" s="111">
        <v>13432</v>
      </c>
      <c r="AR80" s="111">
        <v>13432</v>
      </c>
      <c r="AS80" s="111">
        <v>13432</v>
      </c>
      <c r="AT80" s="111">
        <v>13432</v>
      </c>
      <c r="AU80" s="111">
        <v>13432</v>
      </c>
      <c r="AV80" s="111">
        <v>13432</v>
      </c>
      <c r="AW80" s="111">
        <v>13432</v>
      </c>
      <c r="AX80" s="111">
        <v>0</v>
      </c>
    </row>
    <row r="81" spans="1:50" x14ac:dyDescent="0.2">
      <c r="A81" s="435">
        <v>27</v>
      </c>
      <c r="B81" s="435" t="s">
        <v>105</v>
      </c>
      <c r="C81" s="114">
        <v>5655948</v>
      </c>
      <c r="D81" s="115">
        <f t="shared" si="20"/>
        <v>199.07599169335822</v>
      </c>
      <c r="E81" s="262"/>
      <c r="F81" s="115">
        <f t="shared" si="21"/>
        <v>98.290933302323381</v>
      </c>
      <c r="G81" s="114">
        <v>2309183</v>
      </c>
      <c r="H81" s="115">
        <f t="shared" si="22"/>
        <v>81.277779733201925</v>
      </c>
      <c r="I81" s="262"/>
      <c r="J81" s="115">
        <f t="shared" si="23"/>
        <v>93.887299919573437</v>
      </c>
      <c r="K81" s="114">
        <v>23254036</v>
      </c>
      <c r="L81" s="115">
        <f t="shared" si="24"/>
        <v>818.48706486924084</v>
      </c>
      <c r="M81" s="262"/>
      <c r="N81" s="115">
        <f t="shared" si="25"/>
        <v>101.92329328856205</v>
      </c>
      <c r="O81" s="114">
        <v>6656463</v>
      </c>
      <c r="P81" s="115">
        <f t="shared" si="26"/>
        <v>234.29175319418536</v>
      </c>
      <c r="Q81" s="262"/>
      <c r="R81" s="115">
        <f t="shared" si="27"/>
        <v>109.83159449714066</v>
      </c>
      <c r="S81" s="114">
        <v>10368094</v>
      </c>
      <c r="T81" s="115">
        <f t="shared" si="28"/>
        <v>364.93238534370488</v>
      </c>
      <c r="U81" s="262"/>
      <c r="V81" s="115">
        <f t="shared" si="29"/>
        <v>67.891385729718777</v>
      </c>
      <c r="W81" s="114">
        <v>68637001</v>
      </c>
      <c r="X81" s="262"/>
      <c r="Y81" s="115">
        <f t="shared" si="30"/>
        <v>2415.8600894019924</v>
      </c>
      <c r="Z81" s="262"/>
      <c r="AA81" s="115">
        <f t="shared" si="31"/>
        <v>84.584694790863011</v>
      </c>
      <c r="AB81" s="114">
        <v>1675285</v>
      </c>
      <c r="AC81" s="115">
        <f t="shared" si="32"/>
        <v>58.966069480130933</v>
      </c>
      <c r="AD81" s="262"/>
      <c r="AE81" s="115">
        <f t="shared" si="33"/>
        <v>41.774713001371325</v>
      </c>
      <c r="AF81" s="114">
        <v>1729071</v>
      </c>
      <c r="AG81" s="115">
        <f t="shared" si="34"/>
        <v>60.859209461124209</v>
      </c>
      <c r="AH81" s="262"/>
      <c r="AI81" s="115">
        <f t="shared" si="35"/>
        <v>30.461539753318217</v>
      </c>
      <c r="AJ81" s="114">
        <v>0</v>
      </c>
      <c r="AK81" s="115">
        <f t="shared" si="36"/>
        <v>0</v>
      </c>
      <c r="AL81" s="262"/>
      <c r="AM81" s="115">
        <f t="shared" si="37"/>
        <v>0</v>
      </c>
      <c r="AN81" s="114">
        <f t="shared" si="38"/>
        <v>120285081</v>
      </c>
      <c r="AO81" s="114">
        <v>28411</v>
      </c>
      <c r="AP81" s="114">
        <v>28411</v>
      </c>
      <c r="AQ81" s="114">
        <v>28411</v>
      </c>
      <c r="AR81" s="114">
        <v>28411</v>
      </c>
      <c r="AS81" s="114">
        <v>28411</v>
      </c>
      <c r="AT81" s="114">
        <v>28411</v>
      </c>
      <c r="AU81" s="114">
        <v>28411</v>
      </c>
      <c r="AV81" s="114">
        <v>28411</v>
      </c>
      <c r="AW81" s="114">
        <v>28411</v>
      </c>
      <c r="AX81" s="114">
        <v>0</v>
      </c>
    </row>
    <row r="82" spans="1:50" x14ac:dyDescent="0.2">
      <c r="A82" s="431">
        <v>28</v>
      </c>
      <c r="B82" s="431" t="s">
        <v>106</v>
      </c>
      <c r="C82" s="111">
        <v>4266451</v>
      </c>
      <c r="D82" s="112">
        <f t="shared" si="20"/>
        <v>409.80222841225628</v>
      </c>
      <c r="F82" s="112">
        <f t="shared" si="21"/>
        <v>202.33400902534063</v>
      </c>
      <c r="G82" s="111">
        <v>939138</v>
      </c>
      <c r="H82" s="112">
        <f t="shared" si="22"/>
        <v>90.206320238209585</v>
      </c>
      <c r="J82" s="112">
        <f t="shared" si="23"/>
        <v>104.20102358413952</v>
      </c>
      <c r="K82" s="111">
        <v>6193955</v>
      </c>
      <c r="L82" s="112">
        <f t="shared" si="24"/>
        <v>594.94332917106908</v>
      </c>
      <c r="N82" s="112">
        <f t="shared" si="25"/>
        <v>74.086184170624406</v>
      </c>
      <c r="O82" s="111">
        <v>2759571</v>
      </c>
      <c r="P82" s="112">
        <f t="shared" si="26"/>
        <v>265.06301027759099</v>
      </c>
      <c r="R82" s="112">
        <f t="shared" si="27"/>
        <v>124.25658463902907</v>
      </c>
      <c r="S82" s="111">
        <v>5362160</v>
      </c>
      <c r="T82" s="112">
        <f t="shared" si="28"/>
        <v>515.04754586495051</v>
      </c>
      <c r="V82" s="112">
        <f t="shared" si="29"/>
        <v>95.818548886882354</v>
      </c>
      <c r="W82" s="111">
        <v>21517302</v>
      </c>
      <c r="Y82" s="112">
        <f t="shared" si="30"/>
        <v>2066.7853232158295</v>
      </c>
      <c r="AA82" s="112">
        <f t="shared" si="31"/>
        <v>72.36280218765468</v>
      </c>
      <c r="AB82" s="111">
        <v>517180</v>
      </c>
      <c r="AC82" s="112">
        <f t="shared" si="32"/>
        <v>49.676303909326677</v>
      </c>
      <c r="AE82" s="112">
        <f t="shared" si="33"/>
        <v>35.193346904023869</v>
      </c>
      <c r="AF82" s="111">
        <v>890746</v>
      </c>
      <c r="AG82" s="112">
        <f t="shared" si="34"/>
        <v>85.558159638843534</v>
      </c>
      <c r="AI82" s="112">
        <f t="shared" si="35"/>
        <v>42.823975272373431</v>
      </c>
      <c r="AJ82" s="111">
        <v>0</v>
      </c>
      <c r="AK82" s="112">
        <f t="shared" si="36"/>
        <v>0</v>
      </c>
      <c r="AM82" s="112">
        <f t="shared" si="37"/>
        <v>0</v>
      </c>
      <c r="AN82" s="111">
        <f t="shared" si="38"/>
        <v>42446503</v>
      </c>
      <c r="AO82" s="111">
        <v>10411</v>
      </c>
      <c r="AP82" s="111">
        <v>10411</v>
      </c>
      <c r="AQ82" s="111">
        <v>10411</v>
      </c>
      <c r="AR82" s="111">
        <v>10411</v>
      </c>
      <c r="AS82" s="111">
        <v>10411</v>
      </c>
      <c r="AT82" s="111">
        <v>10411</v>
      </c>
      <c r="AU82" s="111">
        <v>10411</v>
      </c>
      <c r="AV82" s="111">
        <v>10411</v>
      </c>
      <c r="AW82" s="111">
        <v>10411</v>
      </c>
      <c r="AX82" s="111">
        <v>0</v>
      </c>
    </row>
    <row r="83" spans="1:50" x14ac:dyDescent="0.2">
      <c r="A83" s="435">
        <v>29</v>
      </c>
      <c r="B83" s="435" t="s">
        <v>22</v>
      </c>
      <c r="C83" s="114">
        <v>268982618</v>
      </c>
      <c r="D83" s="115">
        <f t="shared" si="20"/>
        <v>233.98033046420696</v>
      </c>
      <c r="E83" s="262"/>
      <c r="F83" s="115">
        <f t="shared" si="21"/>
        <v>115.52445304975585</v>
      </c>
      <c r="G83" s="114">
        <v>91189065</v>
      </c>
      <c r="H83" s="115">
        <f t="shared" si="22"/>
        <v>79.32277454233882</v>
      </c>
      <c r="I83" s="262"/>
      <c r="J83" s="115">
        <f t="shared" si="23"/>
        <v>91.628993168313755</v>
      </c>
      <c r="K83" s="114">
        <v>1054439280</v>
      </c>
      <c r="L83" s="115">
        <f t="shared" si="24"/>
        <v>917.22674507109025</v>
      </c>
      <c r="M83" s="262"/>
      <c r="N83" s="115">
        <f t="shared" si="25"/>
        <v>114.21899570878256</v>
      </c>
      <c r="O83" s="114">
        <v>295289816</v>
      </c>
      <c r="P83" s="115">
        <f t="shared" si="26"/>
        <v>256.86421391881487</v>
      </c>
      <c r="Q83" s="262"/>
      <c r="R83" s="115">
        <f t="shared" si="27"/>
        <v>120.41314215859573</v>
      </c>
      <c r="S83" s="114">
        <v>878573818</v>
      </c>
      <c r="T83" s="115">
        <f t="shared" si="28"/>
        <v>764.24638068189233</v>
      </c>
      <c r="U83" s="262"/>
      <c r="V83" s="115">
        <f t="shared" si="29"/>
        <v>142.17906633457102</v>
      </c>
      <c r="W83" s="114">
        <v>3935249913</v>
      </c>
      <c r="X83" s="262"/>
      <c r="Y83" s="115">
        <f t="shared" si="30"/>
        <v>3423.1619944415206</v>
      </c>
      <c r="Z83" s="262"/>
      <c r="AA83" s="115">
        <f t="shared" si="31"/>
        <v>119.85259982137073</v>
      </c>
      <c r="AB83" s="114">
        <v>193697855</v>
      </c>
      <c r="AC83" s="115">
        <f t="shared" si="32"/>
        <v>168.49225596840625</v>
      </c>
      <c r="AD83" s="262"/>
      <c r="AE83" s="115">
        <f t="shared" si="33"/>
        <v>119.36891331048467</v>
      </c>
      <c r="AF83" s="114">
        <v>478199310</v>
      </c>
      <c r="AG83" s="115">
        <f t="shared" si="34"/>
        <v>415.97198143694084</v>
      </c>
      <c r="AH83" s="262"/>
      <c r="AI83" s="115">
        <f t="shared" si="35"/>
        <v>208.20426622370155</v>
      </c>
      <c r="AJ83" s="114">
        <v>0</v>
      </c>
      <c r="AK83" s="115">
        <f t="shared" si="36"/>
        <v>0</v>
      </c>
      <c r="AL83" s="262"/>
      <c r="AM83" s="115">
        <f t="shared" si="37"/>
        <v>0</v>
      </c>
      <c r="AN83" s="114">
        <f t="shared" si="38"/>
        <v>7195621675</v>
      </c>
      <c r="AO83" s="114">
        <v>1149595</v>
      </c>
      <c r="AP83" s="114">
        <v>1149595</v>
      </c>
      <c r="AQ83" s="114">
        <v>1149595</v>
      </c>
      <c r="AR83" s="114">
        <v>1149595</v>
      </c>
      <c r="AS83" s="114">
        <v>1149595</v>
      </c>
      <c r="AT83" s="114">
        <v>1149595</v>
      </c>
      <c r="AU83" s="114">
        <v>1149595</v>
      </c>
      <c r="AV83" s="114">
        <v>1149595</v>
      </c>
      <c r="AW83" s="114">
        <v>1149595</v>
      </c>
      <c r="AX83" s="114">
        <v>0</v>
      </c>
    </row>
    <row r="84" spans="1:50" x14ac:dyDescent="0.2">
      <c r="A84" s="431">
        <v>30</v>
      </c>
      <c r="B84" s="431" t="s">
        <v>107</v>
      </c>
      <c r="C84" s="111">
        <v>18524502</v>
      </c>
      <c r="D84" s="112">
        <f t="shared" si="20"/>
        <v>248.44094255864169</v>
      </c>
      <c r="F84" s="112">
        <f t="shared" si="21"/>
        <v>122.664174152209</v>
      </c>
      <c r="G84" s="111">
        <v>10129622</v>
      </c>
      <c r="H84" s="112">
        <f t="shared" si="22"/>
        <v>135.85319796682001</v>
      </c>
      <c r="J84" s="112">
        <f t="shared" si="23"/>
        <v>156.92960590720526</v>
      </c>
      <c r="K84" s="111">
        <v>67148915</v>
      </c>
      <c r="L84" s="112">
        <f t="shared" si="24"/>
        <v>900.56616552445587</v>
      </c>
      <c r="N84" s="112">
        <f t="shared" si="25"/>
        <v>112.14431278662751</v>
      </c>
      <c r="O84" s="111">
        <v>21525862</v>
      </c>
      <c r="P84" s="112">
        <f t="shared" si="26"/>
        <v>288.69361479554203</v>
      </c>
      <c r="R84" s="112">
        <f t="shared" si="27"/>
        <v>135.33417033188437</v>
      </c>
      <c r="S84" s="111">
        <v>33466352</v>
      </c>
      <c r="T84" s="112">
        <f t="shared" si="28"/>
        <v>448.83322827675926</v>
      </c>
      <c r="V84" s="112">
        <f t="shared" si="29"/>
        <v>83.50015250236828</v>
      </c>
      <c r="W84" s="111">
        <v>186702075</v>
      </c>
      <c r="Y84" s="112">
        <f t="shared" si="30"/>
        <v>2503.9506859970761</v>
      </c>
      <c r="AA84" s="112">
        <f t="shared" si="31"/>
        <v>87.668944685808128</v>
      </c>
      <c r="AB84" s="111">
        <v>11064872</v>
      </c>
      <c r="AC84" s="112">
        <f t="shared" si="32"/>
        <v>148.39628233842524</v>
      </c>
      <c r="AE84" s="112">
        <f t="shared" si="33"/>
        <v>105.13185226373372</v>
      </c>
      <c r="AF84" s="111">
        <v>8394322</v>
      </c>
      <c r="AG84" s="112">
        <f t="shared" si="34"/>
        <v>112.58026098735297</v>
      </c>
      <c r="AI84" s="112">
        <f t="shared" si="35"/>
        <v>56.349205418052826</v>
      </c>
      <c r="AJ84" s="111">
        <v>0</v>
      </c>
      <c r="AK84" s="112">
        <f t="shared" si="36"/>
        <v>0</v>
      </c>
      <c r="AM84" s="112">
        <f t="shared" si="37"/>
        <v>0</v>
      </c>
      <c r="AN84" s="111">
        <f t="shared" si="38"/>
        <v>356956522</v>
      </c>
      <c r="AO84" s="111">
        <v>74563</v>
      </c>
      <c r="AP84" s="111">
        <v>74563</v>
      </c>
      <c r="AQ84" s="111">
        <v>74563</v>
      </c>
      <c r="AR84" s="111">
        <v>74563</v>
      </c>
      <c r="AS84" s="111">
        <v>74563</v>
      </c>
      <c r="AT84" s="111">
        <v>74563</v>
      </c>
      <c r="AU84" s="111">
        <v>74563</v>
      </c>
      <c r="AV84" s="111">
        <v>74563</v>
      </c>
      <c r="AW84" s="111">
        <v>74563</v>
      </c>
      <c r="AX84" s="111">
        <v>0</v>
      </c>
    </row>
    <row r="85" spans="1:50" x14ac:dyDescent="0.2">
      <c r="A85" s="435">
        <v>31</v>
      </c>
      <c r="B85" s="435" t="s">
        <v>108</v>
      </c>
      <c r="C85" s="114">
        <v>0</v>
      </c>
      <c r="D85" s="115">
        <f t="shared" si="20"/>
        <v>0</v>
      </c>
      <c r="E85" s="262"/>
      <c r="F85" s="115">
        <f t="shared" si="21"/>
        <v>0</v>
      </c>
      <c r="G85" s="114">
        <v>0</v>
      </c>
      <c r="H85" s="115">
        <f t="shared" si="22"/>
        <v>0</v>
      </c>
      <c r="I85" s="262"/>
      <c r="J85" s="115">
        <f t="shared" si="23"/>
        <v>0</v>
      </c>
      <c r="K85" s="114">
        <v>0</v>
      </c>
      <c r="L85" s="115">
        <f t="shared" si="24"/>
        <v>0</v>
      </c>
      <c r="M85" s="262"/>
      <c r="N85" s="115">
        <f t="shared" si="25"/>
        <v>0</v>
      </c>
      <c r="O85" s="114">
        <v>0</v>
      </c>
      <c r="P85" s="115">
        <f t="shared" si="26"/>
        <v>0</v>
      </c>
      <c r="Q85" s="262"/>
      <c r="R85" s="115">
        <f t="shared" si="27"/>
        <v>0</v>
      </c>
      <c r="S85" s="114">
        <v>0</v>
      </c>
      <c r="T85" s="115">
        <f t="shared" si="28"/>
        <v>0</v>
      </c>
      <c r="U85" s="262"/>
      <c r="V85" s="115">
        <f t="shared" si="29"/>
        <v>0</v>
      </c>
      <c r="W85" s="114">
        <v>0</v>
      </c>
      <c r="X85" s="262"/>
      <c r="Y85" s="115">
        <f t="shared" si="30"/>
        <v>0</v>
      </c>
      <c r="Z85" s="262"/>
      <c r="AA85" s="115">
        <f t="shared" si="31"/>
        <v>0</v>
      </c>
      <c r="AB85" s="114">
        <v>0</v>
      </c>
      <c r="AC85" s="115">
        <f t="shared" si="32"/>
        <v>0</v>
      </c>
      <c r="AD85" s="262"/>
      <c r="AE85" s="115">
        <f t="shared" si="33"/>
        <v>0</v>
      </c>
      <c r="AF85" s="114">
        <v>0</v>
      </c>
      <c r="AG85" s="115">
        <f t="shared" si="34"/>
        <v>0</v>
      </c>
      <c r="AH85" s="262"/>
      <c r="AI85" s="115">
        <f t="shared" si="35"/>
        <v>0</v>
      </c>
      <c r="AJ85" s="114">
        <v>0</v>
      </c>
      <c r="AK85" s="115">
        <f t="shared" si="36"/>
        <v>0</v>
      </c>
      <c r="AL85" s="262"/>
      <c r="AM85" s="115">
        <f t="shared" si="37"/>
        <v>0</v>
      </c>
      <c r="AN85" s="114">
        <f t="shared" si="38"/>
        <v>0</v>
      </c>
      <c r="AO85" s="114">
        <v>0</v>
      </c>
      <c r="AP85" s="114">
        <v>0</v>
      </c>
      <c r="AQ85" s="114">
        <v>0</v>
      </c>
      <c r="AR85" s="114">
        <v>0</v>
      </c>
      <c r="AS85" s="114">
        <v>0</v>
      </c>
      <c r="AT85" s="114">
        <v>0</v>
      </c>
      <c r="AU85" s="114">
        <v>0</v>
      </c>
      <c r="AV85" s="114">
        <v>0</v>
      </c>
      <c r="AW85" s="114">
        <v>0</v>
      </c>
      <c r="AX85" s="114">
        <v>0</v>
      </c>
    </row>
    <row r="86" spans="1:50" x14ac:dyDescent="0.2">
      <c r="A86" s="431">
        <v>32</v>
      </c>
      <c r="B86" s="431" t="s">
        <v>109</v>
      </c>
      <c r="C86" s="111">
        <v>4704391</v>
      </c>
      <c r="D86" s="112">
        <f t="shared" si="20"/>
        <v>165.7526249031076</v>
      </c>
      <c r="F86" s="112">
        <f t="shared" si="21"/>
        <v>81.837995935397984</v>
      </c>
      <c r="G86" s="111">
        <v>4452180</v>
      </c>
      <c r="H86" s="112">
        <f t="shared" si="22"/>
        <v>156.86632372630541</v>
      </c>
      <c r="J86" s="112">
        <f t="shared" si="23"/>
        <v>181.20273008584971</v>
      </c>
      <c r="K86" s="111">
        <v>18901901</v>
      </c>
      <c r="L86" s="112">
        <f t="shared" si="24"/>
        <v>665.98199563103378</v>
      </c>
      <c r="N86" s="112">
        <f t="shared" si="25"/>
        <v>82.93237752810164</v>
      </c>
      <c r="O86" s="111">
        <v>5861637</v>
      </c>
      <c r="P86" s="112">
        <f t="shared" si="26"/>
        <v>206.52656613346488</v>
      </c>
      <c r="R86" s="112">
        <f t="shared" si="27"/>
        <v>96.815793792184436</v>
      </c>
      <c r="S86" s="111">
        <v>11767788</v>
      </c>
      <c r="T86" s="112">
        <f t="shared" si="28"/>
        <v>414.62152068212248</v>
      </c>
      <c r="V86" s="112">
        <f t="shared" si="29"/>
        <v>77.135465973952165</v>
      </c>
      <c r="W86" s="111">
        <v>57398492</v>
      </c>
      <c r="Y86" s="112">
        <f t="shared" si="30"/>
        <v>2022.3554365442885</v>
      </c>
      <c r="AA86" s="112">
        <f t="shared" si="31"/>
        <v>70.807211936302323</v>
      </c>
      <c r="AB86" s="111">
        <v>1522004</v>
      </c>
      <c r="AC86" s="112">
        <f t="shared" si="32"/>
        <v>53.625678246776125</v>
      </c>
      <c r="AE86" s="112">
        <f t="shared" si="33"/>
        <v>37.991294621015996</v>
      </c>
      <c r="AF86" s="111">
        <v>902181</v>
      </c>
      <c r="AG86" s="112">
        <f t="shared" si="34"/>
        <v>31.787083362694666</v>
      </c>
      <c r="AI86" s="112">
        <f t="shared" si="35"/>
        <v>15.910221510735958</v>
      </c>
      <c r="AJ86" s="111">
        <v>0</v>
      </c>
      <c r="AK86" s="112">
        <f t="shared" si="36"/>
        <v>0</v>
      </c>
      <c r="AM86" s="112">
        <f t="shared" si="37"/>
        <v>0</v>
      </c>
      <c r="AN86" s="111">
        <f t="shared" si="38"/>
        <v>105510574</v>
      </c>
      <c r="AO86" s="111">
        <v>28382</v>
      </c>
      <c r="AP86" s="111">
        <v>28382</v>
      </c>
      <c r="AQ86" s="111">
        <v>28382</v>
      </c>
      <c r="AR86" s="111">
        <v>28382</v>
      </c>
      <c r="AS86" s="111">
        <v>28382</v>
      </c>
      <c r="AT86" s="111">
        <v>28382</v>
      </c>
      <c r="AU86" s="111">
        <v>28382</v>
      </c>
      <c r="AV86" s="111">
        <v>28382</v>
      </c>
      <c r="AW86" s="111">
        <v>28382</v>
      </c>
      <c r="AX86" s="111">
        <v>0</v>
      </c>
    </row>
    <row r="87" spans="1:50" x14ac:dyDescent="0.2">
      <c r="A87" s="435">
        <v>33</v>
      </c>
      <c r="B87" s="435" t="s">
        <v>26</v>
      </c>
      <c r="C87" s="114">
        <v>6343635</v>
      </c>
      <c r="D87" s="115">
        <f t="shared" ref="D87:D118" si="39">IFERROR(C87/$AO87,0)</f>
        <v>117.19908733164594</v>
      </c>
      <c r="E87" s="262"/>
      <c r="F87" s="115">
        <f t="shared" ref="F87:F118" si="40">IF(D87,D87/D$150*100,0)</f>
        <v>57.865378833585957</v>
      </c>
      <c r="G87" s="114">
        <v>4057143</v>
      </c>
      <c r="H87" s="115">
        <f t="shared" ref="H87:H118" si="41">IFERROR(G87/$AO87,0)</f>
        <v>74.955992388272023</v>
      </c>
      <c r="I87" s="262"/>
      <c r="J87" s="115">
        <f t="shared" ref="J87:J118" si="42">IF(H87,H87/H$150*100,0)</f>
        <v>86.584743840537996</v>
      </c>
      <c r="K87" s="114">
        <v>30476775</v>
      </c>
      <c r="L87" s="115">
        <f t="shared" ref="L87:L118" si="43">IFERROR(K87/$AO87,0)</f>
        <v>563.06048737229105</v>
      </c>
      <c r="M87" s="262"/>
      <c r="N87" s="115">
        <f t="shared" ref="N87:N118" si="44">IF(L87,L87/L$150*100,0)</f>
        <v>70.115926881281879</v>
      </c>
      <c r="O87" s="114">
        <v>8671083</v>
      </c>
      <c r="P87" s="115">
        <f t="shared" ref="P87:P118" si="45">IFERROR(O87/$AO87,0)</f>
        <v>160.1988471557633</v>
      </c>
      <c r="Q87" s="262"/>
      <c r="R87" s="115">
        <f t="shared" ref="R87:R118" si="46">IF(P87,P87/P$150*100,0)</f>
        <v>75.098225096886921</v>
      </c>
      <c r="S87" s="114">
        <v>30325787</v>
      </c>
      <c r="T87" s="115">
        <f t="shared" ref="T87:T118" si="47">IFERROR(S87/$AO87,0)</f>
        <v>560.27097382082877</v>
      </c>
      <c r="U87" s="262"/>
      <c r="V87" s="115">
        <f t="shared" ref="V87:V118" si="48">IF(T87,T87/T$150*100,0)</f>
        <v>104.23183670314727</v>
      </c>
      <c r="W87" s="114">
        <v>102828214</v>
      </c>
      <c r="X87" s="262"/>
      <c r="Y87" s="115">
        <f t="shared" ref="Y87:Y118" si="49">IFERROR(W87/$AO87,0)</f>
        <v>1899.7582352615145</v>
      </c>
      <c r="Z87" s="262"/>
      <c r="AA87" s="115">
        <f t="shared" ref="AA87:AA118" si="50">IF(Y87,Y87/Y$150*100,0)</f>
        <v>66.51480820886448</v>
      </c>
      <c r="AB87" s="114">
        <v>3173715</v>
      </c>
      <c r="AC87" s="115">
        <f t="shared" ref="AC87:AC118" si="51">IFERROR(AB87/$AO87,0)</f>
        <v>58.634600107155393</v>
      </c>
      <c r="AD87" s="262"/>
      <c r="AE87" s="115">
        <f t="shared" ref="AE87:AE118" si="52">IF(AC87,AC87/AC$150*100,0)</f>
        <v>41.539882393754453</v>
      </c>
      <c r="AF87" s="114">
        <v>2925129</v>
      </c>
      <c r="AG87" s="115">
        <f t="shared" ref="AG87:AG118" si="53">IFERROR(AF87/$AO87,0)</f>
        <v>54.041956879191531</v>
      </c>
      <c r="AH87" s="262"/>
      <c r="AI87" s="115">
        <f t="shared" ref="AI87:AI118" si="54">IF(AG87,AG87/AG$150*100,0)</f>
        <v>27.049336203983493</v>
      </c>
      <c r="AJ87" s="114">
        <v>0</v>
      </c>
      <c r="AK87" s="115">
        <f t="shared" ref="AK87:AK118" si="55">IFERROR(AJ87/$AO87,0)</f>
        <v>0</v>
      </c>
      <c r="AL87" s="262"/>
      <c r="AM87" s="115">
        <f t="shared" ref="AM87:AM118" si="56">IF(AK87,AK87/AK$150*100,0)</f>
        <v>0</v>
      </c>
      <c r="AN87" s="114">
        <f t="shared" ref="AN87:AN118" si="57">(C87+G87+K87+O87+S87+W87+AB87+AF87+AJ87)</f>
        <v>188801481</v>
      </c>
      <c r="AO87" s="114">
        <v>54127</v>
      </c>
      <c r="AP87" s="114">
        <v>54127</v>
      </c>
      <c r="AQ87" s="114">
        <v>54127</v>
      </c>
      <c r="AR87" s="114">
        <v>54127</v>
      </c>
      <c r="AS87" s="114">
        <v>54127</v>
      </c>
      <c r="AT87" s="114">
        <v>54127</v>
      </c>
      <c r="AU87" s="114">
        <v>54127</v>
      </c>
      <c r="AV87" s="114">
        <v>54127</v>
      </c>
      <c r="AW87" s="114">
        <v>54127</v>
      </c>
      <c r="AX87" s="114">
        <v>0</v>
      </c>
    </row>
    <row r="88" spans="1:50" x14ac:dyDescent="0.2">
      <c r="A88" s="431">
        <v>34</v>
      </c>
      <c r="B88" s="431" t="s">
        <v>110</v>
      </c>
      <c r="C88" s="111">
        <v>15413640</v>
      </c>
      <c r="D88" s="112">
        <f t="shared" si="39"/>
        <v>155.72951291714236</v>
      </c>
      <c r="F88" s="112">
        <f t="shared" si="40"/>
        <v>76.889227260108768</v>
      </c>
      <c r="G88" s="111">
        <v>5459694</v>
      </c>
      <c r="H88" s="112">
        <f t="shared" si="41"/>
        <v>55.161239479879164</v>
      </c>
      <c r="J88" s="112">
        <f t="shared" si="42"/>
        <v>63.719012157848553</v>
      </c>
      <c r="K88" s="111">
        <v>68316047</v>
      </c>
      <c r="L88" s="112">
        <f t="shared" si="43"/>
        <v>690.22143528294453</v>
      </c>
      <c r="N88" s="112">
        <f t="shared" si="44"/>
        <v>85.950829038006432</v>
      </c>
      <c r="O88" s="111">
        <v>16262637</v>
      </c>
      <c r="P88" s="112">
        <f t="shared" si="45"/>
        <v>164.30723299352374</v>
      </c>
      <c r="R88" s="112">
        <f t="shared" si="46"/>
        <v>77.024159583350524</v>
      </c>
      <c r="S88" s="111">
        <v>23084666</v>
      </c>
      <c r="T88" s="112">
        <f t="shared" si="47"/>
        <v>233.23262980288351</v>
      </c>
      <c r="V88" s="112">
        <f t="shared" si="48"/>
        <v>43.390192459325981</v>
      </c>
      <c r="W88" s="111">
        <v>260087127</v>
      </c>
      <c r="Y88" s="112">
        <f t="shared" si="49"/>
        <v>2627.7531850834034</v>
      </c>
      <c r="AA88" s="112">
        <f t="shared" si="50"/>
        <v>92.003548599959146</v>
      </c>
      <c r="AB88" s="111">
        <v>11492232</v>
      </c>
      <c r="AC88" s="112">
        <f t="shared" si="51"/>
        <v>116.11012659506754</v>
      </c>
      <c r="AE88" s="112">
        <f t="shared" si="52"/>
        <v>82.258615129438809</v>
      </c>
      <c r="AF88" s="111">
        <v>5956598</v>
      </c>
      <c r="AG88" s="112">
        <f t="shared" si="53"/>
        <v>60.181638158360023</v>
      </c>
      <c r="AI88" s="112">
        <f t="shared" si="54"/>
        <v>30.122398555829555</v>
      </c>
      <c r="AJ88" s="111">
        <v>0</v>
      </c>
      <c r="AK88" s="112">
        <f t="shared" si="55"/>
        <v>0</v>
      </c>
      <c r="AM88" s="112">
        <f t="shared" si="56"/>
        <v>0</v>
      </c>
      <c r="AN88" s="111">
        <f t="shared" si="57"/>
        <v>406072641</v>
      </c>
      <c r="AO88" s="111">
        <v>98977</v>
      </c>
      <c r="AP88" s="111">
        <v>98977</v>
      </c>
      <c r="AQ88" s="111">
        <v>98977</v>
      </c>
      <c r="AR88" s="111">
        <v>98977</v>
      </c>
      <c r="AS88" s="111">
        <v>98977</v>
      </c>
      <c r="AT88" s="111">
        <v>98977</v>
      </c>
      <c r="AU88" s="111">
        <v>98977</v>
      </c>
      <c r="AV88" s="111">
        <v>98977</v>
      </c>
      <c r="AW88" s="111">
        <v>98977</v>
      </c>
      <c r="AX88" s="111">
        <v>0</v>
      </c>
    </row>
    <row r="89" spans="1:50" x14ac:dyDescent="0.2">
      <c r="A89" s="435">
        <v>35</v>
      </c>
      <c r="B89" s="435" t="s">
        <v>111</v>
      </c>
      <c r="C89" s="114">
        <v>3208614</v>
      </c>
      <c r="D89" s="115">
        <f t="shared" si="39"/>
        <v>193.23179765130985</v>
      </c>
      <c r="E89" s="262"/>
      <c r="F89" s="115">
        <f t="shared" si="40"/>
        <v>95.405445796237643</v>
      </c>
      <c r="G89" s="114">
        <v>2136204</v>
      </c>
      <c r="H89" s="115">
        <f t="shared" si="41"/>
        <v>128.64823848238481</v>
      </c>
      <c r="I89" s="262"/>
      <c r="J89" s="115">
        <f t="shared" si="42"/>
        <v>148.60686143455808</v>
      </c>
      <c r="K89" s="114">
        <v>7858673</v>
      </c>
      <c r="L89" s="115">
        <f t="shared" si="43"/>
        <v>473.27148449262268</v>
      </c>
      <c r="M89" s="262"/>
      <c r="N89" s="115">
        <f t="shared" si="44"/>
        <v>58.934820584807888</v>
      </c>
      <c r="O89" s="114">
        <v>2403842</v>
      </c>
      <c r="P89" s="115">
        <f t="shared" si="45"/>
        <v>144.76615477265884</v>
      </c>
      <c r="Q89" s="262"/>
      <c r="R89" s="115">
        <f t="shared" si="46"/>
        <v>67.863667376814746</v>
      </c>
      <c r="S89" s="114">
        <v>15350327</v>
      </c>
      <c r="T89" s="115">
        <f t="shared" si="47"/>
        <v>924.44004817825953</v>
      </c>
      <c r="U89" s="262"/>
      <c r="V89" s="115">
        <f t="shared" si="48"/>
        <v>171.98121738567883</v>
      </c>
      <c r="W89" s="114">
        <v>63340589</v>
      </c>
      <c r="X89" s="262"/>
      <c r="Y89" s="115">
        <f t="shared" si="49"/>
        <v>3814.5491719361639</v>
      </c>
      <c r="Z89" s="262"/>
      <c r="AA89" s="115">
        <f t="shared" si="50"/>
        <v>133.55594510145127</v>
      </c>
      <c r="AB89" s="114">
        <v>1046757</v>
      </c>
      <c r="AC89" s="115">
        <f t="shared" si="51"/>
        <v>63.038663053297199</v>
      </c>
      <c r="AD89" s="262"/>
      <c r="AE89" s="115">
        <f t="shared" si="52"/>
        <v>44.659955806092725</v>
      </c>
      <c r="AF89" s="114">
        <v>2495641</v>
      </c>
      <c r="AG89" s="115">
        <f t="shared" si="53"/>
        <v>150.29454983438723</v>
      </c>
      <c r="AH89" s="262"/>
      <c r="AI89" s="115">
        <f t="shared" si="54"/>
        <v>75.226139889505589</v>
      </c>
      <c r="AJ89" s="114">
        <v>0</v>
      </c>
      <c r="AK89" s="115">
        <f t="shared" si="55"/>
        <v>0</v>
      </c>
      <c r="AL89" s="262"/>
      <c r="AM89" s="115">
        <f t="shared" si="56"/>
        <v>0</v>
      </c>
      <c r="AN89" s="114">
        <f t="shared" si="57"/>
        <v>97840647</v>
      </c>
      <c r="AO89" s="114">
        <v>16605</v>
      </c>
      <c r="AP89" s="114">
        <v>16605</v>
      </c>
      <c r="AQ89" s="114">
        <v>16605</v>
      </c>
      <c r="AR89" s="114">
        <v>16605</v>
      </c>
      <c r="AS89" s="114">
        <v>16605</v>
      </c>
      <c r="AT89" s="114">
        <v>16605</v>
      </c>
      <c r="AU89" s="114">
        <v>16605</v>
      </c>
      <c r="AV89" s="114">
        <v>16605</v>
      </c>
      <c r="AW89" s="114">
        <v>16605</v>
      </c>
      <c r="AX89" s="114">
        <v>0</v>
      </c>
    </row>
    <row r="90" spans="1:50" x14ac:dyDescent="0.2">
      <c r="A90" s="431">
        <v>36</v>
      </c>
      <c r="B90" s="431" t="s">
        <v>112</v>
      </c>
      <c r="C90" s="111">
        <v>10107844</v>
      </c>
      <c r="D90" s="112">
        <f t="shared" si="39"/>
        <v>259.04928368230861</v>
      </c>
      <c r="F90" s="112">
        <f t="shared" si="40"/>
        <v>127.90189137247904</v>
      </c>
      <c r="G90" s="111">
        <v>3239715</v>
      </c>
      <c r="H90" s="112">
        <f t="shared" si="41"/>
        <v>83.029165278454087</v>
      </c>
      <c r="J90" s="112">
        <f t="shared" si="42"/>
        <v>95.910397259358717</v>
      </c>
      <c r="K90" s="111">
        <v>23181987</v>
      </c>
      <c r="L90" s="112">
        <f t="shared" si="43"/>
        <v>594.12047976626775</v>
      </c>
      <c r="N90" s="112">
        <f t="shared" si="44"/>
        <v>73.9837176506052</v>
      </c>
      <c r="O90" s="111">
        <v>3845022</v>
      </c>
      <c r="P90" s="112">
        <f t="shared" si="45"/>
        <v>98.542299905174403</v>
      </c>
      <c r="R90" s="112">
        <f t="shared" si="46"/>
        <v>46.194788234950742</v>
      </c>
      <c r="S90" s="111">
        <v>15119137</v>
      </c>
      <c r="T90" s="112">
        <f t="shared" si="47"/>
        <v>387.48140649427199</v>
      </c>
      <c r="V90" s="112">
        <f t="shared" si="48"/>
        <v>72.086366373376649</v>
      </c>
      <c r="W90" s="111">
        <v>81316753</v>
      </c>
      <c r="Y90" s="112">
        <f t="shared" si="49"/>
        <v>2084.0296522207132</v>
      </c>
      <c r="AA90" s="112">
        <f t="shared" si="50"/>
        <v>72.966564927123727</v>
      </c>
      <c r="AB90" s="111">
        <v>3254866</v>
      </c>
      <c r="AC90" s="112">
        <f t="shared" si="51"/>
        <v>83.417463287116533</v>
      </c>
      <c r="AE90" s="112">
        <f t="shared" si="52"/>
        <v>59.097386324790257</v>
      </c>
      <c r="AF90" s="111">
        <v>5228188</v>
      </c>
      <c r="AG90" s="112">
        <f t="shared" si="53"/>
        <v>133.99082498270073</v>
      </c>
      <c r="AI90" s="112">
        <f t="shared" si="54"/>
        <v>67.065722311060824</v>
      </c>
      <c r="AJ90" s="111">
        <v>0</v>
      </c>
      <c r="AK90" s="112">
        <f t="shared" si="55"/>
        <v>0</v>
      </c>
      <c r="AM90" s="112">
        <f t="shared" si="56"/>
        <v>0</v>
      </c>
      <c r="AN90" s="111">
        <f t="shared" si="57"/>
        <v>145293512</v>
      </c>
      <c r="AO90" s="111">
        <v>39019</v>
      </c>
      <c r="AP90" s="111">
        <v>39019</v>
      </c>
      <c r="AQ90" s="111">
        <v>39019</v>
      </c>
      <c r="AR90" s="111">
        <v>39019</v>
      </c>
      <c r="AS90" s="111">
        <v>39019</v>
      </c>
      <c r="AT90" s="111">
        <v>39019</v>
      </c>
      <c r="AU90" s="111">
        <v>39019</v>
      </c>
      <c r="AV90" s="111">
        <v>39019</v>
      </c>
      <c r="AW90" s="111">
        <v>39019</v>
      </c>
      <c r="AX90" s="111">
        <v>0</v>
      </c>
    </row>
    <row r="91" spans="1:50" x14ac:dyDescent="0.2">
      <c r="A91" s="435">
        <v>37</v>
      </c>
      <c r="B91" s="435" t="s">
        <v>113</v>
      </c>
      <c r="C91" s="114">
        <v>8761260</v>
      </c>
      <c r="D91" s="115">
        <f t="shared" si="39"/>
        <v>318.75354726042349</v>
      </c>
      <c r="E91" s="262"/>
      <c r="F91" s="115">
        <f t="shared" si="40"/>
        <v>157.38002049947119</v>
      </c>
      <c r="G91" s="114">
        <v>3273333</v>
      </c>
      <c r="H91" s="115">
        <f t="shared" si="41"/>
        <v>119.09091901331587</v>
      </c>
      <c r="I91" s="262"/>
      <c r="J91" s="115">
        <f t="shared" si="42"/>
        <v>137.56680937647874</v>
      </c>
      <c r="K91" s="114">
        <v>32145873</v>
      </c>
      <c r="L91" s="115">
        <f t="shared" si="43"/>
        <v>1169.5362366295569</v>
      </c>
      <c r="M91" s="262"/>
      <c r="N91" s="115">
        <f t="shared" si="44"/>
        <v>145.63820245178701</v>
      </c>
      <c r="O91" s="114">
        <v>5569678</v>
      </c>
      <c r="P91" s="115">
        <f t="shared" si="45"/>
        <v>202.63690606126755</v>
      </c>
      <c r="Q91" s="262"/>
      <c r="R91" s="115">
        <f t="shared" si="46"/>
        <v>94.992393856177216</v>
      </c>
      <c r="S91" s="114">
        <v>10748521</v>
      </c>
      <c r="T91" s="115">
        <f t="shared" si="47"/>
        <v>391.05439132649349</v>
      </c>
      <c r="U91" s="262"/>
      <c r="V91" s="115">
        <f t="shared" si="48"/>
        <v>72.751078252050618</v>
      </c>
      <c r="W91" s="114">
        <v>52920698</v>
      </c>
      <c r="X91" s="262"/>
      <c r="Y91" s="115">
        <f t="shared" si="49"/>
        <v>1925.3692061413083</v>
      </c>
      <c r="Z91" s="262"/>
      <c r="AA91" s="115">
        <f t="shared" si="50"/>
        <v>67.411505896229841</v>
      </c>
      <c r="AB91" s="114">
        <v>2208041</v>
      </c>
      <c r="AC91" s="115">
        <f t="shared" si="51"/>
        <v>80.333296951175143</v>
      </c>
      <c r="AD91" s="262"/>
      <c r="AE91" s="115">
        <f t="shared" si="52"/>
        <v>56.91239816688266</v>
      </c>
      <c r="AF91" s="114">
        <v>3752450</v>
      </c>
      <c r="AG91" s="115">
        <f t="shared" si="53"/>
        <v>136.52222949865387</v>
      </c>
      <c r="AH91" s="262"/>
      <c r="AI91" s="115">
        <f t="shared" si="54"/>
        <v>68.332752888309656</v>
      </c>
      <c r="AJ91" s="114">
        <v>0</v>
      </c>
      <c r="AK91" s="115">
        <f t="shared" si="55"/>
        <v>0</v>
      </c>
      <c r="AL91" s="262"/>
      <c r="AM91" s="115">
        <f t="shared" si="56"/>
        <v>0</v>
      </c>
      <c r="AN91" s="114">
        <f t="shared" si="57"/>
        <v>119379854</v>
      </c>
      <c r="AO91" s="114">
        <v>27486</v>
      </c>
      <c r="AP91" s="114">
        <v>27486</v>
      </c>
      <c r="AQ91" s="114">
        <v>27486</v>
      </c>
      <c r="AR91" s="114">
        <v>27486</v>
      </c>
      <c r="AS91" s="114">
        <v>27486</v>
      </c>
      <c r="AT91" s="114">
        <v>27486</v>
      </c>
      <c r="AU91" s="114">
        <v>27486</v>
      </c>
      <c r="AV91" s="114">
        <v>27486</v>
      </c>
      <c r="AW91" s="114">
        <v>27486</v>
      </c>
      <c r="AX91" s="114">
        <v>0</v>
      </c>
    </row>
    <row r="92" spans="1:50" x14ac:dyDescent="0.2">
      <c r="A92" s="431">
        <v>38</v>
      </c>
      <c r="B92" s="431" t="s">
        <v>114</v>
      </c>
      <c r="C92" s="111">
        <v>2512283</v>
      </c>
      <c r="D92" s="112">
        <f t="shared" si="39"/>
        <v>165.21655925292649</v>
      </c>
      <c r="F92" s="112">
        <f t="shared" si="40"/>
        <v>81.573321161612213</v>
      </c>
      <c r="G92" s="111">
        <v>2221888</v>
      </c>
      <c r="H92" s="112">
        <f t="shared" si="41"/>
        <v>146.1191634880968</v>
      </c>
      <c r="J92" s="112">
        <f t="shared" si="42"/>
        <v>168.78824411095513</v>
      </c>
      <c r="K92" s="111">
        <v>7915607</v>
      </c>
      <c r="L92" s="112">
        <f t="shared" si="43"/>
        <v>520.55813494673157</v>
      </c>
      <c r="N92" s="112">
        <f t="shared" si="44"/>
        <v>64.823259571486091</v>
      </c>
      <c r="O92" s="111">
        <v>4210313</v>
      </c>
      <c r="P92" s="112">
        <f t="shared" si="45"/>
        <v>276.88497961331052</v>
      </c>
      <c r="R92" s="112">
        <f t="shared" si="46"/>
        <v>129.79850288641276</v>
      </c>
      <c r="S92" s="111">
        <v>5659054</v>
      </c>
      <c r="T92" s="112">
        <f t="shared" si="47"/>
        <v>372.15927923188212</v>
      </c>
      <c r="V92" s="112">
        <f t="shared" si="48"/>
        <v>69.235864488785026</v>
      </c>
      <c r="W92" s="111">
        <v>31552134</v>
      </c>
      <c r="Y92" s="112">
        <f t="shared" si="49"/>
        <v>2074.9792187294488</v>
      </c>
      <c r="AA92" s="112">
        <f t="shared" si="50"/>
        <v>72.649688896950522</v>
      </c>
      <c r="AB92" s="111">
        <v>977561</v>
      </c>
      <c r="AC92" s="112">
        <f t="shared" si="51"/>
        <v>64.287846902538476</v>
      </c>
      <c r="AE92" s="112">
        <f t="shared" si="52"/>
        <v>45.544944363886742</v>
      </c>
      <c r="AF92" s="111">
        <v>1743935</v>
      </c>
      <c r="AG92" s="112">
        <f t="shared" si="53"/>
        <v>114.68729448901749</v>
      </c>
      <c r="AI92" s="112">
        <f t="shared" si="54"/>
        <v>57.403827805376586</v>
      </c>
      <c r="AJ92" s="111">
        <v>0</v>
      </c>
      <c r="AK92" s="112">
        <f t="shared" si="55"/>
        <v>0</v>
      </c>
      <c r="AM92" s="112">
        <f t="shared" si="56"/>
        <v>0</v>
      </c>
      <c r="AN92" s="111">
        <f t="shared" si="57"/>
        <v>56792775</v>
      </c>
      <c r="AO92" s="111">
        <v>15206</v>
      </c>
      <c r="AP92" s="111">
        <v>15206</v>
      </c>
      <c r="AQ92" s="111">
        <v>15206</v>
      </c>
      <c r="AR92" s="111">
        <v>15206</v>
      </c>
      <c r="AS92" s="111">
        <v>15206</v>
      </c>
      <c r="AT92" s="111">
        <v>15206</v>
      </c>
      <c r="AU92" s="111">
        <v>15206</v>
      </c>
      <c r="AV92" s="111">
        <v>15206</v>
      </c>
      <c r="AW92" s="111">
        <v>15206</v>
      </c>
      <c r="AX92" s="111">
        <v>0</v>
      </c>
    </row>
    <row r="93" spans="1:50" x14ac:dyDescent="0.2">
      <c r="A93" s="435">
        <v>39</v>
      </c>
      <c r="B93" s="435" t="s">
        <v>116</v>
      </c>
      <c r="C93" s="114">
        <v>2872771</v>
      </c>
      <c r="D93" s="115">
        <f t="shared" si="39"/>
        <v>132.28212920753327</v>
      </c>
      <c r="E93" s="262"/>
      <c r="F93" s="115">
        <f t="shared" si="40"/>
        <v>65.312415768620113</v>
      </c>
      <c r="G93" s="114">
        <v>2350319</v>
      </c>
      <c r="H93" s="115">
        <f t="shared" si="41"/>
        <v>108.22484689413824</v>
      </c>
      <c r="I93" s="262"/>
      <c r="J93" s="115">
        <f t="shared" si="42"/>
        <v>125.01496340640239</v>
      </c>
      <c r="K93" s="114">
        <v>17257994</v>
      </c>
      <c r="L93" s="115">
        <f t="shared" si="43"/>
        <v>794.67670488557349</v>
      </c>
      <c r="M93" s="262"/>
      <c r="N93" s="115">
        <f t="shared" si="44"/>
        <v>98.958273548990135</v>
      </c>
      <c r="O93" s="114">
        <v>4402318</v>
      </c>
      <c r="P93" s="115">
        <f t="shared" si="45"/>
        <v>202.71298982364047</v>
      </c>
      <c r="Q93" s="262"/>
      <c r="R93" s="115">
        <f t="shared" si="46"/>
        <v>95.02806050181384</v>
      </c>
      <c r="S93" s="114">
        <v>9775738</v>
      </c>
      <c r="T93" s="115">
        <f t="shared" si="47"/>
        <v>450.14219275222177</v>
      </c>
      <c r="U93" s="262"/>
      <c r="V93" s="115">
        <f t="shared" si="48"/>
        <v>83.743669974862328</v>
      </c>
      <c r="W93" s="114">
        <v>44745006</v>
      </c>
      <c r="X93" s="262"/>
      <c r="Y93" s="115">
        <f t="shared" si="49"/>
        <v>2060.3677303494956</v>
      </c>
      <c r="Z93" s="262"/>
      <c r="AA93" s="115">
        <f t="shared" si="50"/>
        <v>72.138107828791675</v>
      </c>
      <c r="AB93" s="114">
        <v>913890</v>
      </c>
      <c r="AC93" s="115">
        <f t="shared" si="51"/>
        <v>42.081779251277801</v>
      </c>
      <c r="AD93" s="262"/>
      <c r="AE93" s="115">
        <f t="shared" si="52"/>
        <v>29.812980012200896</v>
      </c>
      <c r="AF93" s="114">
        <v>1923190</v>
      </c>
      <c r="AG93" s="115">
        <f t="shared" si="53"/>
        <v>88.556890914951424</v>
      </c>
      <c r="AH93" s="262"/>
      <c r="AI93" s="115">
        <f t="shared" si="54"/>
        <v>44.324914452909937</v>
      </c>
      <c r="AJ93" s="114">
        <v>0</v>
      </c>
      <c r="AK93" s="115">
        <f t="shared" si="55"/>
        <v>0</v>
      </c>
      <c r="AL93" s="262"/>
      <c r="AM93" s="115">
        <f t="shared" si="56"/>
        <v>0</v>
      </c>
      <c r="AN93" s="114">
        <f t="shared" si="57"/>
        <v>84241226</v>
      </c>
      <c r="AO93" s="114">
        <v>21717</v>
      </c>
      <c r="AP93" s="114">
        <v>21717</v>
      </c>
      <c r="AQ93" s="114">
        <v>21717</v>
      </c>
      <c r="AR93" s="114">
        <v>21717</v>
      </c>
      <c r="AS93" s="114">
        <v>21717</v>
      </c>
      <c r="AT93" s="114">
        <v>21717</v>
      </c>
      <c r="AU93" s="114">
        <v>21717</v>
      </c>
      <c r="AV93" s="114">
        <v>21717</v>
      </c>
      <c r="AW93" s="114">
        <v>21717</v>
      </c>
      <c r="AX93" s="114">
        <v>0</v>
      </c>
    </row>
    <row r="94" spans="1:50" x14ac:dyDescent="0.2">
      <c r="A94" s="431">
        <v>40</v>
      </c>
      <c r="B94" s="431" t="s">
        <v>118</v>
      </c>
      <c r="C94" s="111">
        <v>3646602</v>
      </c>
      <c r="D94" s="112">
        <f t="shared" si="39"/>
        <v>336.03040914117213</v>
      </c>
      <c r="F94" s="112">
        <f t="shared" si="40"/>
        <v>165.91022479155794</v>
      </c>
      <c r="G94" s="111">
        <v>2209882</v>
      </c>
      <c r="H94" s="112">
        <f t="shared" si="41"/>
        <v>203.63822336896425</v>
      </c>
      <c r="J94" s="112">
        <f t="shared" si="42"/>
        <v>235.23087140532354</v>
      </c>
      <c r="K94" s="111">
        <v>9464149</v>
      </c>
      <c r="L94" s="112">
        <f t="shared" si="43"/>
        <v>872.11103943973455</v>
      </c>
      <c r="N94" s="112">
        <f t="shared" si="44"/>
        <v>108.60089678657209</v>
      </c>
      <c r="O94" s="111">
        <v>4888486</v>
      </c>
      <c r="P94" s="112">
        <f t="shared" si="45"/>
        <v>450.46866936970144</v>
      </c>
      <c r="R94" s="112">
        <f t="shared" si="46"/>
        <v>211.17129200391958</v>
      </c>
      <c r="S94" s="111">
        <v>4465480</v>
      </c>
      <c r="T94" s="112">
        <f t="shared" si="47"/>
        <v>411.48912642830817</v>
      </c>
      <c r="V94" s="112">
        <f t="shared" si="48"/>
        <v>76.552720799546861</v>
      </c>
      <c r="W94" s="111">
        <v>21718898</v>
      </c>
      <c r="Y94" s="112">
        <f t="shared" si="49"/>
        <v>2001.3728345005529</v>
      </c>
      <c r="AA94" s="112">
        <f t="shared" si="50"/>
        <v>70.072563850689534</v>
      </c>
      <c r="AB94" s="111">
        <v>578131</v>
      </c>
      <c r="AC94" s="112">
        <f t="shared" si="51"/>
        <v>53.274143015112422</v>
      </c>
      <c r="AE94" s="112">
        <f t="shared" si="52"/>
        <v>37.742248287385607</v>
      </c>
      <c r="AF94" s="111">
        <v>5880983</v>
      </c>
      <c r="AG94" s="112">
        <f t="shared" si="53"/>
        <v>541.92618872097307</v>
      </c>
      <c r="AI94" s="112">
        <f t="shared" si="54"/>
        <v>271.24746258219329</v>
      </c>
      <c r="AJ94" s="111">
        <v>0</v>
      </c>
      <c r="AK94" s="112">
        <f t="shared" si="55"/>
        <v>0</v>
      </c>
      <c r="AM94" s="112">
        <f t="shared" si="56"/>
        <v>0</v>
      </c>
      <c r="AN94" s="111">
        <f t="shared" si="57"/>
        <v>52852611</v>
      </c>
      <c r="AO94" s="111">
        <v>10852</v>
      </c>
      <c r="AP94" s="111">
        <v>10852</v>
      </c>
      <c r="AQ94" s="111">
        <v>10852</v>
      </c>
      <c r="AR94" s="111">
        <v>10852</v>
      </c>
      <c r="AS94" s="111">
        <v>10852</v>
      </c>
      <c r="AT94" s="111">
        <v>10852</v>
      </c>
      <c r="AU94" s="111">
        <v>10852</v>
      </c>
      <c r="AV94" s="111">
        <v>10852</v>
      </c>
      <c r="AW94" s="111">
        <v>10852</v>
      </c>
      <c r="AX94" s="111">
        <v>0</v>
      </c>
    </row>
    <row r="95" spans="1:50" x14ac:dyDescent="0.2">
      <c r="A95" s="435">
        <v>41</v>
      </c>
      <c r="B95" s="435" t="s">
        <v>248</v>
      </c>
      <c r="C95" s="114">
        <v>0</v>
      </c>
      <c r="D95" s="115">
        <f t="shared" si="39"/>
        <v>0</v>
      </c>
      <c r="E95" s="262"/>
      <c r="F95" s="115">
        <f t="shared" si="40"/>
        <v>0</v>
      </c>
      <c r="G95" s="114">
        <v>0</v>
      </c>
      <c r="H95" s="115">
        <f t="shared" si="41"/>
        <v>0</v>
      </c>
      <c r="I95" s="262"/>
      <c r="J95" s="115">
        <f t="shared" si="42"/>
        <v>0</v>
      </c>
      <c r="K95" s="114">
        <v>0</v>
      </c>
      <c r="L95" s="115">
        <f t="shared" si="43"/>
        <v>0</v>
      </c>
      <c r="M95" s="262"/>
      <c r="N95" s="115">
        <f t="shared" si="44"/>
        <v>0</v>
      </c>
      <c r="O95" s="114">
        <v>0</v>
      </c>
      <c r="P95" s="115">
        <f t="shared" si="45"/>
        <v>0</v>
      </c>
      <c r="Q95" s="262"/>
      <c r="R95" s="115">
        <f t="shared" si="46"/>
        <v>0</v>
      </c>
      <c r="S95" s="114">
        <v>0</v>
      </c>
      <c r="T95" s="115">
        <f t="shared" si="47"/>
        <v>0</v>
      </c>
      <c r="U95" s="262"/>
      <c r="V95" s="115">
        <f t="shared" si="48"/>
        <v>0</v>
      </c>
      <c r="W95" s="114">
        <v>0</v>
      </c>
      <c r="X95" s="262"/>
      <c r="Y95" s="115">
        <f t="shared" si="49"/>
        <v>0</v>
      </c>
      <c r="Z95" s="262"/>
      <c r="AA95" s="115">
        <f t="shared" si="50"/>
        <v>0</v>
      </c>
      <c r="AB95" s="114">
        <v>0</v>
      </c>
      <c r="AC95" s="115">
        <f t="shared" si="51"/>
        <v>0</v>
      </c>
      <c r="AD95" s="262"/>
      <c r="AE95" s="115">
        <f t="shared" si="52"/>
        <v>0</v>
      </c>
      <c r="AF95" s="114">
        <v>0</v>
      </c>
      <c r="AG95" s="115">
        <f t="shared" si="53"/>
        <v>0</v>
      </c>
      <c r="AH95" s="262"/>
      <c r="AI95" s="115">
        <f t="shared" si="54"/>
        <v>0</v>
      </c>
      <c r="AJ95" s="114">
        <v>0</v>
      </c>
      <c r="AK95" s="115">
        <f t="shared" si="55"/>
        <v>0</v>
      </c>
      <c r="AL95" s="262"/>
      <c r="AM95" s="115">
        <f t="shared" si="56"/>
        <v>0</v>
      </c>
      <c r="AN95" s="114">
        <f t="shared" si="57"/>
        <v>0</v>
      </c>
      <c r="AO95" s="114">
        <v>0</v>
      </c>
      <c r="AP95" s="114">
        <v>0</v>
      </c>
      <c r="AQ95" s="114">
        <v>0</v>
      </c>
      <c r="AR95" s="114">
        <v>0</v>
      </c>
      <c r="AS95" s="114">
        <v>0</v>
      </c>
      <c r="AT95" s="114">
        <v>0</v>
      </c>
      <c r="AU95" s="114">
        <v>0</v>
      </c>
      <c r="AV95" s="114">
        <v>0</v>
      </c>
      <c r="AW95" s="114">
        <v>0</v>
      </c>
      <c r="AX95" s="114">
        <v>0</v>
      </c>
    </row>
    <row r="96" spans="1:50" x14ac:dyDescent="0.2">
      <c r="A96" s="431">
        <v>42</v>
      </c>
      <c r="B96" s="431" t="s">
        <v>122</v>
      </c>
      <c r="C96" s="111">
        <v>26433473</v>
      </c>
      <c r="D96" s="112">
        <f t="shared" si="39"/>
        <v>231.02143855969237</v>
      </c>
      <c r="F96" s="112">
        <f t="shared" si="40"/>
        <v>114.0635423474578</v>
      </c>
      <c r="G96" s="111">
        <v>10593482</v>
      </c>
      <c r="H96" s="112">
        <f t="shared" si="41"/>
        <v>92.584181087222518</v>
      </c>
      <c r="J96" s="112">
        <f t="shared" si="42"/>
        <v>106.94778826485691</v>
      </c>
      <c r="K96" s="111">
        <v>115056349</v>
      </c>
      <c r="L96" s="112">
        <f t="shared" si="43"/>
        <v>1005.5615189652159</v>
      </c>
      <c r="N96" s="112">
        <f t="shared" si="44"/>
        <v>125.21901202379682</v>
      </c>
      <c r="O96" s="111">
        <v>26499485</v>
      </c>
      <c r="P96" s="112">
        <f t="shared" si="45"/>
        <v>231.59836567033736</v>
      </c>
      <c r="R96" s="112">
        <f t="shared" si="46"/>
        <v>108.56898477097691</v>
      </c>
      <c r="S96" s="111">
        <v>41703203</v>
      </c>
      <c r="T96" s="112">
        <f t="shared" si="47"/>
        <v>364.47476839713335</v>
      </c>
      <c r="V96" s="112">
        <f t="shared" si="48"/>
        <v>67.806251469554709</v>
      </c>
      <c r="W96" s="111">
        <v>267836788</v>
      </c>
      <c r="Y96" s="112">
        <f t="shared" si="49"/>
        <v>2340.8214298199614</v>
      </c>
      <c r="AA96" s="112">
        <f t="shared" si="50"/>
        <v>81.957422563425084</v>
      </c>
      <c r="AB96" s="111">
        <v>13208079</v>
      </c>
      <c r="AC96" s="112">
        <f t="shared" si="51"/>
        <v>115.43505506030414</v>
      </c>
      <c r="AE96" s="112">
        <f t="shared" si="52"/>
        <v>81.780358398597372</v>
      </c>
      <c r="AF96" s="111">
        <v>7802988</v>
      </c>
      <c r="AG96" s="112">
        <f t="shared" si="53"/>
        <v>68.196014682747773</v>
      </c>
      <c r="AI96" s="112">
        <f t="shared" si="54"/>
        <v>34.133792250511767</v>
      </c>
      <c r="AJ96" s="111">
        <v>0</v>
      </c>
      <c r="AK96" s="112">
        <f t="shared" si="55"/>
        <v>0</v>
      </c>
      <c r="AM96" s="112">
        <f t="shared" si="56"/>
        <v>0</v>
      </c>
      <c r="AN96" s="111">
        <f t="shared" si="57"/>
        <v>509133847</v>
      </c>
      <c r="AO96" s="111">
        <v>114420</v>
      </c>
      <c r="AP96" s="111">
        <v>114420</v>
      </c>
      <c r="AQ96" s="111">
        <v>114420</v>
      </c>
      <c r="AR96" s="111">
        <v>114420</v>
      </c>
      <c r="AS96" s="111">
        <v>114420</v>
      </c>
      <c r="AT96" s="111">
        <v>114420</v>
      </c>
      <c r="AU96" s="111">
        <v>114420</v>
      </c>
      <c r="AV96" s="111">
        <v>114420</v>
      </c>
      <c r="AW96" s="111">
        <v>114420</v>
      </c>
      <c r="AX96" s="111">
        <v>0</v>
      </c>
    </row>
    <row r="97" spans="1:50" x14ac:dyDescent="0.2">
      <c r="A97" s="435">
        <v>43</v>
      </c>
      <c r="B97" s="435" t="s">
        <v>124</v>
      </c>
      <c r="C97" s="114">
        <v>79976984</v>
      </c>
      <c r="D97" s="115">
        <f t="shared" si="39"/>
        <v>231.16539151899136</v>
      </c>
      <c r="E97" s="262"/>
      <c r="F97" s="115">
        <f t="shared" si="40"/>
        <v>114.13461706922999</v>
      </c>
      <c r="G97" s="114">
        <v>24619198</v>
      </c>
      <c r="H97" s="115">
        <f t="shared" si="41"/>
        <v>71.159304338777886</v>
      </c>
      <c r="I97" s="262"/>
      <c r="J97" s="115">
        <f t="shared" si="42"/>
        <v>82.199033615996726</v>
      </c>
      <c r="K97" s="114">
        <v>299984969</v>
      </c>
      <c r="L97" s="115">
        <f t="shared" si="43"/>
        <v>867.07624294381355</v>
      </c>
      <c r="M97" s="262"/>
      <c r="N97" s="115">
        <f t="shared" si="44"/>
        <v>107.97393142336998</v>
      </c>
      <c r="O97" s="114">
        <v>117720264</v>
      </c>
      <c r="P97" s="115">
        <f t="shared" si="45"/>
        <v>340.25852884473642</v>
      </c>
      <c r="Q97" s="262"/>
      <c r="R97" s="115">
        <f t="shared" si="46"/>
        <v>159.50683818262624</v>
      </c>
      <c r="S97" s="114">
        <v>119125176</v>
      </c>
      <c r="T97" s="115">
        <f t="shared" si="47"/>
        <v>344.31928503091279</v>
      </c>
      <c r="U97" s="262"/>
      <c r="V97" s="115">
        <f t="shared" si="48"/>
        <v>64.056560428853501</v>
      </c>
      <c r="W97" s="114">
        <v>842047700</v>
      </c>
      <c r="X97" s="262"/>
      <c r="Y97" s="115">
        <f t="shared" si="49"/>
        <v>2433.8537978397158</v>
      </c>
      <c r="Z97" s="262"/>
      <c r="AA97" s="115">
        <f t="shared" si="50"/>
        <v>85.214694989565473</v>
      </c>
      <c r="AB97" s="114">
        <v>56820708</v>
      </c>
      <c r="AC97" s="115">
        <f t="shared" si="51"/>
        <v>164.23451541016206</v>
      </c>
      <c r="AD97" s="262"/>
      <c r="AE97" s="115">
        <f t="shared" si="52"/>
        <v>116.35250249282143</v>
      </c>
      <c r="AF97" s="114">
        <v>85346084</v>
      </c>
      <c r="AG97" s="115">
        <f t="shared" si="53"/>
        <v>246.68423258462366</v>
      </c>
      <c r="AH97" s="262"/>
      <c r="AI97" s="115">
        <f t="shared" si="54"/>
        <v>123.47156040850918</v>
      </c>
      <c r="AJ97" s="114">
        <v>0</v>
      </c>
      <c r="AK97" s="115">
        <f t="shared" si="55"/>
        <v>0</v>
      </c>
      <c r="AL97" s="262"/>
      <c r="AM97" s="115">
        <f t="shared" si="56"/>
        <v>0</v>
      </c>
      <c r="AN97" s="114">
        <f t="shared" si="57"/>
        <v>1625641083</v>
      </c>
      <c r="AO97" s="114">
        <v>345973</v>
      </c>
      <c r="AP97" s="114">
        <v>345973</v>
      </c>
      <c r="AQ97" s="114">
        <v>345973</v>
      </c>
      <c r="AR97" s="114">
        <v>345973</v>
      </c>
      <c r="AS97" s="114">
        <v>345973</v>
      </c>
      <c r="AT97" s="114">
        <v>345973</v>
      </c>
      <c r="AU97" s="114">
        <v>345973</v>
      </c>
      <c r="AV97" s="114">
        <v>345973</v>
      </c>
      <c r="AW97" s="114">
        <v>345973</v>
      </c>
      <c r="AX97" s="114">
        <v>0</v>
      </c>
    </row>
    <row r="98" spans="1:50" x14ac:dyDescent="0.2">
      <c r="A98" s="431">
        <v>44</v>
      </c>
      <c r="B98" s="431" t="s">
        <v>126</v>
      </c>
      <c r="C98" s="111">
        <v>3257039</v>
      </c>
      <c r="D98" s="112">
        <f t="shared" si="39"/>
        <v>66.843964208020353</v>
      </c>
      <c r="F98" s="112">
        <f t="shared" si="40"/>
        <v>33.003254544895583</v>
      </c>
      <c r="G98" s="111">
        <v>4126410</v>
      </c>
      <c r="H98" s="112">
        <f t="shared" si="41"/>
        <v>84.685999261174729</v>
      </c>
      <c r="J98" s="112">
        <f t="shared" si="42"/>
        <v>97.824274207809495</v>
      </c>
      <c r="K98" s="111">
        <v>29403647</v>
      </c>
      <c r="L98" s="112">
        <f t="shared" si="43"/>
        <v>603.44881582727908</v>
      </c>
      <c r="N98" s="112">
        <f t="shared" si="44"/>
        <v>75.145342278591983</v>
      </c>
      <c r="O98" s="111">
        <v>5738319</v>
      </c>
      <c r="P98" s="112">
        <f t="shared" si="45"/>
        <v>117.76708533431844</v>
      </c>
      <c r="R98" s="112">
        <f t="shared" si="46"/>
        <v>55.207008292898088</v>
      </c>
      <c r="S98" s="111">
        <v>27551837</v>
      </c>
      <c r="T98" s="112">
        <f t="shared" si="47"/>
        <v>565.44425973812747</v>
      </c>
      <c r="V98" s="112">
        <f t="shared" si="48"/>
        <v>105.1942658100369</v>
      </c>
      <c r="W98" s="111">
        <v>134175712</v>
      </c>
      <c r="Y98" s="112">
        <f t="shared" si="49"/>
        <v>2753.677954274925</v>
      </c>
      <c r="AA98" s="112">
        <f t="shared" si="50"/>
        <v>96.412457963295367</v>
      </c>
      <c r="AB98" s="111">
        <v>3643814</v>
      </c>
      <c r="AC98" s="112">
        <f t="shared" si="51"/>
        <v>74.78171817920618</v>
      </c>
      <c r="AE98" s="112">
        <f t="shared" si="52"/>
        <v>52.979363254632752</v>
      </c>
      <c r="AF98" s="111">
        <v>10319250</v>
      </c>
      <c r="AG98" s="112">
        <f t="shared" si="53"/>
        <v>211.78118458317942</v>
      </c>
      <c r="AI98" s="112">
        <f t="shared" si="54"/>
        <v>106.0017215193412</v>
      </c>
      <c r="AJ98" s="111">
        <v>0</v>
      </c>
      <c r="AK98" s="112">
        <f t="shared" si="55"/>
        <v>0</v>
      </c>
      <c r="AM98" s="112">
        <f t="shared" si="56"/>
        <v>0</v>
      </c>
      <c r="AN98" s="111">
        <f t="shared" si="57"/>
        <v>218216028</v>
      </c>
      <c r="AO98" s="111">
        <v>48726</v>
      </c>
      <c r="AP98" s="111">
        <v>48726</v>
      </c>
      <c r="AQ98" s="111">
        <v>48726</v>
      </c>
      <c r="AR98" s="111">
        <v>48726</v>
      </c>
      <c r="AS98" s="111">
        <v>48726</v>
      </c>
      <c r="AT98" s="111">
        <v>48726</v>
      </c>
      <c r="AU98" s="111">
        <v>48726</v>
      </c>
      <c r="AV98" s="111">
        <v>48726</v>
      </c>
      <c r="AW98" s="111">
        <v>48726</v>
      </c>
      <c r="AX98" s="111">
        <v>0</v>
      </c>
    </row>
    <row r="99" spans="1:50" x14ac:dyDescent="0.2">
      <c r="A99" s="435">
        <v>45</v>
      </c>
      <c r="B99" s="435" t="s">
        <v>128</v>
      </c>
      <c r="C99" s="114">
        <v>1011392</v>
      </c>
      <c r="D99" s="115">
        <f t="shared" si="39"/>
        <v>442.62231947483588</v>
      </c>
      <c r="E99" s="262"/>
      <c r="F99" s="115">
        <f t="shared" si="40"/>
        <v>218.53846117533743</v>
      </c>
      <c r="G99" s="114">
        <v>669108</v>
      </c>
      <c r="H99" s="115">
        <f t="shared" si="41"/>
        <v>292.82625820568927</v>
      </c>
      <c r="I99" s="262"/>
      <c r="J99" s="115">
        <f t="shared" si="42"/>
        <v>338.25563172037857</v>
      </c>
      <c r="K99" s="114">
        <v>2503210</v>
      </c>
      <c r="L99" s="115">
        <f t="shared" si="43"/>
        <v>1095.4967177242888</v>
      </c>
      <c r="M99" s="262"/>
      <c r="N99" s="115">
        <f t="shared" si="44"/>
        <v>136.41832357498245</v>
      </c>
      <c r="O99" s="114">
        <v>687747</v>
      </c>
      <c r="P99" s="115">
        <f t="shared" si="45"/>
        <v>300.98336980306345</v>
      </c>
      <c r="Q99" s="262"/>
      <c r="R99" s="115">
        <f t="shared" si="46"/>
        <v>141.09537775832143</v>
      </c>
      <c r="S99" s="114">
        <v>1422681</v>
      </c>
      <c r="T99" s="115">
        <f t="shared" si="47"/>
        <v>622.61750547045949</v>
      </c>
      <c r="U99" s="262"/>
      <c r="V99" s="115">
        <f t="shared" si="48"/>
        <v>115.83067692432583</v>
      </c>
      <c r="W99" s="114">
        <v>5982709</v>
      </c>
      <c r="X99" s="262"/>
      <c r="Y99" s="115">
        <f t="shared" si="49"/>
        <v>2618.2533916849015</v>
      </c>
      <c r="Z99" s="262"/>
      <c r="AA99" s="115">
        <f t="shared" si="50"/>
        <v>91.670939468861874</v>
      </c>
      <c r="AB99" s="114">
        <v>207701</v>
      </c>
      <c r="AC99" s="115">
        <f t="shared" si="51"/>
        <v>90.897592997811813</v>
      </c>
      <c r="AD99" s="262"/>
      <c r="AE99" s="115">
        <f t="shared" si="52"/>
        <v>64.396709726066291</v>
      </c>
      <c r="AF99" s="114">
        <v>277116</v>
      </c>
      <c r="AG99" s="115">
        <f t="shared" si="53"/>
        <v>121.2761487964989</v>
      </c>
      <c r="AH99" s="262"/>
      <c r="AI99" s="115">
        <f t="shared" si="54"/>
        <v>60.701712368671387</v>
      </c>
      <c r="AJ99" s="114">
        <v>0</v>
      </c>
      <c r="AK99" s="115">
        <f t="shared" si="55"/>
        <v>0</v>
      </c>
      <c r="AL99" s="262"/>
      <c r="AM99" s="115">
        <f t="shared" si="56"/>
        <v>0</v>
      </c>
      <c r="AN99" s="114">
        <f t="shared" si="57"/>
        <v>12761664</v>
      </c>
      <c r="AO99" s="114">
        <v>2285</v>
      </c>
      <c r="AP99" s="114">
        <v>2285</v>
      </c>
      <c r="AQ99" s="114">
        <v>2285</v>
      </c>
      <c r="AR99" s="114">
        <v>2285</v>
      </c>
      <c r="AS99" s="114">
        <v>2285</v>
      </c>
      <c r="AT99" s="114">
        <v>2285</v>
      </c>
      <c r="AU99" s="114">
        <v>2285</v>
      </c>
      <c r="AV99" s="114">
        <v>2285</v>
      </c>
      <c r="AW99" s="114">
        <v>2285</v>
      </c>
      <c r="AX99" s="114">
        <v>0</v>
      </c>
    </row>
    <row r="100" spans="1:50" x14ac:dyDescent="0.2">
      <c r="A100" s="431">
        <v>46</v>
      </c>
      <c r="B100" s="431" t="s">
        <v>130</v>
      </c>
      <c r="C100" s="111">
        <v>0</v>
      </c>
      <c r="D100" s="112">
        <f t="shared" si="39"/>
        <v>0</v>
      </c>
      <c r="F100" s="112">
        <f t="shared" si="40"/>
        <v>0</v>
      </c>
      <c r="G100" s="111">
        <v>0</v>
      </c>
      <c r="H100" s="112">
        <f t="shared" si="41"/>
        <v>0</v>
      </c>
      <c r="J100" s="112">
        <f t="shared" si="42"/>
        <v>0</v>
      </c>
      <c r="K100" s="111">
        <v>0</v>
      </c>
      <c r="L100" s="112">
        <f t="shared" si="43"/>
        <v>0</v>
      </c>
      <c r="N100" s="112">
        <f t="shared" si="44"/>
        <v>0</v>
      </c>
      <c r="O100" s="111">
        <v>0</v>
      </c>
      <c r="P100" s="112">
        <f t="shared" si="45"/>
        <v>0</v>
      </c>
      <c r="R100" s="112">
        <f t="shared" si="46"/>
        <v>0</v>
      </c>
      <c r="S100" s="111">
        <v>0</v>
      </c>
      <c r="T100" s="112">
        <f t="shared" si="47"/>
        <v>0</v>
      </c>
      <c r="V100" s="112">
        <f t="shared" si="48"/>
        <v>0</v>
      </c>
      <c r="W100" s="111">
        <v>0</v>
      </c>
      <c r="Y100" s="112">
        <f t="shared" si="49"/>
        <v>0</v>
      </c>
      <c r="AA100" s="112">
        <f t="shared" si="50"/>
        <v>0</v>
      </c>
      <c r="AB100" s="111">
        <v>0</v>
      </c>
      <c r="AC100" s="112">
        <f t="shared" si="51"/>
        <v>0</v>
      </c>
      <c r="AE100" s="112">
        <f t="shared" si="52"/>
        <v>0</v>
      </c>
      <c r="AF100" s="111">
        <v>0</v>
      </c>
      <c r="AG100" s="112">
        <f t="shared" si="53"/>
        <v>0</v>
      </c>
      <c r="AI100" s="112">
        <f t="shared" si="54"/>
        <v>0</v>
      </c>
      <c r="AJ100" s="111">
        <v>0</v>
      </c>
      <c r="AK100" s="112">
        <f t="shared" si="55"/>
        <v>0</v>
      </c>
      <c r="AM100" s="112">
        <f t="shared" si="56"/>
        <v>0</v>
      </c>
      <c r="AN100" s="111">
        <f t="shared" si="57"/>
        <v>0</v>
      </c>
      <c r="AO100" s="111">
        <v>0</v>
      </c>
      <c r="AP100" s="111">
        <v>0</v>
      </c>
      <c r="AQ100" s="111">
        <v>0</v>
      </c>
      <c r="AR100" s="111">
        <v>0</v>
      </c>
      <c r="AS100" s="111">
        <v>0</v>
      </c>
      <c r="AT100" s="111">
        <v>0</v>
      </c>
      <c r="AU100" s="111">
        <v>0</v>
      </c>
      <c r="AV100" s="111">
        <v>0</v>
      </c>
      <c r="AW100" s="111">
        <v>0</v>
      </c>
      <c r="AX100" s="111">
        <v>0</v>
      </c>
    </row>
    <row r="101" spans="1:50" x14ac:dyDescent="0.2">
      <c r="A101" s="435">
        <v>47</v>
      </c>
      <c r="B101" s="435" t="s">
        <v>132</v>
      </c>
      <c r="C101" s="114">
        <v>14839357</v>
      </c>
      <c r="D101" s="115">
        <f t="shared" si="39"/>
        <v>181.35258964143426</v>
      </c>
      <c r="E101" s="262"/>
      <c r="F101" s="115">
        <f t="shared" si="40"/>
        <v>89.540256165628549</v>
      </c>
      <c r="G101" s="114">
        <v>9157017</v>
      </c>
      <c r="H101" s="115">
        <f t="shared" si="41"/>
        <v>111.90840319702784</v>
      </c>
      <c r="I101" s="262"/>
      <c r="J101" s="115">
        <f t="shared" si="42"/>
        <v>129.26999050624767</v>
      </c>
      <c r="K101" s="114">
        <v>50786400</v>
      </c>
      <c r="L101" s="115">
        <f t="shared" si="43"/>
        <v>620.66335883460022</v>
      </c>
      <c r="M101" s="262"/>
      <c r="N101" s="115">
        <f t="shared" si="44"/>
        <v>77.289008307137053</v>
      </c>
      <c r="O101" s="114">
        <v>18680123</v>
      </c>
      <c r="P101" s="115">
        <f t="shared" si="45"/>
        <v>228.29079999022315</v>
      </c>
      <c r="Q101" s="262"/>
      <c r="R101" s="115">
        <f t="shared" si="46"/>
        <v>107.01845980542308</v>
      </c>
      <c r="S101" s="114">
        <v>29425386</v>
      </c>
      <c r="T101" s="115">
        <f t="shared" si="47"/>
        <v>359.6092440055728</v>
      </c>
      <c r="U101" s="262"/>
      <c r="V101" s="115">
        <f t="shared" si="48"/>
        <v>66.901077781191375</v>
      </c>
      <c r="W101" s="114">
        <v>179250541</v>
      </c>
      <c r="X101" s="262"/>
      <c r="Y101" s="115">
        <f t="shared" si="49"/>
        <v>2190.6306186297752</v>
      </c>
      <c r="Z101" s="262"/>
      <c r="AA101" s="115">
        <f t="shared" si="50"/>
        <v>76.698904497480839</v>
      </c>
      <c r="AB101" s="114">
        <v>17949022</v>
      </c>
      <c r="AC101" s="115">
        <f t="shared" si="51"/>
        <v>219.35597487351208</v>
      </c>
      <c r="AD101" s="262"/>
      <c r="AE101" s="115">
        <f t="shared" si="52"/>
        <v>155.40348841743145</v>
      </c>
      <c r="AF101" s="114">
        <v>22369157</v>
      </c>
      <c r="AG101" s="115">
        <f t="shared" si="53"/>
        <v>273.37468530784838</v>
      </c>
      <c r="AH101" s="262"/>
      <c r="AI101" s="115">
        <f t="shared" si="54"/>
        <v>136.83079221354799</v>
      </c>
      <c r="AJ101" s="114">
        <v>0</v>
      </c>
      <c r="AK101" s="115">
        <f t="shared" si="55"/>
        <v>0</v>
      </c>
      <c r="AL101" s="262"/>
      <c r="AM101" s="115">
        <f t="shared" si="56"/>
        <v>0</v>
      </c>
      <c r="AN101" s="114">
        <f t="shared" si="57"/>
        <v>342457003</v>
      </c>
      <c r="AO101" s="114">
        <v>81826</v>
      </c>
      <c r="AP101" s="114">
        <v>81826</v>
      </c>
      <c r="AQ101" s="114">
        <v>81826</v>
      </c>
      <c r="AR101" s="114">
        <v>81826</v>
      </c>
      <c r="AS101" s="114">
        <v>81826</v>
      </c>
      <c r="AT101" s="114">
        <v>81826</v>
      </c>
      <c r="AU101" s="114">
        <v>81826</v>
      </c>
      <c r="AV101" s="114">
        <v>81826</v>
      </c>
      <c r="AW101" s="114">
        <v>81826</v>
      </c>
      <c r="AX101" s="114">
        <v>0</v>
      </c>
    </row>
    <row r="102" spans="1:50" x14ac:dyDescent="0.2">
      <c r="A102" s="431">
        <v>48</v>
      </c>
      <c r="B102" s="431" t="s">
        <v>134</v>
      </c>
      <c r="C102" s="111">
        <v>0</v>
      </c>
      <c r="D102" s="112">
        <f t="shared" si="39"/>
        <v>0</v>
      </c>
      <c r="F102" s="112">
        <f t="shared" si="40"/>
        <v>0</v>
      </c>
      <c r="G102" s="111">
        <v>0</v>
      </c>
      <c r="H102" s="112">
        <f t="shared" si="41"/>
        <v>0</v>
      </c>
      <c r="J102" s="112">
        <f t="shared" si="42"/>
        <v>0</v>
      </c>
      <c r="K102" s="111">
        <v>0</v>
      </c>
      <c r="L102" s="112">
        <f t="shared" si="43"/>
        <v>0</v>
      </c>
      <c r="N102" s="112">
        <f t="shared" si="44"/>
        <v>0</v>
      </c>
      <c r="O102" s="111">
        <v>0</v>
      </c>
      <c r="P102" s="112">
        <f t="shared" si="45"/>
        <v>0</v>
      </c>
      <c r="R102" s="112">
        <f t="shared" si="46"/>
        <v>0</v>
      </c>
      <c r="S102" s="111">
        <v>0</v>
      </c>
      <c r="T102" s="112">
        <f t="shared" si="47"/>
        <v>0</v>
      </c>
      <c r="V102" s="112">
        <f t="shared" si="48"/>
        <v>0</v>
      </c>
      <c r="W102" s="111">
        <v>0</v>
      </c>
      <c r="Y102" s="112">
        <f t="shared" si="49"/>
        <v>0</v>
      </c>
      <c r="AA102" s="112">
        <f t="shared" si="50"/>
        <v>0</v>
      </c>
      <c r="AB102" s="111">
        <v>0</v>
      </c>
      <c r="AC102" s="112">
        <f t="shared" si="51"/>
        <v>0</v>
      </c>
      <c r="AE102" s="112">
        <f t="shared" si="52"/>
        <v>0</v>
      </c>
      <c r="AF102" s="111">
        <v>0</v>
      </c>
      <c r="AG102" s="112">
        <f t="shared" si="53"/>
        <v>0</v>
      </c>
      <c r="AI102" s="112">
        <f t="shared" si="54"/>
        <v>0</v>
      </c>
      <c r="AJ102" s="111">
        <v>0</v>
      </c>
      <c r="AK102" s="112">
        <f t="shared" si="55"/>
        <v>0</v>
      </c>
      <c r="AM102" s="112">
        <f t="shared" si="56"/>
        <v>0</v>
      </c>
      <c r="AN102" s="111">
        <f t="shared" si="57"/>
        <v>0</v>
      </c>
      <c r="AO102" s="111">
        <v>0</v>
      </c>
      <c r="AP102" s="111">
        <v>0</v>
      </c>
      <c r="AQ102" s="111">
        <v>0</v>
      </c>
      <c r="AR102" s="111">
        <v>0</v>
      </c>
      <c r="AS102" s="111">
        <v>0</v>
      </c>
      <c r="AT102" s="111">
        <v>0</v>
      </c>
      <c r="AU102" s="111">
        <v>0</v>
      </c>
      <c r="AV102" s="111">
        <v>0</v>
      </c>
      <c r="AW102" s="111">
        <v>0</v>
      </c>
      <c r="AX102" s="111">
        <v>0</v>
      </c>
    </row>
    <row r="103" spans="1:50" x14ac:dyDescent="0.2">
      <c r="A103" s="435">
        <v>49</v>
      </c>
      <c r="B103" s="435" t="s">
        <v>136</v>
      </c>
      <c r="C103" s="114">
        <v>6155754</v>
      </c>
      <c r="D103" s="115">
        <f t="shared" si="39"/>
        <v>217.902796460177</v>
      </c>
      <c r="E103" s="262"/>
      <c r="F103" s="115">
        <f t="shared" si="40"/>
        <v>107.58639980177765</v>
      </c>
      <c r="G103" s="114">
        <v>3048573</v>
      </c>
      <c r="H103" s="115">
        <f t="shared" si="41"/>
        <v>107.91408849557521</v>
      </c>
      <c r="I103" s="262"/>
      <c r="J103" s="115">
        <f t="shared" si="42"/>
        <v>124.6559936232195</v>
      </c>
      <c r="K103" s="114">
        <v>24792869</v>
      </c>
      <c r="L103" s="115">
        <f t="shared" si="43"/>
        <v>877.62368141592924</v>
      </c>
      <c r="M103" s="262"/>
      <c r="N103" s="115">
        <f t="shared" si="44"/>
        <v>109.28736655384238</v>
      </c>
      <c r="O103" s="114">
        <v>4409486</v>
      </c>
      <c r="P103" s="115">
        <f t="shared" si="45"/>
        <v>156.08799999999999</v>
      </c>
      <c r="Q103" s="262"/>
      <c r="R103" s="115">
        <f t="shared" si="46"/>
        <v>73.171136790550733</v>
      </c>
      <c r="S103" s="114">
        <v>13948890</v>
      </c>
      <c r="T103" s="115">
        <f t="shared" si="47"/>
        <v>493.76601769911503</v>
      </c>
      <c r="U103" s="262"/>
      <c r="V103" s="115">
        <f t="shared" si="48"/>
        <v>91.859370431772604</v>
      </c>
      <c r="W103" s="114">
        <v>68664301</v>
      </c>
      <c r="X103" s="262"/>
      <c r="Y103" s="115">
        <f t="shared" si="49"/>
        <v>2430.5947256637169</v>
      </c>
      <c r="Z103" s="262"/>
      <c r="AA103" s="115">
        <f t="shared" si="50"/>
        <v>85.100587543311619</v>
      </c>
      <c r="AB103" s="114">
        <v>3045563</v>
      </c>
      <c r="AC103" s="115">
        <f t="shared" si="51"/>
        <v>107.80753982300885</v>
      </c>
      <c r="AD103" s="262"/>
      <c r="AE103" s="115">
        <f t="shared" si="52"/>
        <v>76.376619218407242</v>
      </c>
      <c r="AF103" s="114">
        <v>2222961</v>
      </c>
      <c r="AG103" s="115">
        <f t="shared" si="53"/>
        <v>78.688884955752215</v>
      </c>
      <c r="AH103" s="262"/>
      <c r="AI103" s="115">
        <f t="shared" si="54"/>
        <v>39.38573337458616</v>
      </c>
      <c r="AJ103" s="114">
        <v>0</v>
      </c>
      <c r="AK103" s="115">
        <f t="shared" si="55"/>
        <v>0</v>
      </c>
      <c r="AL103" s="262"/>
      <c r="AM103" s="115">
        <f t="shared" si="56"/>
        <v>0</v>
      </c>
      <c r="AN103" s="114">
        <f t="shared" si="57"/>
        <v>126288397</v>
      </c>
      <c r="AO103" s="114">
        <v>28250</v>
      </c>
      <c r="AP103" s="114">
        <v>28250</v>
      </c>
      <c r="AQ103" s="114">
        <v>28250</v>
      </c>
      <c r="AR103" s="114">
        <v>28250</v>
      </c>
      <c r="AS103" s="114">
        <v>28250</v>
      </c>
      <c r="AT103" s="114">
        <v>28250</v>
      </c>
      <c r="AU103" s="114">
        <v>28250</v>
      </c>
      <c r="AV103" s="114">
        <v>28250</v>
      </c>
      <c r="AW103" s="114">
        <v>28250</v>
      </c>
      <c r="AX103" s="114">
        <v>0</v>
      </c>
    </row>
    <row r="104" spans="1:50" x14ac:dyDescent="0.2">
      <c r="A104" s="431">
        <v>50</v>
      </c>
      <c r="B104" s="431" t="s">
        <v>138</v>
      </c>
      <c r="C104" s="111">
        <v>0</v>
      </c>
      <c r="D104" s="112">
        <f t="shared" si="39"/>
        <v>0</v>
      </c>
      <c r="F104" s="112">
        <f t="shared" si="40"/>
        <v>0</v>
      </c>
      <c r="G104" s="111">
        <v>0</v>
      </c>
      <c r="H104" s="112">
        <f t="shared" si="41"/>
        <v>0</v>
      </c>
      <c r="J104" s="112">
        <f t="shared" si="42"/>
        <v>0</v>
      </c>
      <c r="K104" s="111">
        <v>0</v>
      </c>
      <c r="L104" s="112">
        <f t="shared" si="43"/>
        <v>0</v>
      </c>
      <c r="N104" s="112">
        <f t="shared" si="44"/>
        <v>0</v>
      </c>
      <c r="O104" s="111">
        <v>0</v>
      </c>
      <c r="P104" s="112">
        <f t="shared" si="45"/>
        <v>0</v>
      </c>
      <c r="R104" s="112">
        <f t="shared" si="46"/>
        <v>0</v>
      </c>
      <c r="S104" s="111">
        <v>0</v>
      </c>
      <c r="T104" s="112">
        <f t="shared" si="47"/>
        <v>0</v>
      </c>
      <c r="V104" s="112">
        <f t="shared" si="48"/>
        <v>0</v>
      </c>
      <c r="W104" s="111">
        <v>0</v>
      </c>
      <c r="Y104" s="112">
        <f t="shared" si="49"/>
        <v>0</v>
      </c>
      <c r="AA104" s="112">
        <f t="shared" si="50"/>
        <v>0</v>
      </c>
      <c r="AB104" s="111">
        <v>0</v>
      </c>
      <c r="AC104" s="112">
        <f t="shared" si="51"/>
        <v>0</v>
      </c>
      <c r="AE104" s="112">
        <f t="shared" si="52"/>
        <v>0</v>
      </c>
      <c r="AF104" s="111">
        <v>0</v>
      </c>
      <c r="AG104" s="112">
        <f t="shared" si="53"/>
        <v>0</v>
      </c>
      <c r="AI104" s="112">
        <f t="shared" si="54"/>
        <v>0</v>
      </c>
      <c r="AJ104" s="111">
        <v>0</v>
      </c>
      <c r="AK104" s="112">
        <f t="shared" si="55"/>
        <v>0</v>
      </c>
      <c r="AM104" s="112">
        <f t="shared" si="56"/>
        <v>0</v>
      </c>
      <c r="AN104" s="111">
        <f t="shared" si="57"/>
        <v>0</v>
      </c>
      <c r="AO104" s="111">
        <v>0</v>
      </c>
      <c r="AP104" s="111">
        <v>0</v>
      </c>
      <c r="AQ104" s="111">
        <v>0</v>
      </c>
      <c r="AR104" s="111">
        <v>0</v>
      </c>
      <c r="AS104" s="111">
        <v>0</v>
      </c>
      <c r="AT104" s="111">
        <v>0</v>
      </c>
      <c r="AU104" s="111">
        <v>0</v>
      </c>
      <c r="AV104" s="111">
        <v>0</v>
      </c>
      <c r="AW104" s="111">
        <v>0</v>
      </c>
      <c r="AX104" s="111">
        <v>0</v>
      </c>
    </row>
    <row r="105" spans="1:50" x14ac:dyDescent="0.2">
      <c r="A105" s="435">
        <v>51</v>
      </c>
      <c r="B105" s="435" t="s">
        <v>140</v>
      </c>
      <c r="C105" s="114">
        <v>2107603</v>
      </c>
      <c r="D105" s="115">
        <f t="shared" si="39"/>
        <v>193.21626329299596</v>
      </c>
      <c r="E105" s="262"/>
      <c r="F105" s="115">
        <f t="shared" si="40"/>
        <v>95.397775928244343</v>
      </c>
      <c r="G105" s="114">
        <v>1325098</v>
      </c>
      <c r="H105" s="115">
        <f t="shared" si="41"/>
        <v>121.47946461312797</v>
      </c>
      <c r="I105" s="262"/>
      <c r="J105" s="115">
        <f t="shared" si="42"/>
        <v>140.32591645146604</v>
      </c>
      <c r="K105" s="114">
        <v>12173764</v>
      </c>
      <c r="L105" s="115">
        <f t="shared" si="43"/>
        <v>1116.0399706637331</v>
      </c>
      <c r="M105" s="262"/>
      <c r="N105" s="115">
        <f t="shared" si="44"/>
        <v>138.9765020536889</v>
      </c>
      <c r="O105" s="114">
        <v>2056095</v>
      </c>
      <c r="P105" s="115">
        <f t="shared" si="45"/>
        <v>188.49422442244224</v>
      </c>
      <c r="Q105" s="262"/>
      <c r="R105" s="115">
        <f t="shared" si="46"/>
        <v>88.362569060038524</v>
      </c>
      <c r="S105" s="114">
        <v>4944882</v>
      </c>
      <c r="T105" s="115">
        <f t="shared" si="47"/>
        <v>453.32618261826184</v>
      </c>
      <c r="U105" s="262"/>
      <c r="V105" s="115">
        <f t="shared" si="48"/>
        <v>84.336013907153387</v>
      </c>
      <c r="W105" s="114">
        <v>20764594</v>
      </c>
      <c r="X105" s="262"/>
      <c r="Y105" s="115">
        <f t="shared" si="49"/>
        <v>1903.6114778144481</v>
      </c>
      <c r="Z105" s="262"/>
      <c r="AA105" s="115">
        <f t="shared" si="50"/>
        <v>66.649718896252736</v>
      </c>
      <c r="AB105" s="114">
        <v>204498</v>
      </c>
      <c r="AC105" s="115">
        <f t="shared" si="51"/>
        <v>18.747524752475247</v>
      </c>
      <c r="AD105" s="262"/>
      <c r="AE105" s="115">
        <f t="shared" si="52"/>
        <v>13.281747841182707</v>
      </c>
      <c r="AF105" s="114">
        <v>726087</v>
      </c>
      <c r="AG105" s="115">
        <f t="shared" si="53"/>
        <v>66.564631463146313</v>
      </c>
      <c r="AH105" s="262"/>
      <c r="AI105" s="115">
        <f t="shared" si="54"/>
        <v>33.317244595082066</v>
      </c>
      <c r="AJ105" s="114">
        <v>0</v>
      </c>
      <c r="AK105" s="115">
        <f t="shared" si="55"/>
        <v>0</v>
      </c>
      <c r="AL105" s="262"/>
      <c r="AM105" s="115">
        <f t="shared" si="56"/>
        <v>0</v>
      </c>
      <c r="AN105" s="114">
        <f t="shared" si="57"/>
        <v>44302621</v>
      </c>
      <c r="AO105" s="114">
        <v>10908</v>
      </c>
      <c r="AP105" s="114">
        <v>10908</v>
      </c>
      <c r="AQ105" s="114">
        <v>10908</v>
      </c>
      <c r="AR105" s="114">
        <v>10908</v>
      </c>
      <c r="AS105" s="114">
        <v>10908</v>
      </c>
      <c r="AT105" s="114">
        <v>10908</v>
      </c>
      <c r="AU105" s="114">
        <v>10908</v>
      </c>
      <c r="AV105" s="114">
        <v>10908</v>
      </c>
      <c r="AW105" s="114">
        <v>10908</v>
      </c>
      <c r="AX105" s="114">
        <v>0</v>
      </c>
    </row>
    <row r="106" spans="1:50" x14ac:dyDescent="0.2">
      <c r="A106" s="431">
        <v>52</v>
      </c>
      <c r="B106" s="431" t="s">
        <v>142</v>
      </c>
      <c r="C106" s="111">
        <v>0</v>
      </c>
      <c r="D106" s="112">
        <f t="shared" si="39"/>
        <v>0</v>
      </c>
      <c r="F106" s="112">
        <f t="shared" si="40"/>
        <v>0</v>
      </c>
      <c r="G106" s="111">
        <v>0</v>
      </c>
      <c r="H106" s="112">
        <f t="shared" si="41"/>
        <v>0</v>
      </c>
      <c r="J106" s="112">
        <f t="shared" si="42"/>
        <v>0</v>
      </c>
      <c r="K106" s="111">
        <v>0</v>
      </c>
      <c r="L106" s="112">
        <f t="shared" si="43"/>
        <v>0</v>
      </c>
      <c r="N106" s="112">
        <f t="shared" si="44"/>
        <v>0</v>
      </c>
      <c r="O106" s="111">
        <v>0</v>
      </c>
      <c r="P106" s="112">
        <f t="shared" si="45"/>
        <v>0</v>
      </c>
      <c r="R106" s="112">
        <f t="shared" si="46"/>
        <v>0</v>
      </c>
      <c r="S106" s="111">
        <v>0</v>
      </c>
      <c r="T106" s="112">
        <f t="shared" si="47"/>
        <v>0</v>
      </c>
      <c r="V106" s="112">
        <f t="shared" si="48"/>
        <v>0</v>
      </c>
      <c r="W106" s="111">
        <v>0</v>
      </c>
      <c r="Y106" s="112">
        <f t="shared" si="49"/>
        <v>0</v>
      </c>
      <c r="AA106" s="112">
        <f t="shared" si="50"/>
        <v>0</v>
      </c>
      <c r="AB106" s="111">
        <v>0</v>
      </c>
      <c r="AC106" s="112">
        <f t="shared" si="51"/>
        <v>0</v>
      </c>
      <c r="AE106" s="112">
        <f t="shared" si="52"/>
        <v>0</v>
      </c>
      <c r="AF106" s="111">
        <v>0</v>
      </c>
      <c r="AG106" s="112">
        <f t="shared" si="53"/>
        <v>0</v>
      </c>
      <c r="AI106" s="112">
        <f t="shared" si="54"/>
        <v>0</v>
      </c>
      <c r="AJ106" s="111">
        <v>0</v>
      </c>
      <c r="AK106" s="112">
        <f t="shared" si="55"/>
        <v>0</v>
      </c>
      <c r="AM106" s="112">
        <f t="shared" si="56"/>
        <v>0</v>
      </c>
      <c r="AN106" s="111">
        <f t="shared" si="57"/>
        <v>0</v>
      </c>
      <c r="AO106" s="111">
        <v>0</v>
      </c>
      <c r="AP106" s="111">
        <v>0</v>
      </c>
      <c r="AQ106" s="111">
        <v>0</v>
      </c>
      <c r="AR106" s="111">
        <v>0</v>
      </c>
      <c r="AS106" s="111">
        <v>0</v>
      </c>
      <c r="AT106" s="111">
        <v>0</v>
      </c>
      <c r="AU106" s="111">
        <v>0</v>
      </c>
      <c r="AV106" s="111">
        <v>0</v>
      </c>
      <c r="AW106" s="111">
        <v>0</v>
      </c>
      <c r="AX106" s="111">
        <v>0</v>
      </c>
    </row>
    <row r="107" spans="1:50" x14ac:dyDescent="0.2">
      <c r="A107" s="435">
        <v>53</v>
      </c>
      <c r="B107" s="435" t="s">
        <v>144</v>
      </c>
      <c r="C107" s="114">
        <v>133260722</v>
      </c>
      <c r="D107" s="115">
        <f t="shared" si="39"/>
        <v>303.40520061837316</v>
      </c>
      <c r="E107" s="262"/>
      <c r="F107" s="115">
        <f t="shared" si="40"/>
        <v>149.80199311775431</v>
      </c>
      <c r="G107" s="114">
        <v>36450134</v>
      </c>
      <c r="H107" s="115">
        <f t="shared" si="41"/>
        <v>82.988896149283846</v>
      </c>
      <c r="I107" s="262"/>
      <c r="J107" s="115">
        <f t="shared" si="42"/>
        <v>95.863880735158418</v>
      </c>
      <c r="K107" s="114">
        <v>384251530</v>
      </c>
      <c r="L107" s="115">
        <f t="shared" si="43"/>
        <v>874.85577744030854</v>
      </c>
      <c r="M107" s="262"/>
      <c r="N107" s="115">
        <f t="shared" si="44"/>
        <v>108.94268928182362</v>
      </c>
      <c r="O107" s="114">
        <v>73441132</v>
      </c>
      <c r="P107" s="115">
        <f t="shared" si="45"/>
        <v>167.20922004385076</v>
      </c>
      <c r="Q107" s="262"/>
      <c r="R107" s="115">
        <f t="shared" si="46"/>
        <v>78.384556868368506</v>
      </c>
      <c r="S107" s="114">
        <v>191520099</v>
      </c>
      <c r="T107" s="115">
        <f t="shared" si="47"/>
        <v>436.0489211483162</v>
      </c>
      <c r="U107" s="262"/>
      <c r="V107" s="115">
        <f t="shared" si="48"/>
        <v>81.121782257899937</v>
      </c>
      <c r="W107" s="114">
        <v>1949727753</v>
      </c>
      <c r="X107" s="262"/>
      <c r="Y107" s="115">
        <f t="shared" si="49"/>
        <v>4439.0990171145468</v>
      </c>
      <c r="Z107" s="262"/>
      <c r="AA107" s="115">
        <f t="shared" si="50"/>
        <v>155.42283973986173</v>
      </c>
      <c r="AB107" s="114">
        <v>126900409</v>
      </c>
      <c r="AC107" s="115">
        <f t="shared" si="51"/>
        <v>288.92417415537193</v>
      </c>
      <c r="AD107" s="262"/>
      <c r="AE107" s="115">
        <f t="shared" si="52"/>
        <v>204.68931643079711</v>
      </c>
      <c r="AF107" s="114">
        <v>90794876</v>
      </c>
      <c r="AG107" s="115">
        <f t="shared" si="53"/>
        <v>206.71985829328099</v>
      </c>
      <c r="AH107" s="262"/>
      <c r="AI107" s="115">
        <f t="shared" si="54"/>
        <v>103.46840251389567</v>
      </c>
      <c r="AJ107" s="114">
        <v>0</v>
      </c>
      <c r="AK107" s="115">
        <f t="shared" si="55"/>
        <v>0</v>
      </c>
      <c r="AL107" s="262"/>
      <c r="AM107" s="115">
        <f t="shared" si="56"/>
        <v>0</v>
      </c>
      <c r="AN107" s="114">
        <f t="shared" si="57"/>
        <v>2986346655</v>
      </c>
      <c r="AO107" s="114">
        <v>439217</v>
      </c>
      <c r="AP107" s="114">
        <v>439217</v>
      </c>
      <c r="AQ107" s="114">
        <v>439217</v>
      </c>
      <c r="AR107" s="114">
        <v>439217</v>
      </c>
      <c r="AS107" s="114">
        <v>439217</v>
      </c>
      <c r="AT107" s="114">
        <v>439217</v>
      </c>
      <c r="AU107" s="114">
        <v>439217</v>
      </c>
      <c r="AV107" s="114">
        <v>439217</v>
      </c>
      <c r="AW107" s="114">
        <v>439217</v>
      </c>
      <c r="AX107" s="114">
        <v>0</v>
      </c>
    </row>
    <row r="108" spans="1:50" x14ac:dyDescent="0.2">
      <c r="A108" s="431">
        <v>54</v>
      </c>
      <c r="B108" s="431" t="s">
        <v>146</v>
      </c>
      <c r="C108" s="111">
        <v>5304906</v>
      </c>
      <c r="D108" s="112">
        <f t="shared" si="39"/>
        <v>128.05122139615719</v>
      </c>
      <c r="F108" s="112">
        <f t="shared" si="40"/>
        <v>63.223465343413622</v>
      </c>
      <c r="G108" s="111">
        <v>3051008</v>
      </c>
      <c r="H108" s="112">
        <f t="shared" si="41"/>
        <v>73.646036497055135</v>
      </c>
      <c r="J108" s="112">
        <f t="shared" si="42"/>
        <v>85.071560015342385</v>
      </c>
      <c r="K108" s="111">
        <v>31654487</v>
      </c>
      <c r="L108" s="112">
        <f t="shared" si="43"/>
        <v>764.08436323259627</v>
      </c>
      <c r="N108" s="112">
        <f t="shared" si="44"/>
        <v>95.148717668985569</v>
      </c>
      <c r="O108" s="111">
        <v>6003112</v>
      </c>
      <c r="P108" s="112">
        <f t="shared" si="45"/>
        <v>144.90470213382252</v>
      </c>
      <c r="R108" s="112">
        <f t="shared" si="46"/>
        <v>67.928615789989863</v>
      </c>
      <c r="S108" s="111">
        <v>17222904</v>
      </c>
      <c r="T108" s="112">
        <f t="shared" si="47"/>
        <v>415.73100318625086</v>
      </c>
      <c r="V108" s="112">
        <f t="shared" si="48"/>
        <v>77.341872167738472</v>
      </c>
      <c r="W108" s="111">
        <v>91706915</v>
      </c>
      <c r="Y108" s="112">
        <f t="shared" si="49"/>
        <v>2213.6457226996235</v>
      </c>
      <c r="AA108" s="112">
        <f t="shared" si="50"/>
        <v>77.504715049949539</v>
      </c>
      <c r="AB108" s="111">
        <v>2370660</v>
      </c>
      <c r="AC108" s="112">
        <f t="shared" si="51"/>
        <v>57.223616877474171</v>
      </c>
      <c r="AE108" s="112">
        <f t="shared" si="52"/>
        <v>40.540266513141241</v>
      </c>
      <c r="AF108" s="111">
        <v>4941670</v>
      </c>
      <c r="AG108" s="112">
        <f t="shared" si="53"/>
        <v>119.28333494255094</v>
      </c>
      <c r="AI108" s="112">
        <f t="shared" si="54"/>
        <v>59.704259740375655</v>
      </c>
      <c r="AJ108" s="111">
        <v>0</v>
      </c>
      <c r="AK108" s="112">
        <f t="shared" si="55"/>
        <v>0</v>
      </c>
      <c r="AM108" s="112">
        <f t="shared" si="56"/>
        <v>0</v>
      </c>
      <c r="AN108" s="111">
        <f t="shared" si="57"/>
        <v>162255662</v>
      </c>
      <c r="AO108" s="111">
        <v>41428</v>
      </c>
      <c r="AP108" s="111">
        <v>41428</v>
      </c>
      <c r="AQ108" s="111">
        <v>41428</v>
      </c>
      <c r="AR108" s="111">
        <v>41428</v>
      </c>
      <c r="AS108" s="111">
        <v>41428</v>
      </c>
      <c r="AT108" s="111">
        <v>41428</v>
      </c>
      <c r="AU108" s="111">
        <v>41428</v>
      </c>
      <c r="AV108" s="111">
        <v>41428</v>
      </c>
      <c r="AW108" s="111">
        <v>41428</v>
      </c>
      <c r="AX108" s="111">
        <v>0</v>
      </c>
    </row>
    <row r="109" spans="1:50" x14ac:dyDescent="0.2">
      <c r="A109" s="435">
        <v>55</v>
      </c>
      <c r="B109" s="435" t="s">
        <v>148</v>
      </c>
      <c r="C109" s="114">
        <v>1578411</v>
      </c>
      <c r="D109" s="115">
        <f t="shared" si="39"/>
        <v>130.89070403847748</v>
      </c>
      <c r="E109" s="262"/>
      <c r="F109" s="115">
        <f t="shared" si="40"/>
        <v>64.625419424543125</v>
      </c>
      <c r="G109" s="114">
        <v>1556713</v>
      </c>
      <c r="H109" s="115">
        <f t="shared" si="41"/>
        <v>129.09138402852642</v>
      </c>
      <c r="I109" s="262"/>
      <c r="J109" s="115">
        <f t="shared" si="42"/>
        <v>149.11875704655921</v>
      </c>
      <c r="K109" s="114">
        <v>5170600</v>
      </c>
      <c r="L109" s="115">
        <f t="shared" si="43"/>
        <v>428.77518865577576</v>
      </c>
      <c r="M109" s="262"/>
      <c r="N109" s="115">
        <f t="shared" si="44"/>
        <v>53.393854568981972</v>
      </c>
      <c r="O109" s="114">
        <v>673285</v>
      </c>
      <c r="P109" s="115">
        <f t="shared" si="45"/>
        <v>55.832573181855878</v>
      </c>
      <c r="Q109" s="262"/>
      <c r="R109" s="115">
        <f t="shared" si="46"/>
        <v>26.173266680705829</v>
      </c>
      <c r="S109" s="114">
        <v>6073224</v>
      </c>
      <c r="T109" s="115">
        <f t="shared" si="47"/>
        <v>503.6258396218592</v>
      </c>
      <c r="U109" s="262"/>
      <c r="V109" s="115">
        <f t="shared" si="48"/>
        <v>93.6936745392387</v>
      </c>
      <c r="W109" s="114">
        <v>30593257</v>
      </c>
      <c r="X109" s="262"/>
      <c r="Y109" s="115">
        <f t="shared" si="49"/>
        <v>2536.9646736877021</v>
      </c>
      <c r="Z109" s="262"/>
      <c r="AA109" s="115">
        <f t="shared" si="50"/>
        <v>88.82483864046678</v>
      </c>
      <c r="AB109" s="114">
        <v>0</v>
      </c>
      <c r="AC109" s="115">
        <f t="shared" si="51"/>
        <v>0</v>
      </c>
      <c r="AD109" s="262"/>
      <c r="AE109" s="115">
        <f t="shared" si="52"/>
        <v>0</v>
      </c>
      <c r="AF109" s="114">
        <v>606273</v>
      </c>
      <c r="AG109" s="115">
        <f t="shared" si="53"/>
        <v>50.275561821046523</v>
      </c>
      <c r="AH109" s="262"/>
      <c r="AI109" s="115">
        <f t="shared" si="54"/>
        <v>25.164162311547816</v>
      </c>
      <c r="AJ109" s="114">
        <v>0</v>
      </c>
      <c r="AK109" s="115">
        <f t="shared" si="55"/>
        <v>0</v>
      </c>
      <c r="AL109" s="262"/>
      <c r="AM109" s="115">
        <f t="shared" si="56"/>
        <v>0</v>
      </c>
      <c r="AN109" s="114">
        <f t="shared" si="57"/>
        <v>46251763</v>
      </c>
      <c r="AO109" s="114">
        <v>12059</v>
      </c>
      <c r="AP109" s="114">
        <v>12059</v>
      </c>
      <c r="AQ109" s="114">
        <v>12059</v>
      </c>
      <c r="AR109" s="114">
        <v>12059</v>
      </c>
      <c r="AS109" s="114">
        <v>12059</v>
      </c>
      <c r="AT109" s="114">
        <v>12059</v>
      </c>
      <c r="AU109" s="114">
        <v>12059</v>
      </c>
      <c r="AV109" s="114">
        <v>0</v>
      </c>
      <c r="AW109" s="114">
        <v>12059</v>
      </c>
      <c r="AX109" s="114">
        <v>0</v>
      </c>
    </row>
    <row r="110" spans="1:50" x14ac:dyDescent="0.2">
      <c r="A110" s="431">
        <v>56</v>
      </c>
      <c r="B110" s="431" t="s">
        <v>150</v>
      </c>
      <c r="C110" s="111">
        <v>3065842</v>
      </c>
      <c r="D110" s="112">
        <f t="shared" si="39"/>
        <v>219.27063367186383</v>
      </c>
      <c r="F110" s="112">
        <f t="shared" si="40"/>
        <v>108.26174992812257</v>
      </c>
      <c r="G110" s="111">
        <v>2926582</v>
      </c>
      <c r="H110" s="112">
        <f t="shared" si="41"/>
        <v>209.31068516664283</v>
      </c>
      <c r="J110" s="112">
        <f t="shared" si="42"/>
        <v>241.78336488914115</v>
      </c>
      <c r="K110" s="111">
        <v>9727242</v>
      </c>
      <c r="L110" s="112">
        <f t="shared" si="43"/>
        <v>695.69746817336579</v>
      </c>
      <c r="N110" s="112">
        <f t="shared" si="44"/>
        <v>86.632740005576068</v>
      </c>
      <c r="O110" s="111">
        <v>1535766</v>
      </c>
      <c r="P110" s="112">
        <f t="shared" si="45"/>
        <v>109.83879273351452</v>
      </c>
      <c r="R110" s="112">
        <f t="shared" si="46"/>
        <v>51.490372917924134</v>
      </c>
      <c r="S110" s="111">
        <v>9185719</v>
      </c>
      <c r="T110" s="112">
        <f t="shared" si="47"/>
        <v>656.96745816049201</v>
      </c>
      <c r="V110" s="112">
        <f t="shared" si="48"/>
        <v>122.22108232964544</v>
      </c>
      <c r="W110" s="111">
        <v>26257641</v>
      </c>
      <c r="Y110" s="112">
        <f t="shared" si="49"/>
        <v>1877.9603061078531</v>
      </c>
      <c r="AA110" s="112">
        <f t="shared" si="50"/>
        <v>65.751613687532867</v>
      </c>
      <c r="AB110" s="111">
        <v>977721</v>
      </c>
      <c r="AC110" s="112">
        <f t="shared" si="51"/>
        <v>69.92712058360749</v>
      </c>
      <c r="AE110" s="112">
        <f t="shared" si="52"/>
        <v>49.540107033533985</v>
      </c>
      <c r="AF110" s="111">
        <v>659778</v>
      </c>
      <c r="AG110" s="112">
        <f t="shared" si="53"/>
        <v>47.187669861250178</v>
      </c>
      <c r="AI110" s="112">
        <f t="shared" si="54"/>
        <v>23.618596003339803</v>
      </c>
      <c r="AJ110" s="111">
        <v>0</v>
      </c>
      <c r="AK110" s="112">
        <f t="shared" si="55"/>
        <v>0</v>
      </c>
      <c r="AM110" s="112">
        <f t="shared" si="56"/>
        <v>0</v>
      </c>
      <c r="AN110" s="111">
        <f t="shared" si="57"/>
        <v>54336291</v>
      </c>
      <c r="AO110" s="111">
        <v>13982</v>
      </c>
      <c r="AP110" s="111">
        <v>13982</v>
      </c>
      <c r="AQ110" s="111">
        <v>13982</v>
      </c>
      <c r="AR110" s="111">
        <v>13982</v>
      </c>
      <c r="AS110" s="111">
        <v>13982</v>
      </c>
      <c r="AT110" s="111">
        <v>13982</v>
      </c>
      <c r="AU110" s="111">
        <v>13982</v>
      </c>
      <c r="AV110" s="111">
        <v>13982</v>
      </c>
      <c r="AW110" s="111">
        <v>13982</v>
      </c>
      <c r="AX110" s="111">
        <v>0</v>
      </c>
    </row>
    <row r="111" spans="1:50" x14ac:dyDescent="0.2">
      <c r="A111" s="435">
        <v>57</v>
      </c>
      <c r="B111" s="435" t="s">
        <v>152</v>
      </c>
      <c r="C111" s="114">
        <v>2825166</v>
      </c>
      <c r="D111" s="115">
        <f t="shared" si="39"/>
        <v>336.04924467705484</v>
      </c>
      <c r="E111" s="262"/>
      <c r="F111" s="115">
        <f t="shared" si="40"/>
        <v>165.91952456892142</v>
      </c>
      <c r="G111" s="114">
        <v>1181123</v>
      </c>
      <c r="H111" s="115">
        <f t="shared" si="41"/>
        <v>140.49280361603425</v>
      </c>
      <c r="I111" s="262"/>
      <c r="J111" s="115">
        <f t="shared" si="42"/>
        <v>162.28900485395556</v>
      </c>
      <c r="K111" s="114">
        <v>4663397</v>
      </c>
      <c r="L111" s="115">
        <f t="shared" si="43"/>
        <v>554.70405614368974</v>
      </c>
      <c r="M111" s="262"/>
      <c r="N111" s="115">
        <f t="shared" si="44"/>
        <v>69.075330117428919</v>
      </c>
      <c r="O111" s="114">
        <v>4704989</v>
      </c>
      <c r="P111" s="115">
        <f t="shared" si="45"/>
        <v>559.65136196027117</v>
      </c>
      <c r="Q111" s="262"/>
      <c r="R111" s="115">
        <f t="shared" si="46"/>
        <v>262.35409743870781</v>
      </c>
      <c r="S111" s="114">
        <v>4826252</v>
      </c>
      <c r="T111" s="115">
        <f t="shared" si="47"/>
        <v>574.07541334602115</v>
      </c>
      <c r="U111" s="262"/>
      <c r="V111" s="115">
        <f t="shared" si="48"/>
        <v>106.79999060295728</v>
      </c>
      <c r="W111" s="114">
        <v>18072437</v>
      </c>
      <c r="X111" s="262"/>
      <c r="Y111" s="115">
        <f t="shared" si="49"/>
        <v>2149.6891875817769</v>
      </c>
      <c r="Z111" s="262"/>
      <c r="AA111" s="115">
        <f t="shared" si="50"/>
        <v>75.265452922744444</v>
      </c>
      <c r="AB111" s="114">
        <v>615768</v>
      </c>
      <c r="AC111" s="115">
        <f t="shared" si="51"/>
        <v>73.24467705483525</v>
      </c>
      <c r="AD111" s="262"/>
      <c r="AE111" s="115">
        <f t="shared" si="52"/>
        <v>51.890441228660912</v>
      </c>
      <c r="AF111" s="114">
        <v>571255</v>
      </c>
      <c r="AG111" s="115">
        <f t="shared" si="53"/>
        <v>67.94992268347805</v>
      </c>
      <c r="AH111" s="262"/>
      <c r="AI111" s="115">
        <f t="shared" si="54"/>
        <v>34.010617117526898</v>
      </c>
      <c r="AJ111" s="114">
        <v>0</v>
      </c>
      <c r="AK111" s="115">
        <f t="shared" si="55"/>
        <v>0</v>
      </c>
      <c r="AL111" s="262"/>
      <c r="AM111" s="115">
        <f t="shared" si="56"/>
        <v>0</v>
      </c>
      <c r="AN111" s="114">
        <f t="shared" si="57"/>
        <v>37460387</v>
      </c>
      <c r="AO111" s="114">
        <v>8407</v>
      </c>
      <c r="AP111" s="114">
        <v>8407</v>
      </c>
      <c r="AQ111" s="114">
        <v>8407</v>
      </c>
      <c r="AR111" s="114">
        <v>8407</v>
      </c>
      <c r="AS111" s="114">
        <v>8407</v>
      </c>
      <c r="AT111" s="114">
        <v>8407</v>
      </c>
      <c r="AU111" s="114">
        <v>8407</v>
      </c>
      <c r="AV111" s="114">
        <v>8407</v>
      </c>
      <c r="AW111" s="114">
        <v>8407</v>
      </c>
      <c r="AX111" s="114">
        <v>0</v>
      </c>
    </row>
    <row r="112" spans="1:50" x14ac:dyDescent="0.2">
      <c r="A112" s="431">
        <v>58</v>
      </c>
      <c r="B112" s="431" t="s">
        <v>154</v>
      </c>
      <c r="C112" s="111">
        <v>4918764</v>
      </c>
      <c r="D112" s="112">
        <f t="shared" si="39"/>
        <v>162.15883691029572</v>
      </c>
      <c r="F112" s="112">
        <f t="shared" si="40"/>
        <v>80.063614339207007</v>
      </c>
      <c r="G112" s="111">
        <v>3501643</v>
      </c>
      <c r="H112" s="112">
        <f t="shared" si="41"/>
        <v>115.44004879174497</v>
      </c>
      <c r="J112" s="112">
        <f t="shared" si="42"/>
        <v>133.34953931096729</v>
      </c>
      <c r="K112" s="111">
        <v>22228768</v>
      </c>
      <c r="L112" s="112">
        <f t="shared" si="43"/>
        <v>732.82458048989554</v>
      </c>
      <c r="N112" s="112">
        <f t="shared" si="44"/>
        <v>91.256047715636939</v>
      </c>
      <c r="O112" s="111">
        <v>4435316</v>
      </c>
      <c r="P112" s="112">
        <f t="shared" si="45"/>
        <v>146.22081561335838</v>
      </c>
      <c r="R112" s="112">
        <f t="shared" si="46"/>
        <v>68.545585188297267</v>
      </c>
      <c r="S112" s="111">
        <v>16740191</v>
      </c>
      <c r="T112" s="112">
        <f t="shared" si="47"/>
        <v>551.88049319223285</v>
      </c>
      <c r="V112" s="112">
        <f t="shared" si="48"/>
        <v>102.67088629235477</v>
      </c>
      <c r="W112" s="111">
        <v>71622204</v>
      </c>
      <c r="Y112" s="112">
        <f t="shared" si="49"/>
        <v>2361.1975076649196</v>
      </c>
      <c r="AA112" s="112">
        <f t="shared" si="50"/>
        <v>82.670834872818091</v>
      </c>
      <c r="AB112" s="111">
        <v>1229103</v>
      </c>
      <c r="AC112" s="112">
        <f t="shared" si="51"/>
        <v>40.520324399169219</v>
      </c>
      <c r="AE112" s="112">
        <f t="shared" si="52"/>
        <v>28.706761997560896</v>
      </c>
      <c r="AF112" s="111">
        <v>5231535</v>
      </c>
      <c r="AG112" s="112">
        <f t="shared" si="53"/>
        <v>172.47008208881417</v>
      </c>
      <c r="AI112" s="112">
        <f t="shared" si="54"/>
        <v>86.32554231849565</v>
      </c>
      <c r="AJ112" s="111">
        <v>0</v>
      </c>
      <c r="AK112" s="112">
        <f t="shared" si="55"/>
        <v>0</v>
      </c>
      <c r="AM112" s="112">
        <f t="shared" si="56"/>
        <v>0</v>
      </c>
      <c r="AN112" s="111">
        <f t="shared" si="57"/>
        <v>129907524</v>
      </c>
      <c r="AO112" s="111">
        <v>30333</v>
      </c>
      <c r="AP112" s="111">
        <v>30333</v>
      </c>
      <c r="AQ112" s="111">
        <v>30333</v>
      </c>
      <c r="AR112" s="111">
        <v>30333</v>
      </c>
      <c r="AS112" s="111">
        <v>30333</v>
      </c>
      <c r="AT112" s="111">
        <v>30333</v>
      </c>
      <c r="AU112" s="111">
        <v>30333</v>
      </c>
      <c r="AV112" s="111">
        <v>30333</v>
      </c>
      <c r="AW112" s="111">
        <v>30333</v>
      </c>
      <c r="AX112" s="111">
        <v>0</v>
      </c>
    </row>
    <row r="113" spans="1:50" x14ac:dyDescent="0.2">
      <c r="A113" s="435">
        <v>59</v>
      </c>
      <c r="B113" s="435" t="s">
        <v>156</v>
      </c>
      <c r="C113" s="114">
        <v>2829842</v>
      </c>
      <c r="D113" s="115">
        <f t="shared" si="39"/>
        <v>260.0240742442341</v>
      </c>
      <c r="E113" s="262"/>
      <c r="F113" s="115">
        <f t="shared" si="40"/>
        <v>128.38318031792625</v>
      </c>
      <c r="G113" s="114">
        <v>1259408</v>
      </c>
      <c r="H113" s="115">
        <f t="shared" si="41"/>
        <v>115.72250298630892</v>
      </c>
      <c r="I113" s="262"/>
      <c r="J113" s="115">
        <f t="shared" si="42"/>
        <v>133.67581374618953</v>
      </c>
      <c r="K113" s="114">
        <v>7284544</v>
      </c>
      <c r="L113" s="115">
        <f t="shared" si="43"/>
        <v>669.35073049710559</v>
      </c>
      <c r="M113" s="262"/>
      <c r="N113" s="115">
        <f t="shared" si="44"/>
        <v>83.351874141430386</v>
      </c>
      <c r="O113" s="114">
        <v>5180548</v>
      </c>
      <c r="P113" s="115">
        <f t="shared" si="45"/>
        <v>476.02205274280988</v>
      </c>
      <c r="Q113" s="262"/>
      <c r="R113" s="115">
        <f t="shared" si="46"/>
        <v>223.15024048333569</v>
      </c>
      <c r="S113" s="114">
        <v>4820835</v>
      </c>
      <c r="T113" s="115">
        <f t="shared" si="47"/>
        <v>442.9693099329229</v>
      </c>
      <c r="U113" s="262"/>
      <c r="V113" s="115">
        <f t="shared" si="48"/>
        <v>82.409239341032887</v>
      </c>
      <c r="W113" s="114">
        <v>23053480</v>
      </c>
      <c r="X113" s="262"/>
      <c r="Y113" s="115">
        <f t="shared" si="49"/>
        <v>2118.3019388036387</v>
      </c>
      <c r="Z113" s="262"/>
      <c r="AA113" s="115">
        <f t="shared" si="50"/>
        <v>74.166514755807441</v>
      </c>
      <c r="AB113" s="114">
        <v>351474</v>
      </c>
      <c r="AC113" s="115">
        <f t="shared" si="51"/>
        <v>32.295690526509233</v>
      </c>
      <c r="AD113" s="262"/>
      <c r="AE113" s="115">
        <f t="shared" si="52"/>
        <v>22.879992083932844</v>
      </c>
      <c r="AF113" s="114">
        <v>870205</v>
      </c>
      <c r="AG113" s="115">
        <f t="shared" si="53"/>
        <v>79.960029403657074</v>
      </c>
      <c r="AH113" s="262"/>
      <c r="AI113" s="115">
        <f t="shared" si="54"/>
        <v>40.02197261388811</v>
      </c>
      <c r="AJ113" s="114">
        <v>0</v>
      </c>
      <c r="AK113" s="115">
        <f t="shared" si="55"/>
        <v>0</v>
      </c>
      <c r="AL113" s="262"/>
      <c r="AM113" s="115">
        <f t="shared" si="56"/>
        <v>0</v>
      </c>
      <c r="AN113" s="114">
        <f t="shared" si="57"/>
        <v>45650336</v>
      </c>
      <c r="AO113" s="114">
        <v>10883</v>
      </c>
      <c r="AP113" s="114">
        <v>10883</v>
      </c>
      <c r="AQ113" s="114">
        <v>10883</v>
      </c>
      <c r="AR113" s="114">
        <v>10883</v>
      </c>
      <c r="AS113" s="114">
        <v>10883</v>
      </c>
      <c r="AT113" s="114">
        <v>10883</v>
      </c>
      <c r="AU113" s="114">
        <v>10883</v>
      </c>
      <c r="AV113" s="114">
        <v>10883</v>
      </c>
      <c r="AW113" s="114">
        <v>10883</v>
      </c>
      <c r="AX113" s="114">
        <v>0</v>
      </c>
    </row>
    <row r="114" spans="1:50" x14ac:dyDescent="0.2">
      <c r="A114" s="431">
        <v>60</v>
      </c>
      <c r="B114" s="431" t="s">
        <v>158</v>
      </c>
      <c r="C114" s="111">
        <v>11818945</v>
      </c>
      <c r="D114" s="112">
        <f t="shared" si="39"/>
        <v>115.73018359853121</v>
      </c>
      <c r="F114" s="112">
        <f t="shared" si="40"/>
        <v>57.140128552871516</v>
      </c>
      <c r="G114" s="111">
        <v>4949141</v>
      </c>
      <c r="H114" s="112">
        <f t="shared" si="41"/>
        <v>48.46160097919217</v>
      </c>
      <c r="J114" s="112">
        <f t="shared" si="42"/>
        <v>55.979984697557697</v>
      </c>
      <c r="K114" s="111">
        <v>34269200</v>
      </c>
      <c r="L114" s="112">
        <f t="shared" si="43"/>
        <v>335.56132190942475</v>
      </c>
      <c r="N114" s="112">
        <f t="shared" si="44"/>
        <v>41.786262113666773</v>
      </c>
      <c r="O114" s="111">
        <v>9668455</v>
      </c>
      <c r="P114" s="112">
        <f t="shared" si="45"/>
        <v>94.672753977968171</v>
      </c>
      <c r="R114" s="112">
        <f t="shared" si="46"/>
        <v>44.380817434140141</v>
      </c>
      <c r="S114" s="111">
        <v>46314059</v>
      </c>
      <c r="T114" s="112">
        <f t="shared" si="47"/>
        <v>453.50363769889839</v>
      </c>
      <c r="V114" s="112">
        <f t="shared" si="48"/>
        <v>84.369027341458064</v>
      </c>
      <c r="W114" s="111">
        <v>163458349</v>
      </c>
      <c r="Y114" s="112">
        <f t="shared" si="49"/>
        <v>1600.5713488372094</v>
      </c>
      <c r="AA114" s="112">
        <f t="shared" si="50"/>
        <v>56.03960246965601</v>
      </c>
      <c r="AB114" s="111">
        <v>5507711</v>
      </c>
      <c r="AC114" s="112">
        <f t="shared" si="51"/>
        <v>53.93107466340269</v>
      </c>
      <c r="AE114" s="112">
        <f t="shared" si="52"/>
        <v>38.207653753796947</v>
      </c>
      <c r="AF114" s="111">
        <v>6683885</v>
      </c>
      <c r="AG114" s="112">
        <f t="shared" si="53"/>
        <v>65.44807833537331</v>
      </c>
      <c r="AI114" s="112">
        <f t="shared" si="54"/>
        <v>32.758382135488745</v>
      </c>
      <c r="AJ114" s="111">
        <v>0</v>
      </c>
      <c r="AK114" s="112">
        <f t="shared" si="55"/>
        <v>0</v>
      </c>
      <c r="AM114" s="112">
        <f t="shared" si="56"/>
        <v>0</v>
      </c>
      <c r="AN114" s="111">
        <f t="shared" si="57"/>
        <v>282669745</v>
      </c>
      <c r="AO114" s="111">
        <v>102125</v>
      </c>
      <c r="AP114" s="111">
        <v>102125</v>
      </c>
      <c r="AQ114" s="111">
        <v>102125</v>
      </c>
      <c r="AR114" s="111">
        <v>102125</v>
      </c>
      <c r="AS114" s="111">
        <v>102125</v>
      </c>
      <c r="AT114" s="111">
        <v>102125</v>
      </c>
      <c r="AU114" s="111">
        <v>102125</v>
      </c>
      <c r="AV114" s="111">
        <v>102125</v>
      </c>
      <c r="AW114" s="111">
        <v>102125</v>
      </c>
      <c r="AX114" s="111">
        <v>0</v>
      </c>
    </row>
    <row r="115" spans="1:50" x14ac:dyDescent="0.2">
      <c r="A115" s="435">
        <v>61</v>
      </c>
      <c r="B115" s="435" t="s">
        <v>160</v>
      </c>
      <c r="C115" s="114">
        <v>2904372</v>
      </c>
      <c r="D115" s="115">
        <f t="shared" si="39"/>
        <v>196.40059507708952</v>
      </c>
      <c r="E115" s="262"/>
      <c r="F115" s="115">
        <f t="shared" si="40"/>
        <v>96.969994357701751</v>
      </c>
      <c r="G115" s="114">
        <v>2013711</v>
      </c>
      <c r="H115" s="115">
        <f t="shared" si="41"/>
        <v>136.17196375439545</v>
      </c>
      <c r="I115" s="262"/>
      <c r="J115" s="115">
        <f t="shared" si="42"/>
        <v>157.29782535414924</v>
      </c>
      <c r="K115" s="114">
        <v>9503282</v>
      </c>
      <c r="L115" s="115">
        <f t="shared" si="43"/>
        <v>642.63470381390312</v>
      </c>
      <c r="M115" s="262"/>
      <c r="N115" s="115">
        <f t="shared" si="44"/>
        <v>80.025022026092302</v>
      </c>
      <c r="O115" s="114">
        <v>3675412</v>
      </c>
      <c r="P115" s="115">
        <f t="shared" si="45"/>
        <v>248.5401677035434</v>
      </c>
      <c r="Q115" s="262"/>
      <c r="R115" s="115">
        <f t="shared" si="46"/>
        <v>116.51098488661778</v>
      </c>
      <c r="S115" s="114">
        <v>9238302</v>
      </c>
      <c r="T115" s="115">
        <f t="shared" si="47"/>
        <v>624.71612117933455</v>
      </c>
      <c r="U115" s="262"/>
      <c r="V115" s="115">
        <f t="shared" si="48"/>
        <v>116.22109973773411</v>
      </c>
      <c r="W115" s="114">
        <v>34668068</v>
      </c>
      <c r="X115" s="262"/>
      <c r="Y115" s="115">
        <f t="shared" si="49"/>
        <v>2344.3378414931026</v>
      </c>
      <c r="Z115" s="262"/>
      <c r="AA115" s="115">
        <f t="shared" si="50"/>
        <v>82.08054004420822</v>
      </c>
      <c r="AB115" s="114">
        <v>829032</v>
      </c>
      <c r="AC115" s="115">
        <f t="shared" si="51"/>
        <v>56.061130646470112</v>
      </c>
      <c r="AD115" s="262"/>
      <c r="AE115" s="115">
        <f t="shared" si="52"/>
        <v>39.716699178631956</v>
      </c>
      <c r="AF115" s="114">
        <v>950983</v>
      </c>
      <c r="AG115" s="115">
        <f t="shared" si="53"/>
        <v>64.307749526643221</v>
      </c>
      <c r="AH115" s="262"/>
      <c r="AI115" s="115">
        <f t="shared" si="54"/>
        <v>32.187619359459354</v>
      </c>
      <c r="AJ115" s="114">
        <v>0</v>
      </c>
      <c r="AK115" s="115">
        <f t="shared" si="55"/>
        <v>0</v>
      </c>
      <c r="AL115" s="262"/>
      <c r="AM115" s="115">
        <f t="shared" si="56"/>
        <v>0</v>
      </c>
      <c r="AN115" s="114">
        <f t="shared" si="57"/>
        <v>63783162</v>
      </c>
      <c r="AO115" s="114">
        <v>14788</v>
      </c>
      <c r="AP115" s="114">
        <v>14788</v>
      </c>
      <c r="AQ115" s="114">
        <v>14788</v>
      </c>
      <c r="AR115" s="114">
        <v>14788</v>
      </c>
      <c r="AS115" s="114">
        <v>14788</v>
      </c>
      <c r="AT115" s="114">
        <v>14788</v>
      </c>
      <c r="AU115" s="114">
        <v>14788</v>
      </c>
      <c r="AV115" s="114">
        <v>14788</v>
      </c>
      <c r="AW115" s="114">
        <v>14788</v>
      </c>
      <c r="AX115" s="114">
        <v>0</v>
      </c>
    </row>
    <row r="116" spans="1:50" x14ac:dyDescent="0.2">
      <c r="A116" s="431">
        <v>62</v>
      </c>
      <c r="B116" s="431" t="s">
        <v>249</v>
      </c>
      <c r="C116" s="111">
        <v>6622115</v>
      </c>
      <c r="D116" s="112">
        <f t="shared" si="39"/>
        <v>247.0201059385258</v>
      </c>
      <c r="F116" s="112">
        <f t="shared" si="40"/>
        <v>121.96265632339704</v>
      </c>
      <c r="G116" s="111">
        <v>2463200</v>
      </c>
      <c r="H116" s="112">
        <f t="shared" si="41"/>
        <v>91.883019994031628</v>
      </c>
      <c r="J116" s="112">
        <f t="shared" si="42"/>
        <v>106.13784830261336</v>
      </c>
      <c r="K116" s="111">
        <v>20221364</v>
      </c>
      <c r="L116" s="112">
        <f t="shared" si="43"/>
        <v>754.30334228588481</v>
      </c>
      <c r="N116" s="112">
        <f t="shared" si="44"/>
        <v>93.930721796598135</v>
      </c>
      <c r="O116" s="111">
        <v>3027720</v>
      </c>
      <c r="P116" s="112">
        <f t="shared" si="45"/>
        <v>112.94091316025067</v>
      </c>
      <c r="R116" s="112">
        <f t="shared" si="46"/>
        <v>52.944588988893535</v>
      </c>
      <c r="S116" s="111">
        <v>3972974</v>
      </c>
      <c r="T116" s="112">
        <f t="shared" si="47"/>
        <v>148.20105938525813</v>
      </c>
      <c r="V116" s="112">
        <f t="shared" si="48"/>
        <v>27.571067113709869</v>
      </c>
      <c r="W116" s="111">
        <v>55308636</v>
      </c>
      <c r="Y116" s="112">
        <f t="shared" si="49"/>
        <v>2063.1392121754702</v>
      </c>
      <c r="AA116" s="112">
        <f t="shared" si="50"/>
        <v>72.235143640342542</v>
      </c>
      <c r="AB116" s="111">
        <v>882199</v>
      </c>
      <c r="AC116" s="112">
        <f t="shared" si="51"/>
        <v>32.908049835869889</v>
      </c>
      <c r="AE116" s="112">
        <f t="shared" si="52"/>
        <v>23.313820124834898</v>
      </c>
      <c r="AF116" s="111">
        <v>2163764</v>
      </c>
      <c r="AG116" s="112">
        <f t="shared" si="53"/>
        <v>80.713369143539239</v>
      </c>
      <c r="AI116" s="112">
        <f t="shared" si="54"/>
        <v>40.399037788368133</v>
      </c>
      <c r="AJ116" s="111">
        <v>0</v>
      </c>
      <c r="AK116" s="112">
        <f t="shared" si="55"/>
        <v>0</v>
      </c>
      <c r="AM116" s="112">
        <f t="shared" si="56"/>
        <v>0</v>
      </c>
      <c r="AN116" s="111">
        <f t="shared" si="57"/>
        <v>94661972</v>
      </c>
      <c r="AO116" s="111">
        <v>26808</v>
      </c>
      <c r="AP116" s="111">
        <v>26808</v>
      </c>
      <c r="AQ116" s="111">
        <v>26808</v>
      </c>
      <c r="AR116" s="111">
        <v>26808</v>
      </c>
      <c r="AS116" s="111">
        <v>26808</v>
      </c>
      <c r="AT116" s="111">
        <v>26808</v>
      </c>
      <c r="AU116" s="111">
        <v>26808</v>
      </c>
      <c r="AV116" s="111">
        <v>26808</v>
      </c>
      <c r="AW116" s="111">
        <v>26808</v>
      </c>
      <c r="AX116" s="111">
        <v>0</v>
      </c>
    </row>
    <row r="117" spans="1:50" x14ac:dyDescent="0.2">
      <c r="A117" s="435">
        <v>63</v>
      </c>
      <c r="B117" s="435" t="s">
        <v>164</v>
      </c>
      <c r="C117" s="114">
        <v>3142743</v>
      </c>
      <c r="D117" s="115">
        <f t="shared" si="39"/>
        <v>258.66197530864196</v>
      </c>
      <c r="E117" s="262"/>
      <c r="F117" s="115">
        <f t="shared" si="40"/>
        <v>127.71066338361065</v>
      </c>
      <c r="G117" s="114">
        <v>2110869</v>
      </c>
      <c r="H117" s="115">
        <f t="shared" si="41"/>
        <v>173.73407407407407</v>
      </c>
      <c r="I117" s="262"/>
      <c r="J117" s="115">
        <f t="shared" si="42"/>
        <v>200.68736095381766</v>
      </c>
      <c r="K117" s="114">
        <v>20361093</v>
      </c>
      <c r="L117" s="115">
        <f t="shared" si="43"/>
        <v>1675.8101234567901</v>
      </c>
      <c r="M117" s="262"/>
      <c r="N117" s="115">
        <f t="shared" si="44"/>
        <v>208.68269523149391</v>
      </c>
      <c r="O117" s="114">
        <v>4536094</v>
      </c>
      <c r="P117" s="115">
        <f t="shared" si="45"/>
        <v>373.34106995884775</v>
      </c>
      <c r="Q117" s="262"/>
      <c r="R117" s="115">
        <f t="shared" si="46"/>
        <v>175.0153150754025</v>
      </c>
      <c r="S117" s="114">
        <v>7825404</v>
      </c>
      <c r="T117" s="115">
        <f t="shared" si="47"/>
        <v>644.06617283950618</v>
      </c>
      <c r="U117" s="262"/>
      <c r="V117" s="115">
        <f t="shared" si="48"/>
        <v>119.82094966586097</v>
      </c>
      <c r="W117" s="114">
        <v>29557133</v>
      </c>
      <c r="X117" s="262"/>
      <c r="Y117" s="115">
        <f t="shared" si="49"/>
        <v>2432.6858436213993</v>
      </c>
      <c r="Z117" s="262"/>
      <c r="AA117" s="115">
        <f t="shared" si="50"/>
        <v>85.173802285753951</v>
      </c>
      <c r="AB117" s="114">
        <v>573790</v>
      </c>
      <c r="AC117" s="115">
        <f t="shared" si="51"/>
        <v>47.225514403292181</v>
      </c>
      <c r="AD117" s="262"/>
      <c r="AE117" s="115">
        <f t="shared" si="52"/>
        <v>33.45707672112043</v>
      </c>
      <c r="AF117" s="114">
        <v>1232949</v>
      </c>
      <c r="AG117" s="115">
        <f t="shared" si="53"/>
        <v>101.47728395061728</v>
      </c>
      <c r="AH117" s="262"/>
      <c r="AI117" s="115">
        <f t="shared" si="54"/>
        <v>50.791890767083714</v>
      </c>
      <c r="AJ117" s="114">
        <v>0</v>
      </c>
      <c r="AK117" s="115">
        <f t="shared" si="55"/>
        <v>0</v>
      </c>
      <c r="AL117" s="262"/>
      <c r="AM117" s="115">
        <f t="shared" si="56"/>
        <v>0</v>
      </c>
      <c r="AN117" s="114">
        <f t="shared" si="57"/>
        <v>69340075</v>
      </c>
      <c r="AO117" s="114">
        <v>12150</v>
      </c>
      <c r="AP117" s="114">
        <v>12150</v>
      </c>
      <c r="AQ117" s="114">
        <v>12150</v>
      </c>
      <c r="AR117" s="114">
        <v>12150</v>
      </c>
      <c r="AS117" s="114">
        <v>12150</v>
      </c>
      <c r="AT117" s="114">
        <v>12150</v>
      </c>
      <c r="AU117" s="114">
        <v>12150</v>
      </c>
      <c r="AV117" s="114">
        <v>12150</v>
      </c>
      <c r="AW117" s="114">
        <v>12150</v>
      </c>
      <c r="AX117" s="114">
        <v>0</v>
      </c>
    </row>
    <row r="118" spans="1:50" x14ac:dyDescent="0.2">
      <c r="A118" s="431">
        <v>64</v>
      </c>
      <c r="B118" s="431" t="s">
        <v>166</v>
      </c>
      <c r="C118" s="111">
        <v>0</v>
      </c>
      <c r="D118" s="112">
        <f t="shared" si="39"/>
        <v>0</v>
      </c>
      <c r="F118" s="112">
        <f t="shared" si="40"/>
        <v>0</v>
      </c>
      <c r="G118" s="111">
        <v>0</v>
      </c>
      <c r="H118" s="112">
        <f t="shared" si="41"/>
        <v>0</v>
      </c>
      <c r="J118" s="112">
        <f t="shared" si="42"/>
        <v>0</v>
      </c>
      <c r="K118" s="111">
        <v>0</v>
      </c>
      <c r="L118" s="112">
        <f t="shared" si="43"/>
        <v>0</v>
      </c>
      <c r="N118" s="112">
        <f t="shared" si="44"/>
        <v>0</v>
      </c>
      <c r="O118" s="111">
        <v>0</v>
      </c>
      <c r="P118" s="112">
        <f t="shared" si="45"/>
        <v>0</v>
      </c>
      <c r="R118" s="112">
        <f t="shared" si="46"/>
        <v>0</v>
      </c>
      <c r="S118" s="111">
        <v>0</v>
      </c>
      <c r="T118" s="112">
        <f t="shared" si="47"/>
        <v>0</v>
      </c>
      <c r="V118" s="112">
        <f t="shared" si="48"/>
        <v>0</v>
      </c>
      <c r="W118" s="111">
        <v>0</v>
      </c>
      <c r="Y118" s="112">
        <f t="shared" si="49"/>
        <v>0</v>
      </c>
      <c r="AA118" s="112">
        <f t="shared" si="50"/>
        <v>0</v>
      </c>
      <c r="AB118" s="111">
        <v>0</v>
      </c>
      <c r="AC118" s="112">
        <f t="shared" si="51"/>
        <v>0</v>
      </c>
      <c r="AE118" s="112">
        <f t="shared" si="52"/>
        <v>0</v>
      </c>
      <c r="AF118" s="111">
        <v>0</v>
      </c>
      <c r="AG118" s="112">
        <f t="shared" si="53"/>
        <v>0</v>
      </c>
      <c r="AI118" s="112">
        <f t="shared" si="54"/>
        <v>0</v>
      </c>
      <c r="AJ118" s="111">
        <v>0</v>
      </c>
      <c r="AK118" s="112">
        <f t="shared" si="55"/>
        <v>0</v>
      </c>
      <c r="AM118" s="112">
        <f t="shared" si="56"/>
        <v>0</v>
      </c>
      <c r="AN118" s="111">
        <f t="shared" si="57"/>
        <v>0</v>
      </c>
      <c r="AO118" s="111">
        <v>0</v>
      </c>
      <c r="AP118" s="111">
        <v>0</v>
      </c>
      <c r="AQ118" s="111">
        <v>0</v>
      </c>
      <c r="AR118" s="111">
        <v>0</v>
      </c>
      <c r="AS118" s="111">
        <v>0</v>
      </c>
      <c r="AT118" s="111">
        <v>0</v>
      </c>
      <c r="AU118" s="111">
        <v>0</v>
      </c>
      <c r="AV118" s="111">
        <v>0</v>
      </c>
      <c r="AW118" s="111">
        <v>0</v>
      </c>
      <c r="AX118" s="111">
        <v>0</v>
      </c>
    </row>
    <row r="119" spans="1:50" x14ac:dyDescent="0.2">
      <c r="A119" s="435">
        <v>65</v>
      </c>
      <c r="B119" s="435" t="s">
        <v>168</v>
      </c>
      <c r="C119" s="114">
        <v>2217187</v>
      </c>
      <c r="D119" s="115">
        <f t="shared" ref="D119:D149" si="58">IFERROR(C119/$AO119,0)</f>
        <v>141.70045376110437</v>
      </c>
      <c r="E119" s="262"/>
      <c r="F119" s="115">
        <f t="shared" ref="F119:F149" si="59">IF(D119,D119/D$150*100,0)</f>
        <v>69.96257926970479</v>
      </c>
      <c r="G119" s="114">
        <v>1134897</v>
      </c>
      <c r="H119" s="115">
        <f t="shared" ref="H119:H149" si="60">IFERROR(G119/$AO119,0)</f>
        <v>72.531283952195309</v>
      </c>
      <c r="I119" s="262"/>
      <c r="J119" s="115">
        <f t="shared" ref="J119:J149" si="61">IF(H119,H119/H$150*100,0)</f>
        <v>83.783863588853905</v>
      </c>
      <c r="K119" s="114">
        <v>10315164</v>
      </c>
      <c r="L119" s="115">
        <f t="shared" ref="L119:L149" si="62">IFERROR(K119/$AO119,0)</f>
        <v>659.24228286572509</v>
      </c>
      <c r="M119" s="262"/>
      <c r="N119" s="115">
        <f t="shared" ref="N119:N149" si="63">IF(L119,L119/L$150*100,0)</f>
        <v>82.093104984473882</v>
      </c>
      <c r="O119" s="114">
        <v>1727801</v>
      </c>
      <c r="P119" s="115">
        <f t="shared" ref="P119:P149" si="64">IFERROR(O119/$AO119,0)</f>
        <v>110.42378730747109</v>
      </c>
      <c r="Q119" s="262"/>
      <c r="R119" s="115">
        <f t="shared" ref="R119:R149" si="65">IF(P119,P119/P$150*100,0)</f>
        <v>51.764607439429341</v>
      </c>
      <c r="S119" s="114">
        <v>6613618</v>
      </c>
      <c r="T119" s="115">
        <f t="shared" ref="T119:T149" si="66">IFERROR(S119/$AO119,0)</f>
        <v>422.67642359557743</v>
      </c>
      <c r="U119" s="262"/>
      <c r="V119" s="115">
        <f t="shared" ref="V119:V149" si="67">IF(T119,T119/T$150*100,0)</f>
        <v>78.633986090761638</v>
      </c>
      <c r="W119" s="114">
        <v>36385604</v>
      </c>
      <c r="X119" s="262"/>
      <c r="Y119" s="115">
        <f t="shared" ref="Y119:Y149" si="68">IFERROR(W119/$AO119,0)</f>
        <v>2325.4044864830321</v>
      </c>
      <c r="Z119" s="262"/>
      <c r="AA119" s="115">
        <f t="shared" ref="AA119:AA149" si="69">IF(Y119,Y119/Y$150*100,0)</f>
        <v>81.4176407058238</v>
      </c>
      <c r="AB119" s="114">
        <v>790810</v>
      </c>
      <c r="AC119" s="115">
        <f t="shared" ref="AC119:AC149" si="70">IFERROR(AB119/$AO119,0)</f>
        <v>50.540678724356106</v>
      </c>
      <c r="AD119" s="262"/>
      <c r="AE119" s="115">
        <f t="shared" ref="AE119:AE149" si="71">IF(AC119,AC119/AC$150*100,0)</f>
        <v>35.805716189306395</v>
      </c>
      <c r="AF119" s="114">
        <v>791599</v>
      </c>
      <c r="AG119" s="115">
        <f t="shared" ref="AG119:AG149" si="72">IFERROR(AF119/$AO119,0)</f>
        <v>50.591103725953857</v>
      </c>
      <c r="AH119" s="262"/>
      <c r="AI119" s="115">
        <f t="shared" ref="AI119:AI149" si="73">IF(AG119,AG119/AG$150*100,0)</f>
        <v>25.322098840222456</v>
      </c>
      <c r="AJ119" s="114">
        <v>0</v>
      </c>
      <c r="AK119" s="115">
        <f t="shared" ref="AK119:AK149" si="74">IFERROR(AJ119/$AO119,0)</f>
        <v>0</v>
      </c>
      <c r="AL119" s="262"/>
      <c r="AM119" s="115">
        <f t="shared" ref="AM119:AM149" si="75">IF(AK119,AK119/AK$150*100,0)</f>
        <v>0</v>
      </c>
      <c r="AN119" s="114">
        <f t="shared" ref="AN119:AN149" si="76">(C119+G119+K119+O119+S119+W119+AB119+AF119+AJ119)</f>
        <v>59976680</v>
      </c>
      <c r="AO119" s="114">
        <v>15647</v>
      </c>
      <c r="AP119" s="114">
        <v>15647</v>
      </c>
      <c r="AQ119" s="114">
        <v>15647</v>
      </c>
      <c r="AR119" s="114">
        <v>15647</v>
      </c>
      <c r="AS119" s="114">
        <v>15647</v>
      </c>
      <c r="AT119" s="114">
        <v>15647</v>
      </c>
      <c r="AU119" s="114">
        <v>15647</v>
      </c>
      <c r="AV119" s="114">
        <v>15647</v>
      </c>
      <c r="AW119" s="114">
        <v>15647</v>
      </c>
      <c r="AX119" s="114">
        <v>0</v>
      </c>
    </row>
    <row r="120" spans="1:50" x14ac:dyDescent="0.2">
      <c r="A120" s="431">
        <v>66</v>
      </c>
      <c r="B120" s="431" t="s">
        <v>170</v>
      </c>
      <c r="C120" s="111">
        <v>4940149</v>
      </c>
      <c r="D120" s="112">
        <f t="shared" si="58"/>
        <v>127.39566248904018</v>
      </c>
      <c r="F120" s="112">
        <f t="shared" si="59"/>
        <v>62.899792477252866</v>
      </c>
      <c r="G120" s="111">
        <v>1969545</v>
      </c>
      <c r="H120" s="112">
        <f t="shared" si="60"/>
        <v>50.790267677549124</v>
      </c>
      <c r="J120" s="112">
        <f t="shared" si="61"/>
        <v>58.669923195373862</v>
      </c>
      <c r="K120" s="111">
        <v>27233695</v>
      </c>
      <c r="L120" s="112">
        <f t="shared" si="62"/>
        <v>702.29756562999637</v>
      </c>
      <c r="N120" s="112">
        <f t="shared" si="63"/>
        <v>87.454626749641733</v>
      </c>
      <c r="O120" s="111">
        <v>6043895</v>
      </c>
      <c r="P120" s="112">
        <f t="shared" si="64"/>
        <v>155.85886327298985</v>
      </c>
      <c r="R120" s="112">
        <f t="shared" si="65"/>
        <v>73.063721775970521</v>
      </c>
      <c r="S120" s="111">
        <v>19426636</v>
      </c>
      <c r="T120" s="112">
        <f t="shared" si="66"/>
        <v>500.97055031203257</v>
      </c>
      <c r="V120" s="112">
        <f t="shared" si="67"/>
        <v>93.199689138113911</v>
      </c>
      <c r="W120" s="111">
        <v>77823876</v>
      </c>
      <c r="Y120" s="112">
        <f t="shared" si="68"/>
        <v>2006.9079374903295</v>
      </c>
      <c r="AA120" s="112">
        <f t="shared" si="69"/>
        <v>70.266360254330678</v>
      </c>
      <c r="AB120" s="111">
        <v>2236772</v>
      </c>
      <c r="AC120" s="112">
        <f t="shared" si="70"/>
        <v>57.681468874103871</v>
      </c>
      <c r="AE120" s="112">
        <f t="shared" si="71"/>
        <v>40.864633321458953</v>
      </c>
      <c r="AF120" s="111">
        <v>6953105</v>
      </c>
      <c r="AG120" s="112">
        <f t="shared" si="72"/>
        <v>179.30540512661818</v>
      </c>
      <c r="AI120" s="112">
        <f t="shared" si="73"/>
        <v>89.746790577986147</v>
      </c>
      <c r="AJ120" s="111">
        <v>0</v>
      </c>
      <c r="AK120" s="112">
        <f t="shared" si="74"/>
        <v>0</v>
      </c>
      <c r="AM120" s="112">
        <f t="shared" si="75"/>
        <v>0</v>
      </c>
      <c r="AN120" s="111">
        <f t="shared" si="76"/>
        <v>146627673</v>
      </c>
      <c r="AO120" s="111">
        <v>38778</v>
      </c>
      <c r="AP120" s="111">
        <v>38778</v>
      </c>
      <c r="AQ120" s="111">
        <v>38778</v>
      </c>
      <c r="AR120" s="111">
        <v>38778</v>
      </c>
      <c r="AS120" s="111">
        <v>38778</v>
      </c>
      <c r="AT120" s="111">
        <v>38778</v>
      </c>
      <c r="AU120" s="111">
        <v>38778</v>
      </c>
      <c r="AV120" s="111">
        <v>38778</v>
      </c>
      <c r="AW120" s="111">
        <v>38778</v>
      </c>
      <c r="AX120" s="111">
        <v>0</v>
      </c>
    </row>
    <row r="121" spans="1:50" x14ac:dyDescent="0.2">
      <c r="A121" s="435">
        <v>67</v>
      </c>
      <c r="B121" s="435" t="s">
        <v>250</v>
      </c>
      <c r="C121" s="114">
        <v>3672391</v>
      </c>
      <c r="D121" s="115">
        <f t="shared" si="58"/>
        <v>156.11915997109213</v>
      </c>
      <c r="E121" s="262"/>
      <c r="F121" s="115">
        <f t="shared" si="59"/>
        <v>77.081609939031793</v>
      </c>
      <c r="G121" s="114">
        <v>2007515</v>
      </c>
      <c r="H121" s="115">
        <f t="shared" si="60"/>
        <v>85.342643370318413</v>
      </c>
      <c r="I121" s="262"/>
      <c r="J121" s="115">
        <f t="shared" si="61"/>
        <v>98.58279077430484</v>
      </c>
      <c r="K121" s="114">
        <v>16384835</v>
      </c>
      <c r="L121" s="115">
        <f t="shared" si="62"/>
        <v>696.54529609318536</v>
      </c>
      <c r="M121" s="262"/>
      <c r="N121" s="115">
        <f t="shared" si="63"/>
        <v>86.738317011541099</v>
      </c>
      <c r="O121" s="114">
        <v>3890583</v>
      </c>
      <c r="P121" s="115">
        <f t="shared" si="64"/>
        <v>165.39484759596991</v>
      </c>
      <c r="Q121" s="262"/>
      <c r="R121" s="115">
        <f t="shared" si="65"/>
        <v>77.534012979197669</v>
      </c>
      <c r="S121" s="114">
        <v>8380859</v>
      </c>
      <c r="T121" s="115">
        <f t="shared" si="66"/>
        <v>356.28359477957741</v>
      </c>
      <c r="U121" s="262"/>
      <c r="V121" s="115">
        <f t="shared" si="67"/>
        <v>66.282379788161393</v>
      </c>
      <c r="W121" s="114">
        <v>50387459</v>
      </c>
      <c r="X121" s="262"/>
      <c r="Y121" s="115">
        <f t="shared" si="68"/>
        <v>2142.0507163201974</v>
      </c>
      <c r="Z121" s="262"/>
      <c r="AA121" s="115">
        <f t="shared" si="69"/>
        <v>74.998012865613745</v>
      </c>
      <c r="AB121" s="114">
        <v>604751</v>
      </c>
      <c r="AC121" s="115">
        <f t="shared" si="70"/>
        <v>25.708923181566977</v>
      </c>
      <c r="AD121" s="262"/>
      <c r="AE121" s="115">
        <f t="shared" si="71"/>
        <v>18.213574297098933</v>
      </c>
      <c r="AF121" s="114">
        <v>3818324</v>
      </c>
      <c r="AG121" s="115">
        <f t="shared" si="72"/>
        <v>162.32300301832248</v>
      </c>
      <c r="AH121" s="262"/>
      <c r="AI121" s="115">
        <f t="shared" si="73"/>
        <v>81.246678244796328</v>
      </c>
      <c r="AJ121" s="114">
        <v>0</v>
      </c>
      <c r="AK121" s="115">
        <f t="shared" si="74"/>
        <v>0</v>
      </c>
      <c r="AL121" s="262"/>
      <c r="AM121" s="115">
        <f t="shared" si="75"/>
        <v>0</v>
      </c>
      <c r="AN121" s="114">
        <f t="shared" si="76"/>
        <v>89146717</v>
      </c>
      <c r="AO121" s="114">
        <v>23523</v>
      </c>
      <c r="AP121" s="114">
        <v>23523</v>
      </c>
      <c r="AQ121" s="114">
        <v>23523</v>
      </c>
      <c r="AR121" s="114">
        <v>23523</v>
      </c>
      <c r="AS121" s="114">
        <v>23523</v>
      </c>
      <c r="AT121" s="114">
        <v>23523</v>
      </c>
      <c r="AU121" s="114">
        <v>23523</v>
      </c>
      <c r="AV121" s="114">
        <v>23523</v>
      </c>
      <c r="AW121" s="114">
        <v>23523</v>
      </c>
      <c r="AX121" s="114">
        <v>0</v>
      </c>
    </row>
    <row r="122" spans="1:50" x14ac:dyDescent="0.2">
      <c r="A122" s="431">
        <v>68</v>
      </c>
      <c r="B122" s="431" t="s">
        <v>174</v>
      </c>
      <c r="C122" s="111">
        <v>1819857</v>
      </c>
      <c r="D122" s="112">
        <f t="shared" si="58"/>
        <v>107.14495142773035</v>
      </c>
      <c r="F122" s="112">
        <f t="shared" si="59"/>
        <v>52.901292541018549</v>
      </c>
      <c r="G122" s="111">
        <v>2135995</v>
      </c>
      <c r="H122" s="112">
        <f t="shared" si="60"/>
        <v>125.75772740653518</v>
      </c>
      <c r="J122" s="112">
        <f t="shared" si="61"/>
        <v>145.26791343191863</v>
      </c>
      <c r="K122" s="111">
        <v>9911109</v>
      </c>
      <c r="L122" s="112">
        <f t="shared" si="62"/>
        <v>583.52128348542828</v>
      </c>
      <c r="N122" s="112">
        <f t="shared" si="63"/>
        <v>72.663837303653565</v>
      </c>
      <c r="O122" s="111">
        <v>2058508</v>
      </c>
      <c r="P122" s="112">
        <f t="shared" si="64"/>
        <v>121.19564321460112</v>
      </c>
      <c r="R122" s="112">
        <f t="shared" si="65"/>
        <v>56.814252140294975</v>
      </c>
      <c r="S122" s="111">
        <v>11418735</v>
      </c>
      <c r="T122" s="112">
        <f t="shared" si="66"/>
        <v>672.28348542831907</v>
      </c>
      <c r="V122" s="112">
        <f t="shared" si="67"/>
        <v>125.07044938186689</v>
      </c>
      <c r="W122" s="111">
        <v>37659923</v>
      </c>
      <c r="Y122" s="112">
        <f t="shared" si="68"/>
        <v>2217.2459817486015</v>
      </c>
      <c r="AA122" s="112">
        <f t="shared" si="69"/>
        <v>77.630768215926224</v>
      </c>
      <c r="AB122" s="111">
        <v>571605</v>
      </c>
      <c r="AC122" s="112">
        <f t="shared" si="70"/>
        <v>33.653517809832202</v>
      </c>
      <c r="AE122" s="112">
        <f t="shared" si="71"/>
        <v>23.841949453083284</v>
      </c>
      <c r="AF122" s="111">
        <v>933304</v>
      </c>
      <c r="AG122" s="112">
        <f t="shared" si="72"/>
        <v>54.9487194583456</v>
      </c>
      <c r="AI122" s="112">
        <f t="shared" si="73"/>
        <v>27.503193304598099</v>
      </c>
      <c r="AJ122" s="111">
        <v>0</v>
      </c>
      <c r="AK122" s="112">
        <f t="shared" si="74"/>
        <v>0</v>
      </c>
      <c r="AM122" s="112">
        <f t="shared" si="75"/>
        <v>0</v>
      </c>
      <c r="AN122" s="111">
        <f t="shared" si="76"/>
        <v>66509036</v>
      </c>
      <c r="AO122" s="111">
        <v>16985</v>
      </c>
      <c r="AP122" s="111">
        <v>16985</v>
      </c>
      <c r="AQ122" s="111">
        <v>16985</v>
      </c>
      <c r="AR122" s="111">
        <v>16985</v>
      </c>
      <c r="AS122" s="111">
        <v>16985</v>
      </c>
      <c r="AT122" s="111">
        <v>16985</v>
      </c>
      <c r="AU122" s="111">
        <v>16985</v>
      </c>
      <c r="AV122" s="111">
        <v>16985</v>
      </c>
      <c r="AW122" s="111">
        <v>16985</v>
      </c>
      <c r="AX122" s="111">
        <v>0</v>
      </c>
    </row>
    <row r="123" spans="1:50" x14ac:dyDescent="0.2">
      <c r="A123" s="435">
        <v>69</v>
      </c>
      <c r="B123" s="435" t="s">
        <v>176</v>
      </c>
      <c r="C123" s="114">
        <v>6842177</v>
      </c>
      <c r="D123" s="115">
        <f t="shared" si="58"/>
        <v>116.14035951318046</v>
      </c>
      <c r="E123" s="262"/>
      <c r="F123" s="115">
        <f t="shared" si="59"/>
        <v>57.342647064149908</v>
      </c>
      <c r="G123" s="114">
        <v>2549776</v>
      </c>
      <c r="H123" s="115">
        <f t="shared" si="60"/>
        <v>43.280362568533263</v>
      </c>
      <c r="I123" s="262"/>
      <c r="J123" s="115">
        <f t="shared" si="61"/>
        <v>49.994923513392116</v>
      </c>
      <c r="K123" s="114">
        <v>28767269</v>
      </c>
      <c r="L123" s="115">
        <f t="shared" si="62"/>
        <v>488.30086738071395</v>
      </c>
      <c r="M123" s="262"/>
      <c r="N123" s="115">
        <f t="shared" si="63"/>
        <v>60.806376368397139</v>
      </c>
      <c r="O123" s="114">
        <v>6209462</v>
      </c>
      <c r="P123" s="115">
        <f t="shared" si="64"/>
        <v>105.40053977899615</v>
      </c>
      <c r="Q123" s="262"/>
      <c r="R123" s="115">
        <f t="shared" si="65"/>
        <v>49.409802893027091</v>
      </c>
      <c r="S123" s="114">
        <v>31628419</v>
      </c>
      <c r="T123" s="115">
        <f t="shared" si="66"/>
        <v>536.86654897900291</v>
      </c>
      <c r="U123" s="262"/>
      <c r="V123" s="115">
        <f t="shared" si="67"/>
        <v>99.877718245773082</v>
      </c>
      <c r="W123" s="114">
        <v>126425625</v>
      </c>
      <c r="X123" s="262"/>
      <c r="Y123" s="115">
        <f t="shared" si="68"/>
        <v>2145.9716021930644</v>
      </c>
      <c r="Z123" s="262"/>
      <c r="AA123" s="115">
        <f t="shared" si="69"/>
        <v>75.135291897756844</v>
      </c>
      <c r="AB123" s="114">
        <v>3159050</v>
      </c>
      <c r="AC123" s="115">
        <f t="shared" si="70"/>
        <v>53.622290496155351</v>
      </c>
      <c r="AD123" s="262"/>
      <c r="AE123" s="115">
        <f t="shared" si="71"/>
        <v>37.988894557536256</v>
      </c>
      <c r="AF123" s="114">
        <v>8545995</v>
      </c>
      <c r="AG123" s="115">
        <f t="shared" si="72"/>
        <v>145.06127679799025</v>
      </c>
      <c r="AH123" s="262"/>
      <c r="AI123" s="115">
        <f t="shared" si="73"/>
        <v>72.606757284149779</v>
      </c>
      <c r="AJ123" s="114">
        <v>0</v>
      </c>
      <c r="AK123" s="115">
        <f t="shared" si="74"/>
        <v>0</v>
      </c>
      <c r="AL123" s="262"/>
      <c r="AM123" s="115">
        <f t="shared" si="75"/>
        <v>0</v>
      </c>
      <c r="AN123" s="114">
        <f t="shared" si="76"/>
        <v>214127773</v>
      </c>
      <c r="AO123" s="114">
        <v>58913</v>
      </c>
      <c r="AP123" s="114">
        <v>58913</v>
      </c>
      <c r="AQ123" s="114">
        <v>58913</v>
      </c>
      <c r="AR123" s="114">
        <v>58913</v>
      </c>
      <c r="AS123" s="114">
        <v>58913</v>
      </c>
      <c r="AT123" s="114">
        <v>58913</v>
      </c>
      <c r="AU123" s="114">
        <v>58913</v>
      </c>
      <c r="AV123" s="114">
        <v>58913</v>
      </c>
      <c r="AW123" s="114">
        <v>58913</v>
      </c>
      <c r="AX123" s="114">
        <v>0</v>
      </c>
    </row>
    <row r="124" spans="1:50" x14ac:dyDescent="0.2">
      <c r="A124" s="431">
        <v>70</v>
      </c>
      <c r="B124" s="431" t="s">
        <v>178</v>
      </c>
      <c r="C124" s="111">
        <v>6575411</v>
      </c>
      <c r="D124" s="112">
        <f t="shared" si="58"/>
        <v>206.30034825714554</v>
      </c>
      <c r="F124" s="112">
        <f t="shared" si="59"/>
        <v>101.85785638090931</v>
      </c>
      <c r="G124" s="111">
        <v>2768029</v>
      </c>
      <c r="H124" s="112">
        <f t="shared" si="60"/>
        <v>86.845574624290151</v>
      </c>
      <c r="J124" s="112">
        <f t="shared" si="61"/>
        <v>100.31888836288726</v>
      </c>
      <c r="K124" s="111">
        <v>16432934</v>
      </c>
      <c r="L124" s="112">
        <f t="shared" si="62"/>
        <v>515.57537727857436</v>
      </c>
      <c r="N124" s="112">
        <f t="shared" si="63"/>
        <v>64.202774419068263</v>
      </c>
      <c r="O124" s="111">
        <v>3278006</v>
      </c>
      <c r="P124" s="112">
        <f t="shared" si="64"/>
        <v>102.8458569949487</v>
      </c>
      <c r="R124" s="112">
        <f t="shared" si="65"/>
        <v>48.212215356201703</v>
      </c>
      <c r="S124" s="111">
        <v>11688993</v>
      </c>
      <c r="T124" s="112">
        <f t="shared" si="66"/>
        <v>366.73651680105417</v>
      </c>
      <c r="V124" s="112">
        <f t="shared" si="67"/>
        <v>68.227023205583421</v>
      </c>
      <c r="W124" s="111">
        <v>66819999</v>
      </c>
      <c r="Y124" s="112">
        <f t="shared" si="68"/>
        <v>2096.4452357794999</v>
      </c>
      <c r="AA124" s="112">
        <f t="shared" si="69"/>
        <v>73.401262429093052</v>
      </c>
      <c r="AB124" s="111">
        <v>2776719</v>
      </c>
      <c r="AC124" s="112">
        <f t="shared" si="70"/>
        <v>87.118219182380074</v>
      </c>
      <c r="AE124" s="112">
        <f t="shared" si="71"/>
        <v>61.719199458610554</v>
      </c>
      <c r="AF124" s="111">
        <v>1780467</v>
      </c>
      <c r="AG124" s="112">
        <f t="shared" si="72"/>
        <v>55.861293257616161</v>
      </c>
      <c r="AI124" s="112">
        <f t="shared" si="73"/>
        <v>27.9599590646278</v>
      </c>
      <c r="AJ124" s="111">
        <v>0</v>
      </c>
      <c r="AK124" s="112">
        <f t="shared" si="74"/>
        <v>0</v>
      </c>
      <c r="AM124" s="112">
        <f t="shared" si="75"/>
        <v>0</v>
      </c>
      <c r="AN124" s="111">
        <f t="shared" si="76"/>
        <v>112120558</v>
      </c>
      <c r="AO124" s="111">
        <v>31873</v>
      </c>
      <c r="AP124" s="111">
        <v>31873</v>
      </c>
      <c r="AQ124" s="111">
        <v>31873</v>
      </c>
      <c r="AR124" s="111">
        <v>31873</v>
      </c>
      <c r="AS124" s="111">
        <v>31873</v>
      </c>
      <c r="AT124" s="111">
        <v>31873</v>
      </c>
      <c r="AU124" s="111">
        <v>31873</v>
      </c>
      <c r="AV124" s="111">
        <v>31873</v>
      </c>
      <c r="AW124" s="111">
        <v>31873</v>
      </c>
      <c r="AX124" s="111">
        <v>0</v>
      </c>
    </row>
    <row r="125" spans="1:50" x14ac:dyDescent="0.2">
      <c r="A125" s="435">
        <v>71</v>
      </c>
      <c r="B125" s="435" t="s">
        <v>180</v>
      </c>
      <c r="C125" s="114">
        <v>3154986</v>
      </c>
      <c r="D125" s="115">
        <f t="shared" si="58"/>
        <v>139.92309739222992</v>
      </c>
      <c r="E125" s="262"/>
      <c r="F125" s="115">
        <f t="shared" si="59"/>
        <v>69.085034896716863</v>
      </c>
      <c r="G125" s="114">
        <v>2003947</v>
      </c>
      <c r="H125" s="115">
        <f t="shared" si="60"/>
        <v>88.874711726095441</v>
      </c>
      <c r="I125" s="262"/>
      <c r="J125" s="115">
        <f t="shared" si="61"/>
        <v>102.66282792767957</v>
      </c>
      <c r="K125" s="114">
        <v>10080290</v>
      </c>
      <c r="L125" s="115">
        <f t="shared" si="62"/>
        <v>447.05916267518182</v>
      </c>
      <c r="M125" s="262"/>
      <c r="N125" s="115">
        <f t="shared" si="63"/>
        <v>55.670693051161393</v>
      </c>
      <c r="O125" s="114">
        <v>3480586</v>
      </c>
      <c r="P125" s="115">
        <f t="shared" si="64"/>
        <v>154.36340251907043</v>
      </c>
      <c r="Q125" s="262"/>
      <c r="R125" s="115">
        <f t="shared" si="65"/>
        <v>72.362677727805774</v>
      </c>
      <c r="S125" s="114">
        <v>9212438</v>
      </c>
      <c r="T125" s="115">
        <f t="shared" si="66"/>
        <v>408.57007273372363</v>
      </c>
      <c r="U125" s="262"/>
      <c r="V125" s="115">
        <f t="shared" si="67"/>
        <v>76.009665131417691</v>
      </c>
      <c r="W125" s="114">
        <v>32721539</v>
      </c>
      <c r="X125" s="262"/>
      <c r="Y125" s="115">
        <f t="shared" si="68"/>
        <v>1451.1947401099876</v>
      </c>
      <c r="Z125" s="262"/>
      <c r="AA125" s="115">
        <f t="shared" si="69"/>
        <v>50.809591463011252</v>
      </c>
      <c r="AB125" s="114">
        <v>565144</v>
      </c>
      <c r="AC125" s="115">
        <f t="shared" si="70"/>
        <v>25.064041156643604</v>
      </c>
      <c r="AD125" s="262"/>
      <c r="AE125" s="115">
        <f t="shared" si="71"/>
        <v>17.75670542745188</v>
      </c>
      <c r="AF125" s="114">
        <v>1083251</v>
      </c>
      <c r="AG125" s="115">
        <f t="shared" si="72"/>
        <v>48.0419992904027</v>
      </c>
      <c r="AH125" s="262"/>
      <c r="AI125" s="115">
        <f t="shared" si="73"/>
        <v>24.046209015388261</v>
      </c>
      <c r="AJ125" s="114">
        <v>0</v>
      </c>
      <c r="AK125" s="115">
        <f t="shared" si="74"/>
        <v>0</v>
      </c>
      <c r="AL125" s="262"/>
      <c r="AM125" s="115">
        <f t="shared" si="75"/>
        <v>0</v>
      </c>
      <c r="AN125" s="114">
        <f t="shared" si="76"/>
        <v>62302181</v>
      </c>
      <c r="AO125" s="114">
        <v>22548</v>
      </c>
      <c r="AP125" s="114">
        <v>22548</v>
      </c>
      <c r="AQ125" s="114">
        <v>22548</v>
      </c>
      <c r="AR125" s="114">
        <v>22548</v>
      </c>
      <c r="AS125" s="114">
        <v>22548</v>
      </c>
      <c r="AT125" s="114">
        <v>22548</v>
      </c>
      <c r="AU125" s="114">
        <v>22548</v>
      </c>
      <c r="AV125" s="114">
        <v>22548</v>
      </c>
      <c r="AW125" s="114">
        <v>22548</v>
      </c>
      <c r="AX125" s="114">
        <v>0</v>
      </c>
    </row>
    <row r="126" spans="1:50" x14ac:dyDescent="0.2">
      <c r="A126" s="431">
        <v>72</v>
      </c>
      <c r="B126" s="431" t="s">
        <v>182</v>
      </c>
      <c r="C126" s="111">
        <v>7460610</v>
      </c>
      <c r="D126" s="112">
        <f t="shared" si="58"/>
        <v>174.89767212884169</v>
      </c>
      <c r="F126" s="112">
        <f t="shared" si="59"/>
        <v>86.353232651113004</v>
      </c>
      <c r="G126" s="111">
        <v>3696033</v>
      </c>
      <c r="H126" s="112">
        <f t="shared" si="60"/>
        <v>86.645404036852099</v>
      </c>
      <c r="J126" s="112">
        <f t="shared" si="61"/>
        <v>100.08766310009634</v>
      </c>
      <c r="K126" s="111">
        <v>28492484</v>
      </c>
      <c r="L126" s="112">
        <f t="shared" si="62"/>
        <v>667.9439247954615</v>
      </c>
      <c r="N126" s="112">
        <f t="shared" si="63"/>
        <v>83.17668961343594</v>
      </c>
      <c r="O126" s="111">
        <v>3266026</v>
      </c>
      <c r="P126" s="112">
        <f t="shared" si="64"/>
        <v>76.564831094544857</v>
      </c>
      <c r="R126" s="112">
        <f t="shared" si="65"/>
        <v>35.89216166114214</v>
      </c>
      <c r="S126" s="111">
        <v>9262375</v>
      </c>
      <c r="T126" s="112">
        <f t="shared" si="66"/>
        <v>217.13610896218674</v>
      </c>
      <c r="V126" s="112">
        <f t="shared" si="67"/>
        <v>40.395623741416905</v>
      </c>
      <c r="W126" s="111">
        <v>95618879</v>
      </c>
      <c r="Y126" s="112">
        <f t="shared" si="68"/>
        <v>2241.5753334739902</v>
      </c>
      <c r="AA126" s="112">
        <f t="shared" si="69"/>
        <v>78.482593534444973</v>
      </c>
      <c r="AB126" s="111">
        <v>2110643</v>
      </c>
      <c r="AC126" s="112">
        <f t="shared" si="70"/>
        <v>49.479405490306398</v>
      </c>
      <c r="AE126" s="112">
        <f t="shared" si="71"/>
        <v>35.0538535476324</v>
      </c>
      <c r="AF126" s="111">
        <v>3760183</v>
      </c>
      <c r="AG126" s="112">
        <f t="shared" si="72"/>
        <v>88.149260379304692</v>
      </c>
      <c r="AI126" s="112">
        <f t="shared" si="73"/>
        <v>44.120885286638874</v>
      </c>
      <c r="AJ126" s="111">
        <v>0</v>
      </c>
      <c r="AK126" s="112">
        <f t="shared" si="74"/>
        <v>0</v>
      </c>
      <c r="AM126" s="112">
        <f t="shared" si="75"/>
        <v>0</v>
      </c>
      <c r="AN126" s="111">
        <f t="shared" si="76"/>
        <v>153667233</v>
      </c>
      <c r="AO126" s="111">
        <v>42657</v>
      </c>
      <c r="AP126" s="111">
        <v>42657</v>
      </c>
      <c r="AQ126" s="111">
        <v>42657</v>
      </c>
      <c r="AR126" s="111">
        <v>42657</v>
      </c>
      <c r="AS126" s="111">
        <v>42657</v>
      </c>
      <c r="AT126" s="111">
        <v>42657</v>
      </c>
      <c r="AU126" s="111">
        <v>42657</v>
      </c>
      <c r="AV126" s="111">
        <v>42657</v>
      </c>
      <c r="AW126" s="111">
        <v>42657</v>
      </c>
      <c r="AX126" s="111">
        <v>0</v>
      </c>
    </row>
    <row r="127" spans="1:50" x14ac:dyDescent="0.2">
      <c r="A127" s="435">
        <v>73</v>
      </c>
      <c r="B127" s="435" t="s">
        <v>184</v>
      </c>
      <c r="C127" s="114">
        <v>82740000</v>
      </c>
      <c r="D127" s="115">
        <f t="shared" si="58"/>
        <v>166.19363547071123</v>
      </c>
      <c r="E127" s="262"/>
      <c r="F127" s="115">
        <f t="shared" si="59"/>
        <v>82.05573861706057</v>
      </c>
      <c r="G127" s="114">
        <v>41483000</v>
      </c>
      <c r="H127" s="115">
        <f t="shared" si="60"/>
        <v>83.323792364412782</v>
      </c>
      <c r="I127" s="262"/>
      <c r="J127" s="115">
        <f t="shared" si="61"/>
        <v>96.250733101142714</v>
      </c>
      <c r="K127" s="114">
        <v>457546000</v>
      </c>
      <c r="L127" s="115">
        <f t="shared" si="62"/>
        <v>919.03835067781051</v>
      </c>
      <c r="M127" s="262"/>
      <c r="N127" s="115">
        <f t="shared" si="63"/>
        <v>114.44458853425556</v>
      </c>
      <c r="O127" s="114">
        <v>82236000</v>
      </c>
      <c r="P127" s="115">
        <f t="shared" si="64"/>
        <v>165.18128845261552</v>
      </c>
      <c r="Q127" s="262"/>
      <c r="R127" s="115">
        <f t="shared" si="65"/>
        <v>77.433900444657823</v>
      </c>
      <c r="S127" s="114">
        <v>236065000</v>
      </c>
      <c r="T127" s="115">
        <f t="shared" si="66"/>
        <v>474.16606910071846</v>
      </c>
      <c r="U127" s="262"/>
      <c r="V127" s="115">
        <f t="shared" si="67"/>
        <v>88.213030112255225</v>
      </c>
      <c r="W127" s="114">
        <v>1764115000</v>
      </c>
      <c r="X127" s="262"/>
      <c r="Y127" s="115">
        <f t="shared" si="68"/>
        <v>3543.4455552140894</v>
      </c>
      <c r="Z127" s="262"/>
      <c r="AA127" s="115">
        <f t="shared" si="69"/>
        <v>124.06399779136841</v>
      </c>
      <c r="AB127" s="114">
        <v>82444000</v>
      </c>
      <c r="AC127" s="115">
        <f t="shared" si="70"/>
        <v>165.59908246008359</v>
      </c>
      <c r="AD127" s="262"/>
      <c r="AE127" s="115">
        <f t="shared" si="71"/>
        <v>117.31923467260165</v>
      </c>
      <c r="AF127" s="114">
        <v>85634000</v>
      </c>
      <c r="AG127" s="115">
        <f t="shared" si="72"/>
        <v>172.0065963246179</v>
      </c>
      <c r="AH127" s="262"/>
      <c r="AI127" s="115">
        <f t="shared" si="73"/>
        <v>86.093556228696372</v>
      </c>
      <c r="AJ127" s="114">
        <v>0</v>
      </c>
      <c r="AK127" s="115">
        <f t="shared" si="74"/>
        <v>0</v>
      </c>
      <c r="AL127" s="262"/>
      <c r="AM127" s="115">
        <f t="shared" si="75"/>
        <v>0</v>
      </c>
      <c r="AN127" s="114">
        <f t="shared" si="76"/>
        <v>2832263000</v>
      </c>
      <c r="AO127" s="114">
        <v>497853</v>
      </c>
      <c r="AP127" s="114">
        <v>497853</v>
      </c>
      <c r="AQ127" s="114">
        <v>497853</v>
      </c>
      <c r="AR127" s="114">
        <v>497853</v>
      </c>
      <c r="AS127" s="114">
        <v>497853</v>
      </c>
      <c r="AT127" s="114">
        <v>497853</v>
      </c>
      <c r="AU127" s="114">
        <v>497853</v>
      </c>
      <c r="AV127" s="114">
        <v>497853</v>
      </c>
      <c r="AW127" s="114">
        <v>497853</v>
      </c>
      <c r="AX127" s="114">
        <v>0</v>
      </c>
    </row>
    <row r="128" spans="1:50" x14ac:dyDescent="0.2">
      <c r="A128" s="431">
        <v>74</v>
      </c>
      <c r="B128" s="431" t="s">
        <v>186</v>
      </c>
      <c r="C128" s="111">
        <v>0</v>
      </c>
      <c r="D128" s="112">
        <f t="shared" si="58"/>
        <v>0</v>
      </c>
      <c r="F128" s="112">
        <f t="shared" si="59"/>
        <v>0</v>
      </c>
      <c r="G128" s="111">
        <v>0</v>
      </c>
      <c r="H128" s="112">
        <f t="shared" si="60"/>
        <v>0</v>
      </c>
      <c r="J128" s="112">
        <f t="shared" si="61"/>
        <v>0</v>
      </c>
      <c r="K128" s="111">
        <v>0</v>
      </c>
      <c r="L128" s="112">
        <f t="shared" si="62"/>
        <v>0</v>
      </c>
      <c r="N128" s="112">
        <f t="shared" si="63"/>
        <v>0</v>
      </c>
      <c r="O128" s="111">
        <v>0</v>
      </c>
      <c r="P128" s="112">
        <f t="shared" si="64"/>
        <v>0</v>
      </c>
      <c r="R128" s="112">
        <f t="shared" si="65"/>
        <v>0</v>
      </c>
      <c r="S128" s="111">
        <v>0</v>
      </c>
      <c r="T128" s="112">
        <f t="shared" si="66"/>
        <v>0</v>
      </c>
      <c r="V128" s="112">
        <f t="shared" si="67"/>
        <v>0</v>
      </c>
      <c r="W128" s="111">
        <v>0</v>
      </c>
      <c r="Y128" s="112">
        <f t="shared" si="68"/>
        <v>0</v>
      </c>
      <c r="AA128" s="112">
        <f t="shared" si="69"/>
        <v>0</v>
      </c>
      <c r="AB128" s="111">
        <v>0</v>
      </c>
      <c r="AC128" s="112">
        <f t="shared" si="70"/>
        <v>0</v>
      </c>
      <c r="AE128" s="112">
        <f t="shared" si="71"/>
        <v>0</v>
      </c>
      <c r="AF128" s="111">
        <v>0</v>
      </c>
      <c r="AG128" s="112">
        <f t="shared" si="72"/>
        <v>0</v>
      </c>
      <c r="AI128" s="112">
        <f t="shared" si="73"/>
        <v>0</v>
      </c>
      <c r="AJ128" s="111">
        <v>0</v>
      </c>
      <c r="AK128" s="112">
        <f t="shared" si="74"/>
        <v>0</v>
      </c>
      <c r="AM128" s="112">
        <f t="shared" si="75"/>
        <v>0</v>
      </c>
      <c r="AN128" s="111">
        <f t="shared" si="76"/>
        <v>0</v>
      </c>
      <c r="AO128" s="111">
        <v>0</v>
      </c>
      <c r="AP128" s="111">
        <v>0</v>
      </c>
      <c r="AQ128" s="111">
        <v>0</v>
      </c>
      <c r="AR128" s="111">
        <v>0</v>
      </c>
      <c r="AS128" s="111">
        <v>0</v>
      </c>
      <c r="AT128" s="111">
        <v>0</v>
      </c>
      <c r="AU128" s="111">
        <v>0</v>
      </c>
      <c r="AV128" s="111">
        <v>0</v>
      </c>
      <c r="AW128" s="111">
        <v>0</v>
      </c>
      <c r="AX128" s="111">
        <v>0</v>
      </c>
    </row>
    <row r="129" spans="1:50" x14ac:dyDescent="0.2">
      <c r="A129" s="435">
        <v>75</v>
      </c>
      <c r="B129" s="435" t="s">
        <v>188</v>
      </c>
      <c r="C129" s="114">
        <v>2553624</v>
      </c>
      <c r="D129" s="115">
        <f t="shared" si="58"/>
        <v>341.89637166956754</v>
      </c>
      <c r="E129" s="262"/>
      <c r="F129" s="115">
        <f t="shared" si="59"/>
        <v>168.80646017749314</v>
      </c>
      <c r="G129" s="114">
        <v>1975236</v>
      </c>
      <c r="H129" s="115">
        <f t="shared" si="60"/>
        <v>264.45789262284109</v>
      </c>
      <c r="I129" s="262"/>
      <c r="J129" s="115">
        <f t="shared" si="61"/>
        <v>305.48616808040464</v>
      </c>
      <c r="K129" s="114">
        <v>6043446</v>
      </c>
      <c r="L129" s="115">
        <f t="shared" si="62"/>
        <v>809.13723390012046</v>
      </c>
      <c r="M129" s="262"/>
      <c r="N129" s="115">
        <f t="shared" si="63"/>
        <v>100.75899197585116</v>
      </c>
      <c r="O129" s="114">
        <v>939563</v>
      </c>
      <c r="P129" s="115">
        <f t="shared" si="64"/>
        <v>125.79501941357611</v>
      </c>
      <c r="Q129" s="262"/>
      <c r="R129" s="115">
        <f t="shared" si="65"/>
        <v>58.97035373046463</v>
      </c>
      <c r="S129" s="114">
        <v>4183748</v>
      </c>
      <c r="T129" s="115">
        <f t="shared" si="66"/>
        <v>560.148346498862</v>
      </c>
      <c r="U129" s="262"/>
      <c r="V129" s="115">
        <f t="shared" si="67"/>
        <v>104.20902332962656</v>
      </c>
      <c r="W129" s="114">
        <v>17264215</v>
      </c>
      <c r="X129" s="262"/>
      <c r="Y129" s="115">
        <f t="shared" si="68"/>
        <v>2311.4493238720042</v>
      </c>
      <c r="Z129" s="262"/>
      <c r="AA129" s="115">
        <f t="shared" si="69"/>
        <v>80.92903907885507</v>
      </c>
      <c r="AB129" s="114">
        <v>573404</v>
      </c>
      <c r="AC129" s="115">
        <f t="shared" si="70"/>
        <v>76.771187575311288</v>
      </c>
      <c r="AD129" s="262"/>
      <c r="AE129" s="115">
        <f t="shared" si="71"/>
        <v>54.388809632524811</v>
      </c>
      <c r="AF129" s="114">
        <v>274482</v>
      </c>
      <c r="AG129" s="115">
        <f t="shared" si="72"/>
        <v>36.749497924755659</v>
      </c>
      <c r="AH129" s="262"/>
      <c r="AI129" s="115">
        <f t="shared" si="73"/>
        <v>18.394032749710828</v>
      </c>
      <c r="AJ129" s="114">
        <v>0</v>
      </c>
      <c r="AK129" s="115">
        <f t="shared" si="74"/>
        <v>0</v>
      </c>
      <c r="AL129" s="262"/>
      <c r="AM129" s="115">
        <f t="shared" si="75"/>
        <v>0</v>
      </c>
      <c r="AN129" s="114">
        <f t="shared" si="76"/>
        <v>33807718</v>
      </c>
      <c r="AO129" s="114">
        <v>7469</v>
      </c>
      <c r="AP129" s="114">
        <v>7469</v>
      </c>
      <c r="AQ129" s="114">
        <v>7469</v>
      </c>
      <c r="AR129" s="114">
        <v>7469</v>
      </c>
      <c r="AS129" s="114">
        <v>7469</v>
      </c>
      <c r="AT129" s="114">
        <v>7469</v>
      </c>
      <c r="AU129" s="114">
        <v>7469</v>
      </c>
      <c r="AV129" s="114">
        <v>7469</v>
      </c>
      <c r="AW129" s="114">
        <v>7469</v>
      </c>
      <c r="AX129" s="114">
        <v>0</v>
      </c>
    </row>
    <row r="130" spans="1:50" x14ac:dyDescent="0.2">
      <c r="A130" s="431">
        <v>76</v>
      </c>
      <c r="B130" s="431" t="s">
        <v>62</v>
      </c>
      <c r="C130" s="111">
        <v>0</v>
      </c>
      <c r="D130" s="112">
        <f t="shared" si="58"/>
        <v>0</v>
      </c>
      <c r="F130" s="112">
        <f t="shared" si="59"/>
        <v>0</v>
      </c>
      <c r="G130" s="111">
        <v>0</v>
      </c>
      <c r="H130" s="112">
        <f t="shared" si="60"/>
        <v>0</v>
      </c>
      <c r="J130" s="112">
        <f t="shared" si="61"/>
        <v>0</v>
      </c>
      <c r="K130" s="111">
        <v>0</v>
      </c>
      <c r="L130" s="112">
        <f t="shared" si="62"/>
        <v>0</v>
      </c>
      <c r="N130" s="112">
        <f t="shared" si="63"/>
        <v>0</v>
      </c>
      <c r="O130" s="111">
        <v>0</v>
      </c>
      <c r="P130" s="112">
        <f t="shared" si="64"/>
        <v>0</v>
      </c>
      <c r="R130" s="112">
        <f t="shared" si="65"/>
        <v>0</v>
      </c>
      <c r="S130" s="111">
        <v>0</v>
      </c>
      <c r="T130" s="112">
        <f t="shared" si="66"/>
        <v>0</v>
      </c>
      <c r="V130" s="112">
        <f t="shared" si="67"/>
        <v>0</v>
      </c>
      <c r="W130" s="111">
        <v>0</v>
      </c>
      <c r="Y130" s="112">
        <f t="shared" si="68"/>
        <v>0</v>
      </c>
      <c r="AA130" s="112">
        <f t="shared" si="69"/>
        <v>0</v>
      </c>
      <c r="AB130" s="111">
        <v>0</v>
      </c>
      <c r="AC130" s="112">
        <f t="shared" si="70"/>
        <v>0</v>
      </c>
      <c r="AE130" s="112">
        <f t="shared" si="71"/>
        <v>0</v>
      </c>
      <c r="AF130" s="111">
        <v>0</v>
      </c>
      <c r="AG130" s="112">
        <f t="shared" si="72"/>
        <v>0</v>
      </c>
      <c r="AI130" s="112">
        <f t="shared" si="73"/>
        <v>0</v>
      </c>
      <c r="AJ130" s="111">
        <v>0</v>
      </c>
      <c r="AK130" s="112">
        <f t="shared" si="74"/>
        <v>0</v>
      </c>
      <c r="AM130" s="112">
        <f t="shared" si="75"/>
        <v>0</v>
      </c>
      <c r="AN130" s="111">
        <f t="shared" si="76"/>
        <v>0</v>
      </c>
      <c r="AO130" s="111">
        <v>0</v>
      </c>
      <c r="AP130" s="111">
        <v>0</v>
      </c>
      <c r="AQ130" s="111">
        <v>0</v>
      </c>
      <c r="AR130" s="111">
        <v>0</v>
      </c>
      <c r="AS130" s="111">
        <v>0</v>
      </c>
      <c r="AT130" s="111">
        <v>0</v>
      </c>
      <c r="AU130" s="111">
        <v>0</v>
      </c>
      <c r="AV130" s="111">
        <v>0</v>
      </c>
      <c r="AW130" s="111">
        <v>0</v>
      </c>
      <c r="AX130" s="111">
        <v>0</v>
      </c>
    </row>
    <row r="131" spans="1:50" x14ac:dyDescent="0.2">
      <c r="A131" s="435">
        <v>77</v>
      </c>
      <c r="B131" s="435" t="s">
        <v>64</v>
      </c>
      <c r="C131" s="114">
        <v>19706277</v>
      </c>
      <c r="D131" s="115">
        <f t="shared" si="58"/>
        <v>204.21647305097568</v>
      </c>
      <c r="E131" s="262"/>
      <c r="F131" s="115">
        <f t="shared" si="59"/>
        <v>100.8289727010756</v>
      </c>
      <c r="G131" s="114">
        <v>7761974</v>
      </c>
      <c r="H131" s="115">
        <f t="shared" si="60"/>
        <v>80.437464377130894</v>
      </c>
      <c r="I131" s="262"/>
      <c r="J131" s="115">
        <f t="shared" si="61"/>
        <v>92.916617155828646</v>
      </c>
      <c r="K131" s="114">
        <v>78286319</v>
      </c>
      <c r="L131" s="115">
        <f t="shared" si="62"/>
        <v>811.28241292475411</v>
      </c>
      <c r="M131" s="262"/>
      <c r="N131" s="115">
        <f t="shared" si="63"/>
        <v>101.02612351679876</v>
      </c>
      <c r="O131" s="114">
        <v>24912795</v>
      </c>
      <c r="P131" s="115">
        <f t="shared" si="64"/>
        <v>258.17170481983896</v>
      </c>
      <c r="Q131" s="262"/>
      <c r="R131" s="115">
        <f t="shared" si="65"/>
        <v>121.02606945327075</v>
      </c>
      <c r="S131" s="114">
        <v>42603443</v>
      </c>
      <c r="T131" s="115">
        <f t="shared" si="66"/>
        <v>441.50018135278816</v>
      </c>
      <c r="U131" s="262"/>
      <c r="V131" s="115">
        <f t="shared" si="67"/>
        <v>82.135925217304063</v>
      </c>
      <c r="W131" s="114">
        <v>235253696</v>
      </c>
      <c r="X131" s="262"/>
      <c r="Y131" s="115">
        <f t="shared" si="68"/>
        <v>2437.9379255313638</v>
      </c>
      <c r="Z131" s="262"/>
      <c r="AA131" s="115">
        <f t="shared" si="69"/>
        <v>85.357689484900874</v>
      </c>
      <c r="AB131" s="114">
        <v>21902580</v>
      </c>
      <c r="AC131" s="115">
        <f t="shared" si="70"/>
        <v>226.97679720613075</v>
      </c>
      <c r="AD131" s="262"/>
      <c r="AE131" s="115">
        <f t="shared" si="71"/>
        <v>160.80248598648021</v>
      </c>
      <c r="AF131" s="114">
        <v>8699540</v>
      </c>
      <c r="AG131" s="115">
        <f t="shared" si="72"/>
        <v>90.153476273873792</v>
      </c>
      <c r="AH131" s="262"/>
      <c r="AI131" s="115">
        <f t="shared" si="73"/>
        <v>45.124044918307234</v>
      </c>
      <c r="AJ131" s="114">
        <v>0</v>
      </c>
      <c r="AK131" s="115">
        <f t="shared" si="74"/>
        <v>0</v>
      </c>
      <c r="AL131" s="262"/>
      <c r="AM131" s="115">
        <f t="shared" si="75"/>
        <v>0</v>
      </c>
      <c r="AN131" s="114">
        <f t="shared" si="76"/>
        <v>439126624</v>
      </c>
      <c r="AO131" s="114">
        <v>96497</v>
      </c>
      <c r="AP131" s="114">
        <v>96497</v>
      </c>
      <c r="AQ131" s="114">
        <v>96497</v>
      </c>
      <c r="AR131" s="114">
        <v>96497</v>
      </c>
      <c r="AS131" s="114">
        <v>96497</v>
      </c>
      <c r="AT131" s="114">
        <v>96497</v>
      </c>
      <c r="AU131" s="114">
        <v>96497</v>
      </c>
      <c r="AV131" s="114">
        <v>96497</v>
      </c>
      <c r="AW131" s="114">
        <v>96497</v>
      </c>
      <c r="AX131" s="114">
        <v>0</v>
      </c>
    </row>
    <row r="132" spans="1:50" x14ac:dyDescent="0.2">
      <c r="A132" s="431">
        <v>78</v>
      </c>
      <c r="B132" s="431" t="s">
        <v>192</v>
      </c>
      <c r="C132" s="111">
        <v>3872070</v>
      </c>
      <c r="D132" s="112">
        <f t="shared" si="58"/>
        <v>171.45950493734225</v>
      </c>
      <c r="F132" s="112">
        <f t="shared" si="59"/>
        <v>84.65568660737685</v>
      </c>
      <c r="G132" s="111">
        <v>2569460</v>
      </c>
      <c r="H132" s="112">
        <f t="shared" si="60"/>
        <v>113.77850595580746</v>
      </c>
      <c r="J132" s="112">
        <f t="shared" si="61"/>
        <v>131.43022297286169</v>
      </c>
      <c r="K132" s="111">
        <v>18774758</v>
      </c>
      <c r="L132" s="112">
        <f t="shared" si="62"/>
        <v>831.36686888367353</v>
      </c>
      <c r="N132" s="112">
        <f t="shared" si="63"/>
        <v>103.52716963359865</v>
      </c>
      <c r="O132" s="111">
        <v>6869312</v>
      </c>
      <c r="P132" s="112">
        <f t="shared" si="64"/>
        <v>304.18066687331179</v>
      </c>
      <c r="R132" s="112">
        <f t="shared" si="65"/>
        <v>142.5942108607199</v>
      </c>
      <c r="S132" s="111">
        <v>12831624</v>
      </c>
      <c r="T132" s="112">
        <f t="shared" si="66"/>
        <v>568.1983793118718</v>
      </c>
      <c r="V132" s="112">
        <f t="shared" si="67"/>
        <v>105.70663742142661</v>
      </c>
      <c r="W132" s="111">
        <v>43267440</v>
      </c>
      <c r="Y132" s="112">
        <f t="shared" si="68"/>
        <v>1915.9296816189169</v>
      </c>
      <c r="AA132" s="112">
        <f t="shared" si="69"/>
        <v>67.081006914024726</v>
      </c>
      <c r="AB132" s="111">
        <v>2479172</v>
      </c>
      <c r="AC132" s="112">
        <f t="shared" si="70"/>
        <v>109.78045432404906</v>
      </c>
      <c r="AE132" s="112">
        <f t="shared" si="71"/>
        <v>77.774337224437289</v>
      </c>
      <c r="AF132" s="111">
        <v>4188578</v>
      </c>
      <c r="AG132" s="112">
        <f t="shared" si="72"/>
        <v>185.47482619669663</v>
      </c>
      <c r="AI132" s="112">
        <f t="shared" si="73"/>
        <v>92.834738430828367</v>
      </c>
      <c r="AJ132" s="111">
        <v>2599414</v>
      </c>
      <c r="AK132" s="112">
        <f t="shared" si="74"/>
        <v>115.10490191737148</v>
      </c>
      <c r="AM132" s="112">
        <f t="shared" si="75"/>
        <v>184.37560269887655</v>
      </c>
      <c r="AN132" s="111">
        <f t="shared" si="76"/>
        <v>97451828</v>
      </c>
      <c r="AO132" s="111">
        <v>22583</v>
      </c>
      <c r="AP132" s="111">
        <v>22583</v>
      </c>
      <c r="AQ132" s="111">
        <v>22583</v>
      </c>
      <c r="AR132" s="111">
        <v>22583</v>
      </c>
      <c r="AS132" s="111">
        <v>22583</v>
      </c>
      <c r="AT132" s="111">
        <v>22583</v>
      </c>
      <c r="AU132" s="111">
        <v>22583</v>
      </c>
      <c r="AV132" s="111">
        <v>22583</v>
      </c>
      <c r="AW132" s="111">
        <v>22583</v>
      </c>
      <c r="AX132" s="111">
        <v>22583</v>
      </c>
    </row>
    <row r="133" spans="1:50" x14ac:dyDescent="0.2">
      <c r="A133" s="435">
        <v>79</v>
      </c>
      <c r="B133" s="435" t="s">
        <v>194</v>
      </c>
      <c r="C133" s="114">
        <v>8071475</v>
      </c>
      <c r="D133" s="115">
        <f t="shared" si="58"/>
        <v>92.721220893499208</v>
      </c>
      <c r="E133" s="262"/>
      <c r="F133" s="115">
        <f t="shared" si="59"/>
        <v>45.779781183212279</v>
      </c>
      <c r="G133" s="114">
        <v>6548095</v>
      </c>
      <c r="H133" s="115">
        <f t="shared" si="60"/>
        <v>75.221364487484351</v>
      </c>
      <c r="I133" s="262"/>
      <c r="J133" s="115">
        <f t="shared" si="61"/>
        <v>86.891286046179189</v>
      </c>
      <c r="K133" s="114">
        <v>49088243</v>
      </c>
      <c r="L133" s="115">
        <f t="shared" si="62"/>
        <v>563.90211485221312</v>
      </c>
      <c r="M133" s="262"/>
      <c r="N133" s="115">
        <f t="shared" si="63"/>
        <v>70.220731768442207</v>
      </c>
      <c r="O133" s="114">
        <v>13043748</v>
      </c>
      <c r="P133" s="115">
        <f t="shared" si="64"/>
        <v>149.84030051349208</v>
      </c>
      <c r="Q133" s="262"/>
      <c r="R133" s="115">
        <f t="shared" si="65"/>
        <v>70.242332053777105</v>
      </c>
      <c r="S133" s="114">
        <v>30091879</v>
      </c>
      <c r="T133" s="115">
        <f t="shared" si="66"/>
        <v>345.68102606518016</v>
      </c>
      <c r="U133" s="262"/>
      <c r="V133" s="115">
        <f t="shared" si="67"/>
        <v>64.309896360479186</v>
      </c>
      <c r="W133" s="114">
        <v>189723710</v>
      </c>
      <c r="X133" s="262"/>
      <c r="Y133" s="115">
        <f t="shared" si="68"/>
        <v>2179.4546874820508</v>
      </c>
      <c r="Z133" s="262"/>
      <c r="AA133" s="115">
        <f t="shared" si="69"/>
        <v>76.307610014294127</v>
      </c>
      <c r="AB133" s="114">
        <v>3970951</v>
      </c>
      <c r="AC133" s="115">
        <f t="shared" si="70"/>
        <v>45.616374309312931</v>
      </c>
      <c r="AD133" s="262"/>
      <c r="AE133" s="115">
        <f t="shared" si="71"/>
        <v>32.317075934267351</v>
      </c>
      <c r="AF133" s="114">
        <v>19880518</v>
      </c>
      <c r="AG133" s="115">
        <f t="shared" si="72"/>
        <v>228.3778244936876</v>
      </c>
      <c r="AH133" s="262"/>
      <c r="AI133" s="115">
        <f t="shared" si="73"/>
        <v>114.30875033029535</v>
      </c>
      <c r="AJ133" s="114">
        <v>0</v>
      </c>
      <c r="AK133" s="115">
        <f t="shared" si="74"/>
        <v>0</v>
      </c>
      <c r="AL133" s="262"/>
      <c r="AM133" s="115">
        <f t="shared" si="75"/>
        <v>0</v>
      </c>
      <c r="AN133" s="114">
        <f t="shared" si="76"/>
        <v>320418619</v>
      </c>
      <c r="AO133" s="114">
        <v>87051</v>
      </c>
      <c r="AP133" s="114">
        <v>87051</v>
      </c>
      <c r="AQ133" s="114">
        <v>87051</v>
      </c>
      <c r="AR133" s="114">
        <v>87051</v>
      </c>
      <c r="AS133" s="114">
        <v>87051</v>
      </c>
      <c r="AT133" s="114">
        <v>87051</v>
      </c>
      <c r="AU133" s="114">
        <v>87051</v>
      </c>
      <c r="AV133" s="114">
        <v>87051</v>
      </c>
      <c r="AW133" s="114">
        <v>87051</v>
      </c>
      <c r="AX133" s="114">
        <v>0</v>
      </c>
    </row>
    <row r="134" spans="1:50" x14ac:dyDescent="0.2">
      <c r="A134" s="431">
        <v>80</v>
      </c>
      <c r="B134" s="431" t="s">
        <v>196</v>
      </c>
      <c r="C134" s="111">
        <v>0</v>
      </c>
      <c r="D134" s="112">
        <f t="shared" si="58"/>
        <v>0</v>
      </c>
      <c r="F134" s="112">
        <f t="shared" si="59"/>
        <v>0</v>
      </c>
      <c r="G134" s="111">
        <v>0</v>
      </c>
      <c r="H134" s="112">
        <f t="shared" si="60"/>
        <v>0</v>
      </c>
      <c r="J134" s="112">
        <f t="shared" si="61"/>
        <v>0</v>
      </c>
      <c r="K134" s="111">
        <v>0</v>
      </c>
      <c r="L134" s="112">
        <f t="shared" si="62"/>
        <v>0</v>
      </c>
      <c r="N134" s="112">
        <f t="shared" si="63"/>
        <v>0</v>
      </c>
      <c r="O134" s="111">
        <v>0</v>
      </c>
      <c r="P134" s="112">
        <f t="shared" si="64"/>
        <v>0</v>
      </c>
      <c r="R134" s="112">
        <f t="shared" si="65"/>
        <v>0</v>
      </c>
      <c r="S134" s="111">
        <v>0</v>
      </c>
      <c r="T134" s="112">
        <f t="shared" si="66"/>
        <v>0</v>
      </c>
      <c r="V134" s="112">
        <f t="shared" si="67"/>
        <v>0</v>
      </c>
      <c r="W134" s="111">
        <v>0</v>
      </c>
      <c r="Y134" s="112">
        <f t="shared" si="68"/>
        <v>0</v>
      </c>
      <c r="AA134" s="112">
        <f t="shared" si="69"/>
        <v>0</v>
      </c>
      <c r="AB134" s="111">
        <v>0</v>
      </c>
      <c r="AC134" s="112">
        <f t="shared" si="70"/>
        <v>0</v>
      </c>
      <c r="AE134" s="112">
        <f t="shared" si="71"/>
        <v>0</v>
      </c>
      <c r="AF134" s="111">
        <v>0</v>
      </c>
      <c r="AG134" s="112">
        <f t="shared" si="72"/>
        <v>0</v>
      </c>
      <c r="AI134" s="112">
        <f t="shared" si="73"/>
        <v>0</v>
      </c>
      <c r="AJ134" s="111">
        <v>0</v>
      </c>
      <c r="AK134" s="112">
        <f t="shared" si="74"/>
        <v>0</v>
      </c>
      <c r="AM134" s="112">
        <f t="shared" si="75"/>
        <v>0</v>
      </c>
      <c r="AN134" s="111">
        <f t="shared" si="76"/>
        <v>0</v>
      </c>
      <c r="AO134" s="111">
        <v>0</v>
      </c>
      <c r="AP134" s="111">
        <v>0</v>
      </c>
      <c r="AQ134" s="111">
        <v>0</v>
      </c>
      <c r="AR134" s="111">
        <v>0</v>
      </c>
      <c r="AS134" s="111">
        <v>0</v>
      </c>
      <c r="AT134" s="111">
        <v>0</v>
      </c>
      <c r="AU134" s="111">
        <v>0</v>
      </c>
      <c r="AV134" s="111">
        <v>0</v>
      </c>
      <c r="AW134" s="111">
        <v>0</v>
      </c>
      <c r="AX134" s="111">
        <v>0</v>
      </c>
    </row>
    <row r="135" spans="1:50" x14ac:dyDescent="0.2">
      <c r="A135" s="435">
        <v>81</v>
      </c>
      <c r="B135" s="435" t="s">
        <v>198</v>
      </c>
      <c r="C135" s="114">
        <v>3367433</v>
      </c>
      <c r="D135" s="115">
        <f t="shared" si="58"/>
        <v>158.28866221679044</v>
      </c>
      <c r="E135" s="262"/>
      <c r="F135" s="115">
        <f t="shared" si="59"/>
        <v>78.152770749119</v>
      </c>
      <c r="G135" s="114">
        <v>2430146</v>
      </c>
      <c r="H135" s="115">
        <f t="shared" si="60"/>
        <v>114.2307981573752</v>
      </c>
      <c r="I135" s="262"/>
      <c r="J135" s="115">
        <f t="shared" si="61"/>
        <v>131.95268426202665</v>
      </c>
      <c r="K135" s="114">
        <v>11661848</v>
      </c>
      <c r="L135" s="115">
        <f t="shared" si="62"/>
        <v>548.17373319544981</v>
      </c>
      <c r="M135" s="262"/>
      <c r="N135" s="115">
        <f t="shared" si="63"/>
        <v>68.262132145596809</v>
      </c>
      <c r="O135" s="114">
        <v>3026955</v>
      </c>
      <c r="P135" s="115">
        <f t="shared" si="64"/>
        <v>142.28424367772868</v>
      </c>
      <c r="Q135" s="262"/>
      <c r="R135" s="115">
        <f t="shared" si="65"/>
        <v>66.700193847593283</v>
      </c>
      <c r="S135" s="114">
        <v>11164222</v>
      </c>
      <c r="T135" s="115">
        <f t="shared" si="66"/>
        <v>524.78245745981008</v>
      </c>
      <c r="U135" s="262"/>
      <c r="V135" s="115">
        <f t="shared" si="67"/>
        <v>97.62961489438085</v>
      </c>
      <c r="W135" s="114">
        <v>74077330</v>
      </c>
      <c r="X135" s="262"/>
      <c r="Y135" s="115">
        <f t="shared" si="68"/>
        <v>3482.0593212371909</v>
      </c>
      <c r="Z135" s="262"/>
      <c r="AA135" s="115">
        <f t="shared" si="69"/>
        <v>121.91472768749342</v>
      </c>
      <c r="AB135" s="114">
        <v>807212</v>
      </c>
      <c r="AC135" s="115">
        <f t="shared" si="70"/>
        <v>37.94359311836044</v>
      </c>
      <c r="AD135" s="262"/>
      <c r="AE135" s="115">
        <f t="shared" si="71"/>
        <v>26.881267934848889</v>
      </c>
      <c r="AF135" s="114">
        <v>1229770</v>
      </c>
      <c r="AG135" s="115">
        <f t="shared" si="72"/>
        <v>57.80624236156811</v>
      </c>
      <c r="AH135" s="262"/>
      <c r="AI135" s="115">
        <f t="shared" si="73"/>
        <v>28.933454201564441</v>
      </c>
      <c r="AJ135" s="114">
        <v>0</v>
      </c>
      <c r="AK135" s="115">
        <f t="shared" si="74"/>
        <v>0</v>
      </c>
      <c r="AL135" s="262"/>
      <c r="AM135" s="115">
        <f t="shared" si="75"/>
        <v>0</v>
      </c>
      <c r="AN135" s="114">
        <f t="shared" si="76"/>
        <v>107764916</v>
      </c>
      <c r="AO135" s="114">
        <v>21274</v>
      </c>
      <c r="AP135" s="114">
        <v>21274</v>
      </c>
      <c r="AQ135" s="114">
        <v>21274</v>
      </c>
      <c r="AR135" s="114">
        <v>21274</v>
      </c>
      <c r="AS135" s="114">
        <v>21274</v>
      </c>
      <c r="AT135" s="114">
        <v>21274</v>
      </c>
      <c r="AU135" s="114">
        <v>21274</v>
      </c>
      <c r="AV135" s="114">
        <v>21274</v>
      </c>
      <c r="AW135" s="114">
        <v>21274</v>
      </c>
      <c r="AX135" s="114">
        <v>0</v>
      </c>
    </row>
    <row r="136" spans="1:50" x14ac:dyDescent="0.2">
      <c r="A136" s="431">
        <v>82</v>
      </c>
      <c r="B136" s="431" t="s">
        <v>200</v>
      </c>
      <c r="C136" s="111">
        <v>4347501</v>
      </c>
      <c r="D136" s="112">
        <f t="shared" si="58"/>
        <v>96.735815050509544</v>
      </c>
      <c r="F136" s="112">
        <f t="shared" si="59"/>
        <v>47.761929824874748</v>
      </c>
      <c r="G136" s="111">
        <v>3253681</v>
      </c>
      <c r="H136" s="112">
        <f t="shared" si="60"/>
        <v>72.39733434204085</v>
      </c>
      <c r="J136" s="112">
        <f t="shared" si="61"/>
        <v>83.629132895373303</v>
      </c>
      <c r="K136" s="111">
        <v>31951407</v>
      </c>
      <c r="L136" s="112">
        <f t="shared" si="62"/>
        <v>710.94759912776465</v>
      </c>
      <c r="N136" s="112">
        <f t="shared" si="63"/>
        <v>88.53178476348252</v>
      </c>
      <c r="O136" s="111">
        <v>6306807</v>
      </c>
      <c r="P136" s="112">
        <f t="shared" si="64"/>
        <v>140.33213920163766</v>
      </c>
      <c r="R136" s="112">
        <f t="shared" si="65"/>
        <v>65.785083758095681</v>
      </c>
      <c r="S136" s="111">
        <v>14678489</v>
      </c>
      <c r="T136" s="112">
        <f t="shared" si="66"/>
        <v>326.60960793912153</v>
      </c>
      <c r="V136" s="112">
        <f t="shared" si="67"/>
        <v>60.761882930019937</v>
      </c>
      <c r="W136" s="111">
        <v>95373973</v>
      </c>
      <c r="Y136" s="112">
        <f t="shared" si="68"/>
        <v>2122.1568466022873</v>
      </c>
      <c r="AA136" s="112">
        <f t="shared" si="69"/>
        <v>74.30148374719316</v>
      </c>
      <c r="AB136" s="111">
        <v>3951803</v>
      </c>
      <c r="AC136" s="112">
        <f t="shared" si="70"/>
        <v>87.931177962707494</v>
      </c>
      <c r="AE136" s="112">
        <f t="shared" si="71"/>
        <v>62.295142878776389</v>
      </c>
      <c r="AF136" s="111">
        <v>11315954</v>
      </c>
      <c r="AG136" s="112">
        <f t="shared" si="72"/>
        <v>251.79017400204708</v>
      </c>
      <c r="AI136" s="112">
        <f t="shared" si="73"/>
        <v>126.02721038888414</v>
      </c>
      <c r="AJ136" s="111">
        <v>0</v>
      </c>
      <c r="AK136" s="112">
        <f t="shared" si="74"/>
        <v>0</v>
      </c>
      <c r="AM136" s="112">
        <f t="shared" si="75"/>
        <v>0</v>
      </c>
      <c r="AN136" s="111">
        <f t="shared" si="76"/>
        <v>171179615</v>
      </c>
      <c r="AO136" s="111">
        <v>44942</v>
      </c>
      <c r="AP136" s="111">
        <v>44942</v>
      </c>
      <c r="AQ136" s="111">
        <v>44942</v>
      </c>
      <c r="AR136" s="111">
        <v>44942</v>
      </c>
      <c r="AS136" s="111">
        <v>44942</v>
      </c>
      <c r="AT136" s="111">
        <v>44942</v>
      </c>
      <c r="AU136" s="111">
        <v>44942</v>
      </c>
      <c r="AV136" s="111">
        <v>44942</v>
      </c>
      <c r="AW136" s="111">
        <v>44942</v>
      </c>
      <c r="AX136" s="111">
        <v>0</v>
      </c>
    </row>
    <row r="137" spans="1:50" x14ac:dyDescent="0.2">
      <c r="A137" s="435">
        <v>83</v>
      </c>
      <c r="B137" s="435" t="s">
        <v>202</v>
      </c>
      <c r="C137" s="114">
        <v>9230901</v>
      </c>
      <c r="D137" s="115">
        <f t="shared" si="58"/>
        <v>320.62872525182354</v>
      </c>
      <c r="E137" s="262"/>
      <c r="F137" s="115">
        <f t="shared" si="59"/>
        <v>158.30586290424787</v>
      </c>
      <c r="G137" s="114">
        <v>2686273</v>
      </c>
      <c r="H137" s="115">
        <f t="shared" si="60"/>
        <v>93.305765890934353</v>
      </c>
      <c r="I137" s="262"/>
      <c r="J137" s="115">
        <f t="shared" si="61"/>
        <v>107.78132049354087</v>
      </c>
      <c r="K137" s="114">
        <v>17634239</v>
      </c>
      <c r="L137" s="115">
        <f t="shared" si="62"/>
        <v>612.51264327891624</v>
      </c>
      <c r="M137" s="262"/>
      <c r="N137" s="115">
        <f t="shared" si="63"/>
        <v>76.274028586930555</v>
      </c>
      <c r="O137" s="114">
        <v>3537491</v>
      </c>
      <c r="P137" s="115">
        <f t="shared" si="64"/>
        <v>122.87221257381034</v>
      </c>
      <c r="Q137" s="262"/>
      <c r="R137" s="115">
        <f t="shared" si="65"/>
        <v>57.600196517322956</v>
      </c>
      <c r="S137" s="114">
        <v>52395506</v>
      </c>
      <c r="T137" s="115">
        <f t="shared" si="66"/>
        <v>1819.9203195554012</v>
      </c>
      <c r="U137" s="262"/>
      <c r="V137" s="115">
        <f t="shared" si="67"/>
        <v>338.57480830570574</v>
      </c>
      <c r="W137" s="114">
        <v>74057170</v>
      </c>
      <c r="X137" s="262"/>
      <c r="Y137" s="115">
        <f t="shared" si="68"/>
        <v>2572.3226814866275</v>
      </c>
      <c r="Z137" s="262"/>
      <c r="AA137" s="115">
        <f t="shared" si="69"/>
        <v>90.062802010616011</v>
      </c>
      <c r="AB137" s="114">
        <v>1482119</v>
      </c>
      <c r="AC137" s="115">
        <f t="shared" si="70"/>
        <v>51.480340395970821</v>
      </c>
      <c r="AD137" s="262"/>
      <c r="AE137" s="115">
        <f t="shared" si="71"/>
        <v>36.471422704869902</v>
      </c>
      <c r="AF137" s="114">
        <v>8633129</v>
      </c>
      <c r="AG137" s="115">
        <f t="shared" si="72"/>
        <v>299.86554359152484</v>
      </c>
      <c r="AH137" s="262"/>
      <c r="AI137" s="115">
        <f t="shared" si="73"/>
        <v>150.09012206440971</v>
      </c>
      <c r="AJ137" s="114">
        <v>0</v>
      </c>
      <c r="AK137" s="115">
        <f t="shared" si="74"/>
        <v>0</v>
      </c>
      <c r="AL137" s="262"/>
      <c r="AM137" s="115">
        <f t="shared" si="75"/>
        <v>0</v>
      </c>
      <c r="AN137" s="114">
        <f t="shared" si="76"/>
        <v>169656828</v>
      </c>
      <c r="AO137" s="114">
        <v>28790</v>
      </c>
      <c r="AP137" s="114">
        <v>28790</v>
      </c>
      <c r="AQ137" s="114">
        <v>28790</v>
      </c>
      <c r="AR137" s="114">
        <v>28790</v>
      </c>
      <c r="AS137" s="114">
        <v>28790</v>
      </c>
      <c r="AT137" s="114">
        <v>28790</v>
      </c>
      <c r="AU137" s="114">
        <v>28790</v>
      </c>
      <c r="AV137" s="114">
        <v>28790</v>
      </c>
      <c r="AW137" s="114">
        <v>28790</v>
      </c>
      <c r="AX137" s="114">
        <v>0</v>
      </c>
    </row>
    <row r="138" spans="1:50" x14ac:dyDescent="0.2">
      <c r="A138" s="431">
        <v>84</v>
      </c>
      <c r="B138" s="431" t="s">
        <v>204</v>
      </c>
      <c r="C138" s="111">
        <v>2380677</v>
      </c>
      <c r="D138" s="112">
        <f t="shared" si="58"/>
        <v>133.97923349653891</v>
      </c>
      <c r="F138" s="112">
        <f t="shared" si="59"/>
        <v>66.150336821072699</v>
      </c>
      <c r="G138" s="111">
        <v>3100933</v>
      </c>
      <c r="H138" s="112">
        <f t="shared" si="60"/>
        <v>174.51364736338567</v>
      </c>
      <c r="J138" s="112">
        <f t="shared" si="61"/>
        <v>201.58787806271437</v>
      </c>
      <c r="K138" s="111">
        <v>12563661</v>
      </c>
      <c r="L138" s="112">
        <f t="shared" si="62"/>
        <v>707.05503967583991</v>
      </c>
      <c r="N138" s="112">
        <f t="shared" si="63"/>
        <v>88.047058131027953</v>
      </c>
      <c r="O138" s="111">
        <v>3210709</v>
      </c>
      <c r="P138" s="112">
        <f t="shared" si="64"/>
        <v>180.69159772637741</v>
      </c>
      <c r="R138" s="112">
        <f t="shared" si="65"/>
        <v>84.704843512249056</v>
      </c>
      <c r="S138" s="111">
        <v>4844768</v>
      </c>
      <c r="T138" s="112">
        <f t="shared" si="66"/>
        <v>272.65282233102596</v>
      </c>
      <c r="V138" s="112">
        <f t="shared" si="67"/>
        <v>50.723856458335781</v>
      </c>
      <c r="W138" s="111">
        <v>42060653</v>
      </c>
      <c r="Y138" s="112">
        <f t="shared" si="68"/>
        <v>2367.080477235635</v>
      </c>
      <c r="AA138" s="112">
        <f t="shared" si="69"/>
        <v>82.87681086777981</v>
      </c>
      <c r="AB138" s="111">
        <v>462665</v>
      </c>
      <c r="AC138" s="112">
        <f t="shared" si="70"/>
        <v>26.037762395182622</v>
      </c>
      <c r="AE138" s="112">
        <f t="shared" si="71"/>
        <v>18.446541559348269</v>
      </c>
      <c r="AF138" s="111">
        <v>1977583</v>
      </c>
      <c r="AG138" s="112">
        <f t="shared" si="72"/>
        <v>111.2939951601103</v>
      </c>
      <c r="AI138" s="112">
        <f t="shared" si="73"/>
        <v>55.705397554348721</v>
      </c>
      <c r="AJ138" s="111">
        <v>0</v>
      </c>
      <c r="AK138" s="112">
        <f t="shared" si="74"/>
        <v>0</v>
      </c>
      <c r="AM138" s="112">
        <f t="shared" si="75"/>
        <v>0</v>
      </c>
      <c r="AN138" s="111">
        <f t="shared" si="76"/>
        <v>70601649</v>
      </c>
      <c r="AO138" s="111">
        <v>17769</v>
      </c>
      <c r="AP138" s="111">
        <v>17769</v>
      </c>
      <c r="AQ138" s="111">
        <v>17769</v>
      </c>
      <c r="AR138" s="111">
        <v>17769</v>
      </c>
      <c r="AS138" s="111">
        <v>17769</v>
      </c>
      <c r="AT138" s="111">
        <v>17769</v>
      </c>
      <c r="AU138" s="111">
        <v>17769</v>
      </c>
      <c r="AV138" s="111">
        <v>17769</v>
      </c>
      <c r="AW138" s="111">
        <v>17769</v>
      </c>
      <c r="AX138" s="111">
        <v>0</v>
      </c>
    </row>
    <row r="139" spans="1:50" x14ac:dyDescent="0.2">
      <c r="A139" s="435">
        <v>85</v>
      </c>
      <c r="B139" s="435" t="s">
        <v>206</v>
      </c>
      <c r="C139" s="114">
        <v>21971231</v>
      </c>
      <c r="D139" s="115">
        <f t="shared" si="58"/>
        <v>146.55303495197438</v>
      </c>
      <c r="E139" s="262"/>
      <c r="F139" s="115">
        <f t="shared" si="59"/>
        <v>72.358472064806847</v>
      </c>
      <c r="G139" s="114">
        <v>12173535</v>
      </c>
      <c r="H139" s="115">
        <f t="shared" si="60"/>
        <v>81.200206776947709</v>
      </c>
      <c r="I139" s="262"/>
      <c r="J139" s="115">
        <f t="shared" si="61"/>
        <v>93.797692213341861</v>
      </c>
      <c r="K139" s="114">
        <v>114335063</v>
      </c>
      <c r="L139" s="115">
        <f t="shared" si="62"/>
        <v>762.64049493062964</v>
      </c>
      <c r="M139" s="262"/>
      <c r="N139" s="115">
        <f t="shared" si="63"/>
        <v>94.968917866731019</v>
      </c>
      <c r="O139" s="114">
        <v>23270129</v>
      </c>
      <c r="P139" s="115">
        <f t="shared" si="64"/>
        <v>155.2169757203842</v>
      </c>
      <c r="Q139" s="262"/>
      <c r="R139" s="115">
        <f t="shared" si="65"/>
        <v>72.762816889522739</v>
      </c>
      <c r="S139" s="114">
        <v>55597645</v>
      </c>
      <c r="T139" s="115">
        <f t="shared" si="66"/>
        <v>370.84875266808967</v>
      </c>
      <c r="U139" s="262"/>
      <c r="V139" s="115">
        <f t="shared" si="67"/>
        <v>68.992056408097199</v>
      </c>
      <c r="W139" s="114">
        <v>385980137</v>
      </c>
      <c r="X139" s="262"/>
      <c r="Y139" s="115">
        <f t="shared" si="68"/>
        <v>2574.5740194770542</v>
      </c>
      <c r="Z139" s="262"/>
      <c r="AA139" s="115">
        <f t="shared" si="69"/>
        <v>90.141626416725728</v>
      </c>
      <c r="AB139" s="114">
        <v>10818758</v>
      </c>
      <c r="AC139" s="115">
        <f t="shared" si="70"/>
        <v>72.163540554962651</v>
      </c>
      <c r="AD139" s="262"/>
      <c r="AE139" s="115">
        <f t="shared" si="71"/>
        <v>51.124506388579647</v>
      </c>
      <c r="AF139" s="114">
        <v>12156508</v>
      </c>
      <c r="AG139" s="115">
        <f t="shared" si="72"/>
        <v>81.086632870864463</v>
      </c>
      <c r="AH139" s="262"/>
      <c r="AI139" s="115">
        <f t="shared" si="73"/>
        <v>40.585865516974309</v>
      </c>
      <c r="AJ139" s="114">
        <v>0</v>
      </c>
      <c r="AK139" s="115">
        <f t="shared" si="74"/>
        <v>0</v>
      </c>
      <c r="AL139" s="262"/>
      <c r="AM139" s="115">
        <f t="shared" si="75"/>
        <v>0</v>
      </c>
      <c r="AN139" s="114">
        <f t="shared" si="76"/>
        <v>636303006</v>
      </c>
      <c r="AO139" s="114">
        <v>149920</v>
      </c>
      <c r="AP139" s="114">
        <v>149920</v>
      </c>
      <c r="AQ139" s="114">
        <v>149920</v>
      </c>
      <c r="AR139" s="114">
        <v>149920</v>
      </c>
      <c r="AS139" s="114">
        <v>149920</v>
      </c>
      <c r="AT139" s="114">
        <v>149920</v>
      </c>
      <c r="AU139" s="114">
        <v>149920</v>
      </c>
      <c r="AV139" s="114">
        <v>149920</v>
      </c>
      <c r="AW139" s="114">
        <v>149920</v>
      </c>
      <c r="AX139" s="114">
        <v>0</v>
      </c>
    </row>
    <row r="140" spans="1:50" x14ac:dyDescent="0.2">
      <c r="A140" s="431">
        <v>86</v>
      </c>
      <c r="B140" s="431" t="s">
        <v>208</v>
      </c>
      <c r="C140" s="111">
        <v>34423987</v>
      </c>
      <c r="D140" s="112">
        <f t="shared" si="58"/>
        <v>205.57156848108448</v>
      </c>
      <c r="F140" s="112">
        <f t="shared" si="59"/>
        <v>101.49803175438561</v>
      </c>
      <c r="G140" s="111">
        <v>13368612</v>
      </c>
      <c r="H140" s="112">
        <f t="shared" si="60"/>
        <v>79.834056910811853</v>
      </c>
      <c r="J140" s="112">
        <f t="shared" si="61"/>
        <v>92.219596420887697</v>
      </c>
      <c r="K140" s="111">
        <v>125735222</v>
      </c>
      <c r="L140" s="112">
        <f t="shared" si="62"/>
        <v>750.85976531008328</v>
      </c>
      <c r="N140" s="112">
        <f t="shared" si="63"/>
        <v>93.501905360601768</v>
      </c>
      <c r="O140" s="111">
        <v>18135248</v>
      </c>
      <c r="P140" s="112">
        <f t="shared" si="64"/>
        <v>108.2992326296617</v>
      </c>
      <c r="R140" s="112">
        <f t="shared" si="65"/>
        <v>50.768655918819206</v>
      </c>
      <c r="S140" s="111">
        <v>47792914</v>
      </c>
      <c r="T140" s="112">
        <f t="shared" si="66"/>
        <v>285.40750649428202</v>
      </c>
      <c r="V140" s="112">
        <f t="shared" si="67"/>
        <v>53.096715697925568</v>
      </c>
      <c r="W140" s="111">
        <v>507644443</v>
      </c>
      <c r="Y140" s="112">
        <f t="shared" si="68"/>
        <v>3031.5275327699978</v>
      </c>
      <c r="AA140" s="112">
        <f t="shared" si="69"/>
        <v>106.14059656613688</v>
      </c>
      <c r="AB140" s="111">
        <v>17637095</v>
      </c>
      <c r="AC140" s="112">
        <f t="shared" si="70"/>
        <v>105.32438565584783</v>
      </c>
      <c r="AE140" s="112">
        <f t="shared" si="71"/>
        <v>74.617420180963094</v>
      </c>
      <c r="AF140" s="111">
        <v>6250137</v>
      </c>
      <c r="AG140" s="112">
        <f t="shared" si="72"/>
        <v>37.324278164282944</v>
      </c>
      <c r="AI140" s="112">
        <f t="shared" si="73"/>
        <v>18.681724477401875</v>
      </c>
      <c r="AJ140" s="111">
        <v>0</v>
      </c>
      <c r="AK140" s="112">
        <f t="shared" si="74"/>
        <v>0</v>
      </c>
      <c r="AM140" s="112">
        <f t="shared" si="75"/>
        <v>0</v>
      </c>
      <c r="AN140" s="111">
        <f t="shared" si="76"/>
        <v>770987658</v>
      </c>
      <c r="AO140" s="111">
        <v>167455</v>
      </c>
      <c r="AP140" s="111">
        <v>167455</v>
      </c>
      <c r="AQ140" s="111">
        <v>167455</v>
      </c>
      <c r="AR140" s="111">
        <v>167455</v>
      </c>
      <c r="AS140" s="111">
        <v>167455</v>
      </c>
      <c r="AT140" s="111">
        <v>167455</v>
      </c>
      <c r="AU140" s="111">
        <v>167455</v>
      </c>
      <c r="AV140" s="111">
        <v>167455</v>
      </c>
      <c r="AW140" s="111">
        <v>167455</v>
      </c>
      <c r="AX140" s="111">
        <v>0</v>
      </c>
    </row>
    <row r="141" spans="1:50" x14ac:dyDescent="0.2">
      <c r="A141" s="435">
        <v>87</v>
      </c>
      <c r="B141" s="435" t="s">
        <v>210</v>
      </c>
      <c r="C141" s="114">
        <v>5429302</v>
      </c>
      <c r="D141" s="115">
        <f t="shared" si="58"/>
        <v>827.88990545898139</v>
      </c>
      <c r="E141" s="262"/>
      <c r="F141" s="115">
        <f t="shared" si="59"/>
        <v>408.75884021453521</v>
      </c>
      <c r="G141" s="114">
        <v>1306008</v>
      </c>
      <c r="H141" s="115">
        <f t="shared" si="60"/>
        <v>199.1473010064044</v>
      </c>
      <c r="I141" s="262"/>
      <c r="J141" s="115">
        <f t="shared" si="61"/>
        <v>230.0432226266139</v>
      </c>
      <c r="K141" s="114">
        <v>5146606</v>
      </c>
      <c r="L141" s="115">
        <f t="shared" si="62"/>
        <v>784.78286062824031</v>
      </c>
      <c r="M141" s="262"/>
      <c r="N141" s="115">
        <f t="shared" si="63"/>
        <v>97.726228189601798</v>
      </c>
      <c r="O141" s="114">
        <v>1735811</v>
      </c>
      <c r="P141" s="115">
        <f t="shared" si="64"/>
        <v>264.68603232692897</v>
      </c>
      <c r="Q141" s="262"/>
      <c r="R141" s="115">
        <f t="shared" si="65"/>
        <v>124.07986442226087</v>
      </c>
      <c r="S141" s="114">
        <v>4676234</v>
      </c>
      <c r="T141" s="115">
        <f t="shared" si="66"/>
        <v>713.05794449527298</v>
      </c>
      <c r="U141" s="262"/>
      <c r="V141" s="115">
        <f t="shared" si="67"/>
        <v>132.65605877037865</v>
      </c>
      <c r="W141" s="114">
        <v>18285163</v>
      </c>
      <c r="X141" s="262"/>
      <c r="Y141" s="115">
        <f t="shared" si="68"/>
        <v>2788.2224763647455</v>
      </c>
      <c r="Z141" s="262"/>
      <c r="AA141" s="115">
        <f t="shared" si="69"/>
        <v>97.621939369309629</v>
      </c>
      <c r="AB141" s="114">
        <v>733290</v>
      </c>
      <c r="AC141" s="115">
        <f t="shared" si="70"/>
        <v>111.81610247026532</v>
      </c>
      <c r="AD141" s="262"/>
      <c r="AE141" s="115">
        <f t="shared" si="71"/>
        <v>79.216499095318184</v>
      </c>
      <c r="AF141" s="114">
        <v>1255124</v>
      </c>
      <c r="AG141" s="115">
        <f t="shared" si="72"/>
        <v>191.38822811832875</v>
      </c>
      <c r="AH141" s="262"/>
      <c r="AI141" s="115">
        <f t="shared" si="73"/>
        <v>95.794542366964123</v>
      </c>
      <c r="AJ141" s="114">
        <v>0</v>
      </c>
      <c r="AK141" s="115">
        <f t="shared" si="74"/>
        <v>0</v>
      </c>
      <c r="AL141" s="262"/>
      <c r="AM141" s="115">
        <f t="shared" si="75"/>
        <v>0</v>
      </c>
      <c r="AN141" s="114">
        <f t="shared" si="76"/>
        <v>38567538</v>
      </c>
      <c r="AO141" s="114">
        <v>6558</v>
      </c>
      <c r="AP141" s="114">
        <v>6558</v>
      </c>
      <c r="AQ141" s="114">
        <v>6558</v>
      </c>
      <c r="AR141" s="114">
        <v>6558</v>
      </c>
      <c r="AS141" s="114">
        <v>6558</v>
      </c>
      <c r="AT141" s="114">
        <v>6558</v>
      </c>
      <c r="AU141" s="114">
        <v>6558</v>
      </c>
      <c r="AV141" s="114">
        <v>6558</v>
      </c>
      <c r="AW141" s="114">
        <v>6558</v>
      </c>
      <c r="AX141" s="114">
        <v>0</v>
      </c>
    </row>
    <row r="142" spans="1:50" x14ac:dyDescent="0.2">
      <c r="A142" s="431">
        <v>88</v>
      </c>
      <c r="B142" s="431" t="s">
        <v>212</v>
      </c>
      <c r="C142" s="111">
        <v>0</v>
      </c>
      <c r="D142" s="112">
        <f t="shared" si="58"/>
        <v>0</v>
      </c>
      <c r="F142" s="112">
        <f t="shared" si="59"/>
        <v>0</v>
      </c>
      <c r="G142" s="111">
        <v>0</v>
      </c>
      <c r="H142" s="112">
        <f t="shared" si="60"/>
        <v>0</v>
      </c>
      <c r="J142" s="112">
        <f t="shared" si="61"/>
        <v>0</v>
      </c>
      <c r="K142" s="111">
        <v>0</v>
      </c>
      <c r="L142" s="112">
        <f t="shared" si="62"/>
        <v>0</v>
      </c>
      <c r="N142" s="112">
        <f t="shared" si="63"/>
        <v>0</v>
      </c>
      <c r="O142" s="111">
        <v>0</v>
      </c>
      <c r="P142" s="112">
        <f t="shared" si="64"/>
        <v>0</v>
      </c>
      <c r="R142" s="112">
        <f t="shared" si="65"/>
        <v>0</v>
      </c>
      <c r="S142" s="111">
        <v>0</v>
      </c>
      <c r="T142" s="112">
        <f t="shared" si="66"/>
        <v>0</v>
      </c>
      <c r="V142" s="112">
        <f t="shared" si="67"/>
        <v>0</v>
      </c>
      <c r="W142" s="111">
        <v>0</v>
      </c>
      <c r="Y142" s="112">
        <f t="shared" si="68"/>
        <v>0</v>
      </c>
      <c r="AA142" s="112">
        <f t="shared" si="69"/>
        <v>0</v>
      </c>
      <c r="AB142" s="111">
        <v>0</v>
      </c>
      <c r="AC142" s="112">
        <f t="shared" si="70"/>
        <v>0</v>
      </c>
      <c r="AE142" s="112">
        <f t="shared" si="71"/>
        <v>0</v>
      </c>
      <c r="AF142" s="111">
        <v>0</v>
      </c>
      <c r="AG142" s="112">
        <f t="shared" si="72"/>
        <v>0</v>
      </c>
      <c r="AI142" s="112">
        <f t="shared" si="73"/>
        <v>0</v>
      </c>
      <c r="AJ142" s="111">
        <v>0</v>
      </c>
      <c r="AK142" s="112">
        <f t="shared" si="74"/>
        <v>0</v>
      </c>
      <c r="AM142" s="112">
        <f t="shared" si="75"/>
        <v>0</v>
      </c>
      <c r="AN142" s="111">
        <f t="shared" si="76"/>
        <v>0</v>
      </c>
      <c r="AO142" s="111">
        <v>0</v>
      </c>
      <c r="AP142" s="111">
        <v>0</v>
      </c>
      <c r="AQ142" s="111">
        <v>0</v>
      </c>
      <c r="AR142" s="111">
        <v>0</v>
      </c>
      <c r="AS142" s="111">
        <v>0</v>
      </c>
      <c r="AT142" s="111">
        <v>0</v>
      </c>
      <c r="AU142" s="111">
        <v>0</v>
      </c>
      <c r="AV142" s="111">
        <v>0</v>
      </c>
      <c r="AW142" s="111">
        <v>0</v>
      </c>
      <c r="AX142" s="111">
        <v>0</v>
      </c>
    </row>
    <row r="143" spans="1:50" x14ac:dyDescent="0.2">
      <c r="A143" s="435">
        <v>89</v>
      </c>
      <c r="B143" s="435" t="s">
        <v>214</v>
      </c>
      <c r="C143" s="114">
        <v>4235464</v>
      </c>
      <c r="D143" s="115">
        <f t="shared" si="58"/>
        <v>109.80669916001244</v>
      </c>
      <c r="E143" s="262"/>
      <c r="F143" s="115">
        <f t="shared" si="59"/>
        <v>54.215492543720721</v>
      </c>
      <c r="G143" s="114">
        <v>3516836</v>
      </c>
      <c r="H143" s="115">
        <f t="shared" si="60"/>
        <v>91.175878875868506</v>
      </c>
      <c r="I143" s="262"/>
      <c r="J143" s="115">
        <f t="shared" si="61"/>
        <v>105.32100056803723</v>
      </c>
      <c r="K143" s="114">
        <v>20954441</v>
      </c>
      <c r="L143" s="115">
        <f t="shared" si="62"/>
        <v>543.25523695945242</v>
      </c>
      <c r="M143" s="262"/>
      <c r="N143" s="115">
        <f t="shared" si="63"/>
        <v>67.64964924156908</v>
      </c>
      <c r="O143" s="114">
        <v>9234344</v>
      </c>
      <c r="P143" s="115">
        <f t="shared" si="64"/>
        <v>239.40537177227003</v>
      </c>
      <c r="Q143" s="262"/>
      <c r="R143" s="115">
        <f t="shared" si="65"/>
        <v>112.22876330237703</v>
      </c>
      <c r="S143" s="114">
        <v>33961785</v>
      </c>
      <c r="T143" s="115">
        <f t="shared" si="66"/>
        <v>880.47767810847245</v>
      </c>
      <c r="U143" s="262"/>
      <c r="V143" s="115">
        <f t="shared" si="67"/>
        <v>163.80253458341258</v>
      </c>
      <c r="W143" s="114">
        <v>93983488</v>
      </c>
      <c r="X143" s="262"/>
      <c r="Y143" s="115">
        <f t="shared" si="68"/>
        <v>2436.5728507725812</v>
      </c>
      <c r="Z143" s="262"/>
      <c r="AA143" s="115">
        <f t="shared" si="69"/>
        <v>85.309895147660541</v>
      </c>
      <c r="AB143" s="114">
        <v>1677263</v>
      </c>
      <c r="AC143" s="115">
        <f t="shared" si="70"/>
        <v>43.483952089598674</v>
      </c>
      <c r="AD143" s="262"/>
      <c r="AE143" s="115">
        <f t="shared" si="71"/>
        <v>30.806354141010857</v>
      </c>
      <c r="AF143" s="114">
        <v>2025939</v>
      </c>
      <c r="AG143" s="115">
        <f t="shared" si="72"/>
        <v>52.523566317536037</v>
      </c>
      <c r="AH143" s="262"/>
      <c r="AI143" s="115">
        <f t="shared" si="73"/>
        <v>26.289344168850707</v>
      </c>
      <c r="AJ143" s="114">
        <v>0</v>
      </c>
      <c r="AK143" s="115">
        <f t="shared" si="74"/>
        <v>0</v>
      </c>
      <c r="AL143" s="262"/>
      <c r="AM143" s="115">
        <f t="shared" si="75"/>
        <v>0</v>
      </c>
      <c r="AN143" s="114">
        <f t="shared" si="76"/>
        <v>169589560</v>
      </c>
      <c r="AO143" s="114">
        <v>38572</v>
      </c>
      <c r="AP143" s="114">
        <v>38572</v>
      </c>
      <c r="AQ143" s="114">
        <v>38572</v>
      </c>
      <c r="AR143" s="114">
        <v>38572</v>
      </c>
      <c r="AS143" s="114">
        <v>38572</v>
      </c>
      <c r="AT143" s="114">
        <v>38572</v>
      </c>
      <c r="AU143" s="114">
        <v>38572</v>
      </c>
      <c r="AV143" s="114">
        <v>38572</v>
      </c>
      <c r="AW143" s="114">
        <v>38572</v>
      </c>
      <c r="AX143" s="114">
        <v>0</v>
      </c>
    </row>
    <row r="144" spans="1:50" x14ac:dyDescent="0.2">
      <c r="A144" s="431">
        <v>90</v>
      </c>
      <c r="B144" s="431" t="s">
        <v>216</v>
      </c>
      <c r="C144" s="111">
        <v>0</v>
      </c>
      <c r="D144" s="112">
        <f t="shared" si="58"/>
        <v>0</v>
      </c>
      <c r="F144" s="112">
        <f t="shared" si="59"/>
        <v>0</v>
      </c>
      <c r="G144" s="111">
        <v>0</v>
      </c>
      <c r="H144" s="112">
        <f t="shared" si="60"/>
        <v>0</v>
      </c>
      <c r="J144" s="112">
        <f t="shared" si="61"/>
        <v>0</v>
      </c>
      <c r="K144" s="111">
        <v>0</v>
      </c>
      <c r="L144" s="112">
        <f t="shared" si="62"/>
        <v>0</v>
      </c>
      <c r="N144" s="112">
        <f t="shared" si="63"/>
        <v>0</v>
      </c>
      <c r="O144" s="111">
        <v>0</v>
      </c>
      <c r="P144" s="112">
        <f t="shared" si="64"/>
        <v>0</v>
      </c>
      <c r="R144" s="112">
        <f t="shared" si="65"/>
        <v>0</v>
      </c>
      <c r="S144" s="111">
        <v>0</v>
      </c>
      <c r="T144" s="112">
        <f t="shared" si="66"/>
        <v>0</v>
      </c>
      <c r="V144" s="112">
        <f t="shared" si="67"/>
        <v>0</v>
      </c>
      <c r="W144" s="111">
        <v>0</v>
      </c>
      <c r="Y144" s="112">
        <f t="shared" si="68"/>
        <v>0</v>
      </c>
      <c r="AA144" s="112">
        <f t="shared" si="69"/>
        <v>0</v>
      </c>
      <c r="AB144" s="111">
        <v>0</v>
      </c>
      <c r="AC144" s="112">
        <f t="shared" si="70"/>
        <v>0</v>
      </c>
      <c r="AE144" s="112">
        <f t="shared" si="71"/>
        <v>0</v>
      </c>
      <c r="AF144" s="111">
        <v>0</v>
      </c>
      <c r="AG144" s="112">
        <f t="shared" si="72"/>
        <v>0</v>
      </c>
      <c r="AI144" s="112">
        <f t="shared" si="73"/>
        <v>0</v>
      </c>
      <c r="AJ144" s="111">
        <v>0</v>
      </c>
      <c r="AK144" s="112">
        <f t="shared" si="74"/>
        <v>0</v>
      </c>
      <c r="AM144" s="112">
        <f t="shared" si="75"/>
        <v>0</v>
      </c>
      <c r="AN144" s="111">
        <f t="shared" si="76"/>
        <v>0</v>
      </c>
      <c r="AO144" s="111">
        <v>0</v>
      </c>
      <c r="AP144" s="111">
        <v>0</v>
      </c>
      <c r="AQ144" s="111">
        <v>0</v>
      </c>
      <c r="AR144" s="111">
        <v>0</v>
      </c>
      <c r="AS144" s="111">
        <v>0</v>
      </c>
      <c r="AT144" s="111">
        <v>0</v>
      </c>
      <c r="AU144" s="111">
        <v>0</v>
      </c>
      <c r="AV144" s="111">
        <v>0</v>
      </c>
      <c r="AW144" s="111">
        <v>0</v>
      </c>
      <c r="AX144" s="111">
        <v>0</v>
      </c>
    </row>
    <row r="145" spans="1:50" x14ac:dyDescent="0.2">
      <c r="A145" s="435">
        <v>91</v>
      </c>
      <c r="B145" s="435" t="s">
        <v>218</v>
      </c>
      <c r="C145" s="114">
        <v>5943275</v>
      </c>
      <c r="D145" s="115">
        <f t="shared" si="58"/>
        <v>111.36193295733479</v>
      </c>
      <c r="E145" s="262"/>
      <c r="F145" s="115">
        <f t="shared" si="59"/>
        <v>54.983367063103216</v>
      </c>
      <c r="G145" s="114">
        <v>3772072</v>
      </c>
      <c r="H145" s="115">
        <f t="shared" si="60"/>
        <v>70.679083363000998</v>
      </c>
      <c r="I145" s="262"/>
      <c r="J145" s="115">
        <f t="shared" si="61"/>
        <v>81.644310653233305</v>
      </c>
      <c r="K145" s="114">
        <v>21246925</v>
      </c>
      <c r="L145" s="115">
        <f t="shared" si="62"/>
        <v>398.11360527647133</v>
      </c>
      <c r="M145" s="262"/>
      <c r="N145" s="115">
        <f t="shared" si="63"/>
        <v>49.575676262205903</v>
      </c>
      <c r="O145" s="114">
        <v>6648799</v>
      </c>
      <c r="P145" s="115">
        <f t="shared" si="64"/>
        <v>124.58166726001986</v>
      </c>
      <c r="Q145" s="262"/>
      <c r="R145" s="115">
        <f t="shared" si="65"/>
        <v>58.401556920953503</v>
      </c>
      <c r="S145" s="114">
        <v>39018480</v>
      </c>
      <c r="T145" s="115">
        <f t="shared" si="66"/>
        <v>731.10757181135114</v>
      </c>
      <c r="U145" s="262"/>
      <c r="V145" s="115">
        <f t="shared" si="67"/>
        <v>136.0139800171855</v>
      </c>
      <c r="W145" s="114">
        <v>120906047</v>
      </c>
      <c r="X145" s="262"/>
      <c r="Y145" s="115">
        <f t="shared" si="68"/>
        <v>2265.4733459498962</v>
      </c>
      <c r="Z145" s="262"/>
      <c r="AA145" s="115">
        <f t="shared" si="69"/>
        <v>79.319316695794555</v>
      </c>
      <c r="AB145" s="114">
        <v>2901019</v>
      </c>
      <c r="AC145" s="115">
        <f t="shared" si="70"/>
        <v>54.357754501677</v>
      </c>
      <c r="AD145" s="262"/>
      <c r="AE145" s="115">
        <f t="shared" si="71"/>
        <v>38.509936540228665</v>
      </c>
      <c r="AF145" s="114">
        <v>1827384</v>
      </c>
      <c r="AG145" s="115">
        <f t="shared" si="72"/>
        <v>34.240551631096707</v>
      </c>
      <c r="AH145" s="262"/>
      <c r="AI145" s="115">
        <f t="shared" si="73"/>
        <v>17.138243068248528</v>
      </c>
      <c r="AJ145" s="114">
        <v>0</v>
      </c>
      <c r="AK145" s="115">
        <f t="shared" si="74"/>
        <v>0</v>
      </c>
      <c r="AL145" s="262"/>
      <c r="AM145" s="115">
        <f t="shared" si="75"/>
        <v>0</v>
      </c>
      <c r="AN145" s="114">
        <f t="shared" si="76"/>
        <v>202264001</v>
      </c>
      <c r="AO145" s="114">
        <v>53369</v>
      </c>
      <c r="AP145" s="114">
        <v>53369</v>
      </c>
      <c r="AQ145" s="114">
        <v>53369</v>
      </c>
      <c r="AR145" s="114">
        <v>53369</v>
      </c>
      <c r="AS145" s="114">
        <v>53369</v>
      </c>
      <c r="AT145" s="114">
        <v>53369</v>
      </c>
      <c r="AU145" s="114">
        <v>53369</v>
      </c>
      <c r="AV145" s="114">
        <v>53369</v>
      </c>
      <c r="AW145" s="114">
        <v>53369</v>
      </c>
      <c r="AX145" s="114">
        <v>0</v>
      </c>
    </row>
    <row r="146" spans="1:50" x14ac:dyDescent="0.2">
      <c r="A146" s="431">
        <v>92</v>
      </c>
      <c r="B146" s="431" t="s">
        <v>220</v>
      </c>
      <c r="C146" s="111">
        <v>4172546</v>
      </c>
      <c r="D146" s="112">
        <f t="shared" si="58"/>
        <v>214.11946425822345</v>
      </c>
      <c r="F146" s="112">
        <f t="shared" si="59"/>
        <v>105.71843345405479</v>
      </c>
      <c r="G146" s="111">
        <v>2247768</v>
      </c>
      <c r="H146" s="112">
        <f t="shared" si="60"/>
        <v>115.34705188074101</v>
      </c>
      <c r="J146" s="112">
        <f t="shared" si="61"/>
        <v>133.24211476143256</v>
      </c>
      <c r="K146" s="111">
        <v>11615668</v>
      </c>
      <c r="L146" s="112">
        <f t="shared" si="62"/>
        <v>596.07266382716682</v>
      </c>
      <c r="N146" s="112">
        <f t="shared" si="63"/>
        <v>74.226816212735883</v>
      </c>
      <c r="O146" s="111">
        <v>3385155</v>
      </c>
      <c r="P146" s="112">
        <f t="shared" si="64"/>
        <v>173.71350130856467</v>
      </c>
      <c r="R146" s="112">
        <f t="shared" si="65"/>
        <v>81.433642346717889</v>
      </c>
      <c r="S146" s="111">
        <v>8615068</v>
      </c>
      <c r="T146" s="112">
        <f t="shared" si="66"/>
        <v>442.09308769949195</v>
      </c>
      <c r="V146" s="112">
        <f t="shared" si="67"/>
        <v>82.246228481969808</v>
      </c>
      <c r="W146" s="111">
        <v>32424804</v>
      </c>
      <c r="Y146" s="112">
        <f t="shared" si="68"/>
        <v>1663.9197413660388</v>
      </c>
      <c r="AA146" s="112">
        <f t="shared" si="69"/>
        <v>58.257572157159387</v>
      </c>
      <c r="AB146" s="111">
        <v>790728</v>
      </c>
      <c r="AC146" s="112">
        <f t="shared" si="70"/>
        <v>40.577205316364754</v>
      </c>
      <c r="AE146" s="112">
        <f t="shared" si="71"/>
        <v>28.747059477315741</v>
      </c>
      <c r="AF146" s="111">
        <v>751001</v>
      </c>
      <c r="AG146" s="112">
        <f t="shared" si="72"/>
        <v>38.538564170985786</v>
      </c>
      <c r="AI146" s="112">
        <f t="shared" si="73"/>
        <v>19.289504660427497</v>
      </c>
      <c r="AJ146" s="111">
        <v>0</v>
      </c>
      <c r="AK146" s="112">
        <f t="shared" si="74"/>
        <v>0</v>
      </c>
      <c r="AM146" s="112">
        <f t="shared" si="75"/>
        <v>0</v>
      </c>
      <c r="AN146" s="111">
        <f t="shared" si="76"/>
        <v>64002738</v>
      </c>
      <c r="AO146" s="111">
        <v>19487</v>
      </c>
      <c r="AP146" s="111">
        <v>19487</v>
      </c>
      <c r="AQ146" s="111">
        <v>19487</v>
      </c>
      <c r="AR146" s="111">
        <v>19487</v>
      </c>
      <c r="AS146" s="111">
        <v>19487</v>
      </c>
      <c r="AT146" s="111">
        <v>19487</v>
      </c>
      <c r="AU146" s="111">
        <v>19487</v>
      </c>
      <c r="AV146" s="111">
        <v>19487</v>
      </c>
      <c r="AW146" s="111">
        <v>19487</v>
      </c>
      <c r="AX146" s="111">
        <v>0</v>
      </c>
    </row>
    <row r="147" spans="1:50" x14ac:dyDescent="0.2">
      <c r="A147" s="435">
        <v>93</v>
      </c>
      <c r="B147" s="435" t="s">
        <v>222</v>
      </c>
      <c r="C147" s="114">
        <v>5639492</v>
      </c>
      <c r="D147" s="115">
        <f t="shared" si="58"/>
        <v>161.96128661688684</v>
      </c>
      <c r="E147" s="262"/>
      <c r="F147" s="115">
        <f t="shared" si="59"/>
        <v>79.966076697685594</v>
      </c>
      <c r="G147" s="114">
        <v>6205989</v>
      </c>
      <c r="H147" s="115">
        <f t="shared" si="60"/>
        <v>178.23058587018954</v>
      </c>
      <c r="I147" s="262"/>
      <c r="J147" s="115">
        <f t="shared" si="61"/>
        <v>205.88146631668027</v>
      </c>
      <c r="K147" s="114">
        <v>20138444</v>
      </c>
      <c r="L147" s="115">
        <f t="shared" si="62"/>
        <v>578.35852958070075</v>
      </c>
      <c r="M147" s="262"/>
      <c r="N147" s="115">
        <f t="shared" si="63"/>
        <v>72.020937857842199</v>
      </c>
      <c r="O147" s="114">
        <v>7511461</v>
      </c>
      <c r="P147" s="115">
        <f t="shared" si="64"/>
        <v>215.72260195290062</v>
      </c>
      <c r="Q147" s="262"/>
      <c r="R147" s="115">
        <f t="shared" si="65"/>
        <v>101.1267234912948</v>
      </c>
      <c r="S147" s="114">
        <v>23711179</v>
      </c>
      <c r="T147" s="115">
        <f t="shared" si="66"/>
        <v>680.96435956346932</v>
      </c>
      <c r="U147" s="262"/>
      <c r="V147" s="115">
        <f t="shared" si="67"/>
        <v>126.68542409512933</v>
      </c>
      <c r="W147" s="114">
        <v>87078707</v>
      </c>
      <c r="X147" s="262"/>
      <c r="Y147" s="115">
        <f t="shared" si="68"/>
        <v>2500.8244399770247</v>
      </c>
      <c r="Z147" s="262"/>
      <c r="AA147" s="115">
        <f t="shared" si="69"/>
        <v>87.559487781988551</v>
      </c>
      <c r="AB147" s="114">
        <v>1623990</v>
      </c>
      <c r="AC147" s="115">
        <f t="shared" si="70"/>
        <v>46.639574956921308</v>
      </c>
      <c r="AD147" s="262"/>
      <c r="AE147" s="115">
        <f t="shared" si="71"/>
        <v>33.041965922246966</v>
      </c>
      <c r="AF147" s="114">
        <v>3998887</v>
      </c>
      <c r="AG147" s="115">
        <f t="shared" si="72"/>
        <v>114.84454336588168</v>
      </c>
      <c r="AH147" s="262"/>
      <c r="AI147" s="115">
        <f t="shared" si="73"/>
        <v>57.482534757967265</v>
      </c>
      <c r="AJ147" s="114">
        <v>0</v>
      </c>
      <c r="AK147" s="115">
        <f t="shared" si="74"/>
        <v>0</v>
      </c>
      <c r="AL147" s="262"/>
      <c r="AM147" s="115">
        <f t="shared" si="75"/>
        <v>0</v>
      </c>
      <c r="AN147" s="114">
        <f t="shared" si="76"/>
        <v>155908149</v>
      </c>
      <c r="AO147" s="114">
        <v>34820</v>
      </c>
      <c r="AP147" s="114">
        <v>34820</v>
      </c>
      <c r="AQ147" s="114">
        <v>34820</v>
      </c>
      <c r="AR147" s="114">
        <v>34820</v>
      </c>
      <c r="AS147" s="114">
        <v>34820</v>
      </c>
      <c r="AT147" s="114">
        <v>34820</v>
      </c>
      <c r="AU147" s="114">
        <v>34820</v>
      </c>
      <c r="AV147" s="114">
        <v>34820</v>
      </c>
      <c r="AW147" s="114">
        <v>34820</v>
      </c>
      <c r="AX147" s="114">
        <v>0</v>
      </c>
    </row>
    <row r="148" spans="1:50" x14ac:dyDescent="0.2">
      <c r="A148" s="431">
        <v>94</v>
      </c>
      <c r="B148" s="431" t="s">
        <v>224</v>
      </c>
      <c r="C148" s="111">
        <v>1477148</v>
      </c>
      <c r="D148" s="112">
        <f t="shared" si="58"/>
        <v>52.91592333870679</v>
      </c>
      <c r="F148" s="112">
        <f t="shared" si="59"/>
        <v>26.126482893663827</v>
      </c>
      <c r="G148" s="111">
        <v>2790011</v>
      </c>
      <c r="H148" s="112">
        <f t="shared" si="60"/>
        <v>99.946659502059831</v>
      </c>
      <c r="J148" s="112">
        <f t="shared" si="61"/>
        <v>115.45248932035148</v>
      </c>
      <c r="K148" s="111">
        <v>16196875</v>
      </c>
      <c r="L148" s="112">
        <f t="shared" si="62"/>
        <v>580.22120723625289</v>
      </c>
      <c r="N148" s="112">
        <f t="shared" si="63"/>
        <v>72.252890504545562</v>
      </c>
      <c r="O148" s="111">
        <v>4864278</v>
      </c>
      <c r="P148" s="112">
        <f t="shared" si="64"/>
        <v>174.25319720580333</v>
      </c>
      <c r="R148" s="112">
        <f t="shared" si="65"/>
        <v>81.686641695304246</v>
      </c>
      <c r="S148" s="111">
        <v>10262360</v>
      </c>
      <c r="T148" s="112">
        <f t="shared" si="66"/>
        <v>367.62887336557407</v>
      </c>
      <c r="V148" s="112">
        <f t="shared" si="67"/>
        <v>68.393035667517168</v>
      </c>
      <c r="W148" s="111">
        <v>61345467</v>
      </c>
      <c r="Y148" s="112">
        <f t="shared" si="68"/>
        <v>2197.5807630306285</v>
      </c>
      <c r="AA148" s="112">
        <f t="shared" si="69"/>
        <v>76.942244683229816</v>
      </c>
      <c r="AB148" s="111">
        <v>1218572</v>
      </c>
      <c r="AC148" s="112">
        <f t="shared" si="70"/>
        <v>43.652946444563852</v>
      </c>
      <c r="AE148" s="112">
        <f t="shared" si="71"/>
        <v>30.926078768067793</v>
      </c>
      <c r="AF148" s="111">
        <v>1134329</v>
      </c>
      <c r="AG148" s="112">
        <f t="shared" si="72"/>
        <v>40.635106573526777</v>
      </c>
      <c r="AI148" s="112">
        <f t="shared" si="73"/>
        <v>20.338875993131296</v>
      </c>
      <c r="AJ148" s="111">
        <v>0</v>
      </c>
      <c r="AK148" s="112">
        <f t="shared" si="74"/>
        <v>0</v>
      </c>
      <c r="AM148" s="112">
        <f t="shared" si="75"/>
        <v>0</v>
      </c>
      <c r="AN148" s="111">
        <f t="shared" si="76"/>
        <v>99289040</v>
      </c>
      <c r="AO148" s="111">
        <v>27915</v>
      </c>
      <c r="AP148" s="111">
        <v>27915</v>
      </c>
      <c r="AQ148" s="111">
        <v>27915</v>
      </c>
      <c r="AR148" s="111">
        <v>27915</v>
      </c>
      <c r="AS148" s="111">
        <v>27915</v>
      </c>
      <c r="AT148" s="111">
        <v>27915</v>
      </c>
      <c r="AU148" s="111">
        <v>27915</v>
      </c>
      <c r="AV148" s="111">
        <v>27915</v>
      </c>
      <c r="AW148" s="111">
        <v>27915</v>
      </c>
      <c r="AX148" s="111">
        <v>0</v>
      </c>
    </row>
    <row r="149" spans="1:50" x14ac:dyDescent="0.2">
      <c r="A149" s="435">
        <v>95</v>
      </c>
      <c r="B149" s="435" t="s">
        <v>226</v>
      </c>
      <c r="C149" s="117">
        <v>11748359</v>
      </c>
      <c r="D149" s="115">
        <f t="shared" si="58"/>
        <v>161.40294550000687</v>
      </c>
      <c r="E149" s="262"/>
      <c r="F149" s="115">
        <f t="shared" si="59"/>
        <v>79.690403729728075</v>
      </c>
      <c r="G149" s="117">
        <v>5406599</v>
      </c>
      <c r="H149" s="115">
        <f t="shared" si="60"/>
        <v>74.277693058017007</v>
      </c>
      <c r="I149" s="262"/>
      <c r="J149" s="115">
        <f t="shared" si="61"/>
        <v>85.801212439164289</v>
      </c>
      <c r="K149" s="117">
        <v>59268973</v>
      </c>
      <c r="L149" s="115">
        <f t="shared" si="62"/>
        <v>814.25727788539473</v>
      </c>
      <c r="M149" s="262"/>
      <c r="N149" s="115">
        <f t="shared" si="63"/>
        <v>101.39657290676642</v>
      </c>
      <c r="O149" s="117">
        <v>17712801</v>
      </c>
      <c r="P149" s="115">
        <f t="shared" si="64"/>
        <v>243.34447512673617</v>
      </c>
      <c r="Q149" s="262"/>
      <c r="R149" s="115">
        <f t="shared" si="65"/>
        <v>114.07534132491406</v>
      </c>
      <c r="S149" s="117">
        <v>22570868</v>
      </c>
      <c r="T149" s="115">
        <f t="shared" si="66"/>
        <v>310.08624929591008</v>
      </c>
      <c r="U149" s="262"/>
      <c r="V149" s="115">
        <f t="shared" si="67"/>
        <v>57.687906050329715</v>
      </c>
      <c r="W149" s="117">
        <v>211215703</v>
      </c>
      <c r="X149" s="262"/>
      <c r="Y149" s="115">
        <f t="shared" si="68"/>
        <v>2901.7530533459726</v>
      </c>
      <c r="Z149" s="262"/>
      <c r="AA149" s="115">
        <f t="shared" si="69"/>
        <v>101.59690018989454</v>
      </c>
      <c r="AB149" s="117">
        <v>8065880</v>
      </c>
      <c r="AC149" s="115">
        <f t="shared" si="70"/>
        <v>110.81179848603497</v>
      </c>
      <c r="AD149" s="262"/>
      <c r="AE149" s="115">
        <f t="shared" si="71"/>
        <v>78.504996512947585</v>
      </c>
      <c r="AF149" s="117">
        <v>9631699</v>
      </c>
      <c r="AG149" s="115">
        <f t="shared" si="72"/>
        <v>132.32355163554934</v>
      </c>
      <c r="AH149" s="262"/>
      <c r="AI149" s="115">
        <f t="shared" si="73"/>
        <v>66.231210759011461</v>
      </c>
      <c r="AJ149" s="117">
        <v>0</v>
      </c>
      <c r="AK149" s="115">
        <f t="shared" si="74"/>
        <v>0</v>
      </c>
      <c r="AL149" s="262"/>
      <c r="AM149" s="118">
        <f t="shared" si="75"/>
        <v>0</v>
      </c>
      <c r="AN149" s="117">
        <f t="shared" si="76"/>
        <v>345620882</v>
      </c>
      <c r="AO149" s="117">
        <v>72789</v>
      </c>
      <c r="AP149" s="117">
        <v>72789</v>
      </c>
      <c r="AQ149" s="117">
        <v>72789</v>
      </c>
      <c r="AR149" s="117">
        <v>72789</v>
      </c>
      <c r="AS149" s="117">
        <v>72789</v>
      </c>
      <c r="AT149" s="117">
        <v>72789</v>
      </c>
      <c r="AU149" s="117">
        <v>72789</v>
      </c>
      <c r="AV149" s="117">
        <v>72789</v>
      </c>
      <c r="AW149" s="117">
        <v>72789</v>
      </c>
      <c r="AX149" s="117">
        <v>0</v>
      </c>
    </row>
    <row r="150" spans="1:50" ht="13.5" thickBot="1" x14ac:dyDescent="0.25">
      <c r="A150" s="432">
        <f>A149</f>
        <v>95</v>
      </c>
      <c r="B150" s="433" t="s">
        <v>245</v>
      </c>
      <c r="C150" s="122">
        <f>SUM(C55:C149)</f>
        <v>1180210476</v>
      </c>
      <c r="D150" s="222">
        <f>IF(C150=0,0,IF(ISNONTEXT(E150),C150/$AO150,C150/AP150))</f>
        <v>202.5374925284716</v>
      </c>
      <c r="E150" s="259"/>
      <c r="F150" s="223">
        <f>IF(D$150,D150/D$150*100,0)</f>
        <v>100</v>
      </c>
      <c r="G150" s="122">
        <f>SUM(G55:G149)</f>
        <v>504451036</v>
      </c>
      <c r="H150" s="222">
        <f>IF(G150=0,0,IF(ISNONTEXT(I150),G150/$AO150,G150/AQ150))</f>
        <v>86.569514516688429</v>
      </c>
      <c r="I150" s="259"/>
      <c r="J150" s="223">
        <f>IF(H$150,H150/H$150*100,0)</f>
        <v>100</v>
      </c>
      <c r="K150" s="122">
        <f>SUM(K55:K149)</f>
        <v>4679424114</v>
      </c>
      <c r="L150" s="222">
        <f>IF(K150=0,0,IF(ISNONTEXT(M150),K150/$AO150,K150/AR150))</f>
        <v>803.04220797886296</v>
      </c>
      <c r="M150" s="259"/>
      <c r="N150" s="223">
        <f>IF(L$150,L150/L$150*100,0)</f>
        <v>100</v>
      </c>
      <c r="O150" s="122">
        <f>SUM(O55:O149)</f>
        <v>1243036124</v>
      </c>
      <c r="P150" s="222">
        <f>IF(O150=0,0,IF(ISNONTEXT(Q150),O150/$AO150,O150/AS150))</f>
        <v>213.31908570287112</v>
      </c>
      <c r="Q150" s="259"/>
      <c r="R150" s="223">
        <f>IF(P$150,P150/P$150*100,0)</f>
        <v>100</v>
      </c>
      <c r="S150" s="122">
        <f>SUM(S55:S149)</f>
        <v>3132216471</v>
      </c>
      <c r="T150" s="222">
        <f>IF(S150=0,0,IF(ISNONTEXT(U150),S150/$AO150,S150/AT150))</f>
        <v>537.52384256307698</v>
      </c>
      <c r="U150" s="259"/>
      <c r="V150" s="223">
        <f>IF(T$150,T150/T$150*100,0)</f>
        <v>100</v>
      </c>
      <c r="W150" s="122">
        <f>SUM(W55:W149)</f>
        <v>16643092577</v>
      </c>
      <c r="X150" s="259"/>
      <c r="Y150" s="222">
        <f>IF(W150=0,0,IF(ISNONTEXT(Z150),W150/$AO150,W150/AU150))</f>
        <v>2856.1432956343278</v>
      </c>
      <c r="Z150" s="259"/>
      <c r="AA150" s="223">
        <f>IF(Y$150,Y150/Y$150*100,0)</f>
        <v>100</v>
      </c>
      <c r="AB150" s="122">
        <f>SUM(AB55:AB149)</f>
        <v>822512944</v>
      </c>
      <c r="AC150" s="222">
        <f>IF(AB150=0,0,IF(ISNONTEXT(AD150),AB150/$AO150,AB150/AV150))</f>
        <v>141.15254239615069</v>
      </c>
      <c r="AD150" s="259"/>
      <c r="AE150" s="223">
        <f>IF(AC$150,AC150/AC$150*100,0)</f>
        <v>100</v>
      </c>
      <c r="AF150" s="122">
        <f>SUM(AF55:AF149)</f>
        <v>1164202402</v>
      </c>
      <c r="AG150" s="222">
        <f>IF(AF150=0,0,IF(ISNONTEXT(AH150),AF150/$AO150,AF150/AW150))</f>
        <v>199.79032561705858</v>
      </c>
      <c r="AH150" s="259"/>
      <c r="AI150" s="223">
        <f>IF(AG$150,AG150/AG$150*100,0)</f>
        <v>100</v>
      </c>
      <c r="AJ150" s="122">
        <f>SUM(AJ55:AJ149)</f>
        <v>2599505</v>
      </c>
      <c r="AK150" s="222">
        <f>IF(AJ150=0,0,IF(ISNONTEXT(AL150),AJ150/$AO150,AJ150/AX150))</f>
        <v>62.429573236629125</v>
      </c>
      <c r="AL150" s="522" t="s">
        <v>341</v>
      </c>
      <c r="AM150" s="223">
        <f>IF(AK$150,AK150/AK$150*100,0)</f>
        <v>100</v>
      </c>
      <c r="AN150" s="122">
        <f t="shared" ref="AN150:AX150" si="77">SUM(AN55:AN149)</f>
        <v>29371745649</v>
      </c>
      <c r="AO150" s="123">
        <f t="shared" si="77"/>
        <v>5827121</v>
      </c>
      <c r="AP150" s="123">
        <f t="shared" si="77"/>
        <v>5827121</v>
      </c>
      <c r="AQ150" s="123">
        <f t="shared" si="77"/>
        <v>5827121</v>
      </c>
      <c r="AR150" s="123">
        <f t="shared" si="77"/>
        <v>5827121</v>
      </c>
      <c r="AS150" s="123">
        <f t="shared" si="77"/>
        <v>5827121</v>
      </c>
      <c r="AT150" s="123">
        <f t="shared" si="77"/>
        <v>5827121</v>
      </c>
      <c r="AU150" s="123">
        <f t="shared" si="77"/>
        <v>5827121</v>
      </c>
      <c r="AV150" s="123">
        <f t="shared" si="77"/>
        <v>5815062</v>
      </c>
      <c r="AW150" s="123">
        <f t="shared" si="77"/>
        <v>5827121</v>
      </c>
      <c r="AX150" s="123">
        <f t="shared" si="77"/>
        <v>41639</v>
      </c>
    </row>
    <row r="151" spans="1:50" customFormat="1" x14ac:dyDescent="0.2">
      <c r="E151" s="167"/>
      <c r="I151" s="167"/>
      <c r="M151" s="167"/>
      <c r="Q151" s="167"/>
      <c r="U151" s="167"/>
      <c r="X151" s="167"/>
      <c r="Z151" s="167"/>
      <c r="AD151" s="167"/>
      <c r="AH151" s="167"/>
      <c r="AL151" s="167"/>
    </row>
    <row r="152" spans="1:50" customFormat="1" x14ac:dyDescent="0.2"/>
    <row r="153" spans="1:50" customFormat="1" x14ac:dyDescent="0.2"/>
    <row r="154" spans="1:50" customFormat="1" x14ac:dyDescent="0.2">
      <c r="A154" s="295"/>
      <c r="B154" s="295"/>
      <c r="C154" s="295"/>
      <c r="D154" s="295"/>
      <c r="E154" s="295"/>
      <c r="F154" s="295"/>
      <c r="G154" s="295"/>
      <c r="H154" s="295"/>
      <c r="I154" s="295"/>
      <c r="J154" s="295"/>
      <c r="K154" s="295"/>
      <c r="L154" s="295"/>
      <c r="M154" s="295"/>
      <c r="N154" s="295"/>
      <c r="O154" s="295"/>
      <c r="P154" s="295"/>
      <c r="Q154" s="295"/>
      <c r="R154" s="295"/>
      <c r="S154" s="295"/>
      <c r="U154" s="167"/>
      <c r="X154" s="167"/>
      <c r="Z154" s="167"/>
      <c r="AD154" s="167"/>
      <c r="AH154" s="167"/>
      <c r="AL154" s="167"/>
    </row>
    <row r="155" spans="1:50" customFormat="1" x14ac:dyDescent="0.2">
      <c r="A155" s="297"/>
      <c r="B155" s="297"/>
      <c r="C155" s="297"/>
      <c r="D155" s="297"/>
      <c r="E155" s="297"/>
      <c r="F155" s="297"/>
      <c r="G155" s="297"/>
      <c r="H155" s="297"/>
      <c r="I155" s="297"/>
      <c r="J155" s="297"/>
      <c r="K155" s="297"/>
      <c r="L155" s="297"/>
      <c r="M155" s="297"/>
      <c r="N155" s="297"/>
      <c r="O155" s="297"/>
      <c r="P155" s="297"/>
      <c r="Q155" s="297"/>
      <c r="R155" s="297"/>
      <c r="S155" s="297"/>
      <c r="U155" s="167"/>
      <c r="X155" s="167"/>
      <c r="Z155" s="167"/>
      <c r="AD155" s="167"/>
      <c r="AH155" s="167"/>
      <c r="AL155" s="167"/>
    </row>
    <row r="156" spans="1:50" customFormat="1" ht="15.75" x14ac:dyDescent="0.2">
      <c r="A156" s="325" t="s">
        <v>0</v>
      </c>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row>
    <row r="157" spans="1:50" customFormat="1" ht="15.75" x14ac:dyDescent="0.25">
      <c r="A157" s="360" t="s">
        <v>427</v>
      </c>
      <c r="B157" s="244"/>
      <c r="C157" s="244"/>
      <c r="D157" s="244"/>
      <c r="E157" s="244"/>
      <c r="F157" s="244"/>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row>
    <row r="158" spans="1:50" customFormat="1" ht="15.75" x14ac:dyDescent="0.2">
      <c r="A158" s="323" t="str">
        <f>A3</f>
        <v>FOR THE YEAR ENDED JUNE 30, 2025</v>
      </c>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81"/>
      <c r="AI158" s="81"/>
      <c r="AJ158" s="81"/>
      <c r="AK158" s="81"/>
      <c r="AL158" s="81"/>
      <c r="AM158" s="81"/>
      <c r="AN158" s="81"/>
    </row>
    <row r="159" spans="1:50" customFormat="1" x14ac:dyDescent="0.2">
      <c r="E159" s="167"/>
      <c r="I159" s="167"/>
      <c r="M159" s="167"/>
      <c r="Q159" s="167"/>
      <c r="U159" s="167"/>
      <c r="X159" s="167"/>
      <c r="Z159" s="167"/>
      <c r="AD159" s="167"/>
      <c r="AH159" s="167"/>
      <c r="AL159" s="167"/>
    </row>
    <row r="160" spans="1:50" ht="60.75" thickBot="1" x14ac:dyDescent="0.3">
      <c r="A160" s="361" t="s">
        <v>1</v>
      </c>
      <c r="B160" s="362" t="s">
        <v>331</v>
      </c>
      <c r="C160" s="356" t="s">
        <v>426</v>
      </c>
      <c r="D160" s="356" t="s">
        <v>346</v>
      </c>
      <c r="E160" s="363"/>
      <c r="F160" s="356" t="s">
        <v>347</v>
      </c>
      <c r="G160" s="356" t="s">
        <v>425</v>
      </c>
      <c r="H160" s="356" t="s">
        <v>346</v>
      </c>
      <c r="I160" s="363"/>
      <c r="J160" s="356" t="s">
        <v>347</v>
      </c>
      <c r="K160" s="356" t="s">
        <v>424</v>
      </c>
      <c r="L160" s="356" t="s">
        <v>346</v>
      </c>
      <c r="M160" s="363"/>
      <c r="N160" s="356" t="s">
        <v>347</v>
      </c>
      <c r="O160" s="356" t="s">
        <v>423</v>
      </c>
      <c r="P160" s="356" t="s">
        <v>346</v>
      </c>
      <c r="Q160" s="363"/>
      <c r="R160" s="356" t="s">
        <v>347</v>
      </c>
      <c r="S160" s="356" t="s">
        <v>422</v>
      </c>
      <c r="T160" s="356" t="s">
        <v>346</v>
      </c>
      <c r="U160" s="363"/>
      <c r="V160" s="356" t="s">
        <v>347</v>
      </c>
      <c r="W160" s="356" t="s">
        <v>421</v>
      </c>
      <c r="X160" s="363"/>
      <c r="Y160" s="356" t="s">
        <v>346</v>
      </c>
      <c r="Z160" s="363"/>
      <c r="AA160" s="356" t="s">
        <v>347</v>
      </c>
      <c r="AB160" s="356" t="s">
        <v>420</v>
      </c>
      <c r="AC160" s="356" t="s">
        <v>346</v>
      </c>
      <c r="AD160" s="363"/>
      <c r="AE160" s="356" t="s">
        <v>347</v>
      </c>
      <c r="AF160" s="356" t="s">
        <v>419</v>
      </c>
      <c r="AG160" s="356" t="s">
        <v>346</v>
      </c>
      <c r="AH160" s="363"/>
      <c r="AI160" s="356" t="s">
        <v>347</v>
      </c>
      <c r="AJ160" s="356" t="s">
        <v>484</v>
      </c>
      <c r="AK160" s="356" t="s">
        <v>346</v>
      </c>
      <c r="AL160" s="363"/>
      <c r="AM160" s="356" t="s">
        <v>347</v>
      </c>
      <c r="AN160" s="356" t="s">
        <v>418</v>
      </c>
      <c r="AO160" s="332" t="s">
        <v>343</v>
      </c>
      <c r="AP160" s="364" t="s">
        <v>343</v>
      </c>
      <c r="AQ160" s="364" t="s">
        <v>343</v>
      </c>
      <c r="AR160" s="364" t="s">
        <v>343</v>
      </c>
      <c r="AS160" s="364" t="s">
        <v>343</v>
      </c>
      <c r="AT160" s="364" t="s">
        <v>343</v>
      </c>
      <c r="AU160" s="364" t="s">
        <v>343</v>
      </c>
      <c r="AV160" s="364" t="s">
        <v>343</v>
      </c>
      <c r="AW160" s="364" t="s">
        <v>343</v>
      </c>
      <c r="AX160" s="364" t="s">
        <v>343</v>
      </c>
    </row>
    <row r="161" spans="1:50" x14ac:dyDescent="0.2">
      <c r="A161" s="435">
        <v>1</v>
      </c>
      <c r="B161" s="435" t="s">
        <v>252</v>
      </c>
      <c r="C161" s="132">
        <v>2778976</v>
      </c>
      <c r="D161" s="115">
        <f t="shared" ref="D161:D197" si="78">IFERROR(C161/$AO161,0)</f>
        <v>331.77841451766955</v>
      </c>
      <c r="E161" s="262"/>
      <c r="F161" s="115">
        <f t="shared" ref="F161:F198" si="79">IF(D161,D161/D$198*100,0)</f>
        <v>102.63105627082541</v>
      </c>
      <c r="G161" s="132">
        <v>0</v>
      </c>
      <c r="H161" s="115">
        <f t="shared" ref="H161:H197" si="80">IFERROR(G161/$AO161,0)</f>
        <v>0</v>
      </c>
      <c r="I161" s="262"/>
      <c r="J161" s="115">
        <f t="shared" ref="J161:J198" si="81">IF(H161,H161/H$198*100,0)</f>
        <v>0</v>
      </c>
      <c r="K161" s="132">
        <v>5257119</v>
      </c>
      <c r="L161" s="115">
        <f t="shared" ref="L161:L197" si="82">IFERROR(K161/$AO161,0)</f>
        <v>627.64075931232094</v>
      </c>
      <c r="M161" s="262"/>
      <c r="N161" s="115">
        <f t="shared" ref="N161:N198" si="83">IF(L161,L161/L$198*100,0)</f>
        <v>119.02397956345997</v>
      </c>
      <c r="O161" s="132">
        <v>5988775</v>
      </c>
      <c r="P161" s="115">
        <f t="shared" ref="P161:P197" si="84">IFERROR(O161/$AO161,0)</f>
        <v>714.99223973256926</v>
      </c>
      <c r="Q161" s="262"/>
      <c r="R161" s="115">
        <f t="shared" ref="R161:R198" si="85">IF(P161,P161/P$198*100,0)</f>
        <v>122.66035125193878</v>
      </c>
      <c r="S161" s="132">
        <v>8050</v>
      </c>
      <c r="T161" s="115">
        <f t="shared" ref="T161:T197" si="86">IFERROR(S161/$AO161,0)</f>
        <v>0.96107927411652339</v>
      </c>
      <c r="U161" s="262"/>
      <c r="V161" s="115">
        <f t="shared" ref="V161:V198" si="87">IF(T161,T161/T$198*100,0)</f>
        <v>9.6652472126406028</v>
      </c>
      <c r="W161" s="132">
        <v>0</v>
      </c>
      <c r="X161" s="262"/>
      <c r="Y161" s="115">
        <f t="shared" ref="Y161:Y197" si="88">IFERROR(W161/$AO161,0)</f>
        <v>0</v>
      </c>
      <c r="Z161" s="262"/>
      <c r="AA161" s="115">
        <f t="shared" ref="AA161:AA198" si="89">IF(Y161,Y161/Y$198*100,0)</f>
        <v>0</v>
      </c>
      <c r="AB161" s="132">
        <v>5019896</v>
      </c>
      <c r="AC161" s="115">
        <f t="shared" ref="AC161:AC197" si="90">IFERROR(AB161/$AO161,0)</f>
        <v>599.31900668576884</v>
      </c>
      <c r="AD161" s="262"/>
      <c r="AE161" s="115">
        <f t="shared" ref="AE161:AE198" si="91">IF(AC161,AC161/AC$198*100,0)</f>
        <v>271.0050717993642</v>
      </c>
      <c r="AF161" s="132">
        <v>1806346</v>
      </c>
      <c r="AG161" s="115">
        <f t="shared" ref="AG161:AG197" si="92">IFERROR(AF161/$AO161,0)</f>
        <v>215.65735434574975</v>
      </c>
      <c r="AH161" s="262"/>
      <c r="AI161" s="115">
        <f t="shared" ref="AI161:AI198" si="93">IF(AG161,AG161/AG$198*100,0)</f>
        <v>155.45454500289259</v>
      </c>
      <c r="AJ161" s="132">
        <v>0</v>
      </c>
      <c r="AK161" s="115">
        <f t="shared" ref="AK161:AK197" si="94">IFERROR(AJ161/$AO161,0)</f>
        <v>0</v>
      </c>
      <c r="AL161" s="262"/>
      <c r="AM161" s="115">
        <f t="shared" ref="AM161:AM198" si="95">IF(AK161,AK161/AK$198*100,0)</f>
        <v>0</v>
      </c>
      <c r="AN161" s="132">
        <f t="shared" ref="AN161:AN197" si="96">(C161+G161+K161+O161+S161+W161+AB161+AF161+AJ161)</f>
        <v>20859162</v>
      </c>
      <c r="AO161" s="234">
        <v>8376</v>
      </c>
      <c r="AP161" s="234">
        <v>8376</v>
      </c>
      <c r="AQ161" s="234">
        <v>0</v>
      </c>
      <c r="AR161" s="234">
        <v>8376</v>
      </c>
      <c r="AS161" s="234">
        <v>8376</v>
      </c>
      <c r="AT161" s="234">
        <v>8376</v>
      </c>
      <c r="AU161" s="234">
        <v>0</v>
      </c>
      <c r="AV161" s="234">
        <v>8376</v>
      </c>
      <c r="AW161" s="234">
        <v>8376</v>
      </c>
      <c r="AX161" s="234">
        <v>0</v>
      </c>
    </row>
    <row r="162" spans="1:50" x14ac:dyDescent="0.2">
      <c r="A162" s="431">
        <v>2</v>
      </c>
      <c r="B162" s="431" t="s">
        <v>253</v>
      </c>
      <c r="C162" s="111">
        <v>2975055</v>
      </c>
      <c r="D162" s="112">
        <f t="shared" si="78"/>
        <v>393.26569729015199</v>
      </c>
      <c r="F162" s="112">
        <f t="shared" si="79"/>
        <v>121.65129538836064</v>
      </c>
      <c r="G162" s="111">
        <v>0</v>
      </c>
      <c r="H162" s="112">
        <f t="shared" si="80"/>
        <v>0</v>
      </c>
      <c r="J162" s="112">
        <f t="shared" si="81"/>
        <v>0</v>
      </c>
      <c r="K162" s="111">
        <v>4610123</v>
      </c>
      <c r="L162" s="112">
        <f t="shared" si="82"/>
        <v>609.40158625247852</v>
      </c>
      <c r="N162" s="112">
        <f t="shared" si="83"/>
        <v>115.56515549998193</v>
      </c>
      <c r="O162" s="111">
        <v>4640189</v>
      </c>
      <c r="P162" s="112">
        <f t="shared" si="84"/>
        <v>613.37594183740907</v>
      </c>
      <c r="R162" s="112">
        <f t="shared" si="85"/>
        <v>105.22758750976998</v>
      </c>
      <c r="S162" s="111">
        <v>0</v>
      </c>
      <c r="T162" s="112">
        <f t="shared" si="86"/>
        <v>0</v>
      </c>
      <c r="V162" s="112">
        <f t="shared" si="87"/>
        <v>0</v>
      </c>
      <c r="W162" s="111">
        <v>0</v>
      </c>
      <c r="Y162" s="112">
        <f t="shared" si="88"/>
        <v>0</v>
      </c>
      <c r="AA162" s="112">
        <f t="shared" si="89"/>
        <v>0</v>
      </c>
      <c r="AB162" s="111">
        <v>396067</v>
      </c>
      <c r="AC162" s="112">
        <f t="shared" si="90"/>
        <v>52.355188367481823</v>
      </c>
      <c r="AE162" s="112">
        <f t="shared" si="91"/>
        <v>23.67440615818461</v>
      </c>
      <c r="AF162" s="111">
        <v>1562801</v>
      </c>
      <c r="AG162" s="112">
        <f t="shared" si="92"/>
        <v>206.58307997356246</v>
      </c>
      <c r="AI162" s="112">
        <f t="shared" si="93"/>
        <v>148.91344095365068</v>
      </c>
      <c r="AJ162" s="111">
        <v>0</v>
      </c>
      <c r="AK162" s="112">
        <f t="shared" si="94"/>
        <v>0</v>
      </c>
      <c r="AM162" s="112">
        <f t="shared" si="95"/>
        <v>0</v>
      </c>
      <c r="AN162" s="111">
        <f t="shared" si="96"/>
        <v>14184235</v>
      </c>
      <c r="AO162" s="111">
        <v>7565</v>
      </c>
      <c r="AP162" s="111">
        <v>7565</v>
      </c>
      <c r="AQ162" s="111">
        <v>0</v>
      </c>
      <c r="AR162" s="111">
        <v>7565</v>
      </c>
      <c r="AS162" s="111">
        <v>7565</v>
      </c>
      <c r="AT162" s="111">
        <v>0</v>
      </c>
      <c r="AU162" s="111">
        <v>0</v>
      </c>
      <c r="AV162" s="111">
        <v>7565</v>
      </c>
      <c r="AW162" s="111">
        <v>7565</v>
      </c>
      <c r="AX162" s="111">
        <v>0</v>
      </c>
    </row>
    <row r="163" spans="1:50" x14ac:dyDescent="0.2">
      <c r="A163" s="435">
        <v>3</v>
      </c>
      <c r="B163" s="435" t="s">
        <v>88</v>
      </c>
      <c r="C163" s="114">
        <v>1212196</v>
      </c>
      <c r="D163" s="115">
        <f t="shared" si="78"/>
        <v>182.0934354814481</v>
      </c>
      <c r="E163" s="262"/>
      <c r="F163" s="115">
        <f t="shared" si="79"/>
        <v>56.328081652367793</v>
      </c>
      <c r="G163" s="114">
        <v>0</v>
      </c>
      <c r="H163" s="115">
        <f t="shared" si="80"/>
        <v>0</v>
      </c>
      <c r="I163" s="262"/>
      <c r="J163" s="115">
        <f t="shared" si="81"/>
        <v>0</v>
      </c>
      <c r="K163" s="114">
        <v>3892904</v>
      </c>
      <c r="L163" s="115">
        <f t="shared" si="82"/>
        <v>584.78353612738476</v>
      </c>
      <c r="M163" s="262"/>
      <c r="N163" s="115">
        <f t="shared" si="83"/>
        <v>110.89665962633629</v>
      </c>
      <c r="O163" s="114">
        <v>5678657</v>
      </c>
      <c r="P163" s="115">
        <f t="shared" si="84"/>
        <v>853.03545140453662</v>
      </c>
      <c r="Q163" s="262"/>
      <c r="R163" s="115">
        <f t="shared" si="85"/>
        <v>146.34232693039164</v>
      </c>
      <c r="S163" s="114">
        <v>38597</v>
      </c>
      <c r="T163" s="115">
        <f t="shared" si="86"/>
        <v>5.7979570377046716</v>
      </c>
      <c r="U163" s="262"/>
      <c r="V163" s="115">
        <f t="shared" si="87"/>
        <v>58.308080932448448</v>
      </c>
      <c r="W163" s="114">
        <v>0</v>
      </c>
      <c r="X163" s="262"/>
      <c r="Y163" s="115">
        <f t="shared" si="88"/>
        <v>0</v>
      </c>
      <c r="Z163" s="262"/>
      <c r="AA163" s="115">
        <f t="shared" si="89"/>
        <v>0</v>
      </c>
      <c r="AB163" s="114">
        <v>27540</v>
      </c>
      <c r="AC163" s="115">
        <f t="shared" si="90"/>
        <v>4.1369986480396577</v>
      </c>
      <c r="AD163" s="262"/>
      <c r="AE163" s="115">
        <f t="shared" si="91"/>
        <v>1.870702585999735</v>
      </c>
      <c r="AF163" s="114">
        <v>4255100</v>
      </c>
      <c r="AG163" s="115">
        <f t="shared" si="92"/>
        <v>639.19182815081865</v>
      </c>
      <c r="AH163" s="262"/>
      <c r="AI163" s="115">
        <f t="shared" si="93"/>
        <v>460.7553269685697</v>
      </c>
      <c r="AJ163" s="114">
        <v>0</v>
      </c>
      <c r="AK163" s="115">
        <f t="shared" si="94"/>
        <v>0</v>
      </c>
      <c r="AL163" s="262"/>
      <c r="AM163" s="115">
        <f t="shared" si="95"/>
        <v>0</v>
      </c>
      <c r="AN163" s="114">
        <f t="shared" si="96"/>
        <v>15104994</v>
      </c>
      <c r="AO163" s="114">
        <v>6657</v>
      </c>
      <c r="AP163" s="114">
        <v>6657</v>
      </c>
      <c r="AQ163" s="114">
        <v>0</v>
      </c>
      <c r="AR163" s="114">
        <v>6657</v>
      </c>
      <c r="AS163" s="114">
        <v>6657</v>
      </c>
      <c r="AT163" s="114">
        <v>6657</v>
      </c>
      <c r="AU163" s="114">
        <v>0</v>
      </c>
      <c r="AV163" s="114">
        <v>6657</v>
      </c>
      <c r="AW163" s="114">
        <v>6657</v>
      </c>
      <c r="AX163" s="114">
        <v>0</v>
      </c>
    </row>
    <row r="164" spans="1:50" x14ac:dyDescent="0.2">
      <c r="A164" s="431">
        <v>4</v>
      </c>
      <c r="B164" s="431" t="s">
        <v>254</v>
      </c>
      <c r="C164" s="111">
        <v>1341642</v>
      </c>
      <c r="D164" s="112">
        <f t="shared" si="78"/>
        <v>293.31919545255795</v>
      </c>
      <c r="F164" s="112">
        <f t="shared" si="79"/>
        <v>90.734229644109291</v>
      </c>
      <c r="G164" s="111">
        <v>0</v>
      </c>
      <c r="H164" s="112">
        <f t="shared" si="80"/>
        <v>0</v>
      </c>
      <c r="J164" s="112">
        <f t="shared" si="81"/>
        <v>0</v>
      </c>
      <c r="K164" s="111">
        <v>1244676</v>
      </c>
      <c r="L164" s="112">
        <f t="shared" si="82"/>
        <v>272.11980760822036</v>
      </c>
      <c r="N164" s="112">
        <f t="shared" si="83"/>
        <v>51.604013823226644</v>
      </c>
      <c r="O164" s="111">
        <v>1420049</v>
      </c>
      <c r="P164" s="112">
        <f t="shared" si="84"/>
        <v>310.46108439003063</v>
      </c>
      <c r="R164" s="112">
        <f t="shared" si="85"/>
        <v>53.261089484807009</v>
      </c>
      <c r="S164" s="111">
        <v>0</v>
      </c>
      <c r="T164" s="112">
        <f t="shared" si="86"/>
        <v>0</v>
      </c>
      <c r="V164" s="112">
        <f t="shared" si="87"/>
        <v>0</v>
      </c>
      <c r="W164" s="111">
        <v>0</v>
      </c>
      <c r="Y164" s="112">
        <f t="shared" si="88"/>
        <v>0</v>
      </c>
      <c r="AA164" s="112">
        <f t="shared" si="89"/>
        <v>0</v>
      </c>
      <c r="AB164" s="111">
        <v>6976</v>
      </c>
      <c r="AC164" s="112">
        <f t="shared" si="90"/>
        <v>1.5251421075644949</v>
      </c>
      <c r="AE164" s="112">
        <f t="shared" si="91"/>
        <v>0.68965149069844134</v>
      </c>
      <c r="AF164" s="111">
        <v>197262</v>
      </c>
      <c r="AG164" s="112">
        <f t="shared" si="92"/>
        <v>43.126803672933974</v>
      </c>
      <c r="AI164" s="112">
        <f t="shared" si="93"/>
        <v>31.08754469674388</v>
      </c>
      <c r="AJ164" s="111">
        <v>0</v>
      </c>
      <c r="AK164" s="112">
        <f t="shared" si="94"/>
        <v>0</v>
      </c>
      <c r="AM164" s="112">
        <f t="shared" si="95"/>
        <v>0</v>
      </c>
      <c r="AN164" s="111">
        <f t="shared" si="96"/>
        <v>4210605</v>
      </c>
      <c r="AO164" s="111">
        <v>4574</v>
      </c>
      <c r="AP164" s="111">
        <v>4574</v>
      </c>
      <c r="AQ164" s="111">
        <v>0</v>
      </c>
      <c r="AR164" s="111">
        <v>4574</v>
      </c>
      <c r="AS164" s="111">
        <v>4574</v>
      </c>
      <c r="AT164" s="111">
        <v>0</v>
      </c>
      <c r="AU164" s="111">
        <v>0</v>
      </c>
      <c r="AV164" s="111">
        <v>4574</v>
      </c>
      <c r="AW164" s="111">
        <v>4574</v>
      </c>
      <c r="AX164" s="111">
        <v>0</v>
      </c>
    </row>
    <row r="165" spans="1:50" x14ac:dyDescent="0.2">
      <c r="A165" s="435">
        <v>5</v>
      </c>
      <c r="B165" s="435" t="s">
        <v>255</v>
      </c>
      <c r="C165" s="114">
        <v>0</v>
      </c>
      <c r="D165" s="115">
        <f t="shared" si="78"/>
        <v>0</v>
      </c>
      <c r="E165" s="262"/>
      <c r="F165" s="115">
        <f t="shared" si="79"/>
        <v>0</v>
      </c>
      <c r="G165" s="114">
        <v>0</v>
      </c>
      <c r="H165" s="115">
        <f t="shared" si="80"/>
        <v>0</v>
      </c>
      <c r="I165" s="262"/>
      <c r="J165" s="115">
        <f t="shared" si="81"/>
        <v>0</v>
      </c>
      <c r="K165" s="114">
        <v>0</v>
      </c>
      <c r="L165" s="115">
        <f t="shared" si="82"/>
        <v>0</v>
      </c>
      <c r="M165" s="262"/>
      <c r="N165" s="115">
        <f t="shared" si="83"/>
        <v>0</v>
      </c>
      <c r="O165" s="114">
        <v>0</v>
      </c>
      <c r="P165" s="115">
        <f t="shared" si="84"/>
        <v>0</v>
      </c>
      <c r="Q165" s="262"/>
      <c r="R165" s="115">
        <f t="shared" si="85"/>
        <v>0</v>
      </c>
      <c r="S165" s="114">
        <v>0</v>
      </c>
      <c r="T165" s="115">
        <f t="shared" si="86"/>
        <v>0</v>
      </c>
      <c r="U165" s="262"/>
      <c r="V165" s="115">
        <f t="shared" si="87"/>
        <v>0</v>
      </c>
      <c r="W165" s="114">
        <v>0</v>
      </c>
      <c r="X165" s="262"/>
      <c r="Y165" s="115">
        <f t="shared" si="88"/>
        <v>0</v>
      </c>
      <c r="Z165" s="262"/>
      <c r="AA165" s="115">
        <f t="shared" si="89"/>
        <v>0</v>
      </c>
      <c r="AB165" s="114">
        <v>0</v>
      </c>
      <c r="AC165" s="115">
        <f t="shared" si="90"/>
        <v>0</v>
      </c>
      <c r="AD165" s="262"/>
      <c r="AE165" s="115">
        <f t="shared" si="91"/>
        <v>0</v>
      </c>
      <c r="AF165" s="114">
        <v>0</v>
      </c>
      <c r="AG165" s="115">
        <f t="shared" si="92"/>
        <v>0</v>
      </c>
      <c r="AH165" s="262"/>
      <c r="AI165" s="115">
        <f t="shared" si="93"/>
        <v>0</v>
      </c>
      <c r="AJ165" s="114">
        <v>0</v>
      </c>
      <c r="AK165" s="115">
        <f t="shared" si="94"/>
        <v>0</v>
      </c>
      <c r="AL165" s="262"/>
      <c r="AM165" s="115">
        <f t="shared" si="95"/>
        <v>0</v>
      </c>
      <c r="AN165" s="114">
        <f t="shared" si="96"/>
        <v>0</v>
      </c>
      <c r="AO165" s="114">
        <v>0</v>
      </c>
      <c r="AP165" s="114">
        <v>0</v>
      </c>
      <c r="AQ165" s="114">
        <v>0</v>
      </c>
      <c r="AR165" s="114">
        <v>0</v>
      </c>
      <c r="AS165" s="114">
        <v>0</v>
      </c>
      <c r="AT165" s="114">
        <v>0</v>
      </c>
      <c r="AU165" s="114">
        <v>0</v>
      </c>
      <c r="AV165" s="114">
        <v>0</v>
      </c>
      <c r="AW165" s="114">
        <v>0</v>
      </c>
      <c r="AX165" s="114">
        <v>0</v>
      </c>
    </row>
    <row r="166" spans="1:50" x14ac:dyDescent="0.2">
      <c r="A166" s="431">
        <v>6</v>
      </c>
      <c r="B166" s="431" t="s">
        <v>256</v>
      </c>
      <c r="C166" s="111">
        <v>0</v>
      </c>
      <c r="D166" s="112">
        <f t="shared" si="78"/>
        <v>0</v>
      </c>
      <c r="F166" s="112">
        <f t="shared" si="79"/>
        <v>0</v>
      </c>
      <c r="G166" s="111">
        <v>0</v>
      </c>
      <c r="H166" s="112">
        <f t="shared" si="80"/>
        <v>0</v>
      </c>
      <c r="J166" s="112">
        <f t="shared" si="81"/>
        <v>0</v>
      </c>
      <c r="K166" s="111">
        <v>0</v>
      </c>
      <c r="L166" s="112">
        <f t="shared" si="82"/>
        <v>0</v>
      </c>
      <c r="N166" s="112">
        <f t="shared" si="83"/>
        <v>0</v>
      </c>
      <c r="O166" s="111">
        <v>0</v>
      </c>
      <c r="P166" s="112">
        <f t="shared" si="84"/>
        <v>0</v>
      </c>
      <c r="R166" s="112">
        <f t="shared" si="85"/>
        <v>0</v>
      </c>
      <c r="S166" s="111">
        <v>0</v>
      </c>
      <c r="T166" s="112">
        <f t="shared" si="86"/>
        <v>0</v>
      </c>
      <c r="V166" s="112">
        <f t="shared" si="87"/>
        <v>0</v>
      </c>
      <c r="W166" s="111">
        <v>0</v>
      </c>
      <c r="Y166" s="112">
        <f t="shared" si="88"/>
        <v>0</v>
      </c>
      <c r="AA166" s="112">
        <f t="shared" si="89"/>
        <v>0</v>
      </c>
      <c r="AB166" s="111">
        <v>0</v>
      </c>
      <c r="AC166" s="112">
        <f t="shared" si="90"/>
        <v>0</v>
      </c>
      <c r="AE166" s="112">
        <f t="shared" si="91"/>
        <v>0</v>
      </c>
      <c r="AF166" s="111">
        <v>0</v>
      </c>
      <c r="AG166" s="112">
        <f t="shared" si="92"/>
        <v>0</v>
      </c>
      <c r="AI166" s="112">
        <f t="shared" si="93"/>
        <v>0</v>
      </c>
      <c r="AJ166" s="111">
        <v>0</v>
      </c>
      <c r="AK166" s="112">
        <f t="shared" si="94"/>
        <v>0</v>
      </c>
      <c r="AM166" s="112">
        <f t="shared" si="95"/>
        <v>0</v>
      </c>
      <c r="AN166" s="111">
        <f t="shared" si="96"/>
        <v>0</v>
      </c>
      <c r="AO166" s="111">
        <v>0</v>
      </c>
      <c r="AP166" s="111">
        <v>0</v>
      </c>
      <c r="AQ166" s="111">
        <v>0</v>
      </c>
      <c r="AR166" s="111">
        <v>0</v>
      </c>
      <c r="AS166" s="111">
        <v>0</v>
      </c>
      <c r="AT166" s="111">
        <v>0</v>
      </c>
      <c r="AU166" s="111">
        <v>0</v>
      </c>
      <c r="AV166" s="111">
        <v>0</v>
      </c>
      <c r="AW166" s="111">
        <v>0</v>
      </c>
      <c r="AX166" s="111">
        <v>0</v>
      </c>
    </row>
    <row r="167" spans="1:50" x14ac:dyDescent="0.2">
      <c r="A167" s="435">
        <v>7</v>
      </c>
      <c r="B167" s="435" t="s">
        <v>257</v>
      </c>
      <c r="C167" s="114">
        <v>1156119</v>
      </c>
      <c r="D167" s="115">
        <f t="shared" si="78"/>
        <v>226.86793563579278</v>
      </c>
      <c r="E167" s="262"/>
      <c r="F167" s="115">
        <f t="shared" si="79"/>
        <v>70.178452995901651</v>
      </c>
      <c r="G167" s="114">
        <v>0</v>
      </c>
      <c r="H167" s="115">
        <f t="shared" si="80"/>
        <v>0</v>
      </c>
      <c r="I167" s="262"/>
      <c r="J167" s="115">
        <f t="shared" si="81"/>
        <v>0</v>
      </c>
      <c r="K167" s="114">
        <v>3639467</v>
      </c>
      <c r="L167" s="115">
        <f t="shared" si="82"/>
        <v>714.18112244897964</v>
      </c>
      <c r="M167" s="262"/>
      <c r="N167" s="115">
        <f t="shared" si="83"/>
        <v>135.43524390626294</v>
      </c>
      <c r="O167" s="114">
        <v>2286378</v>
      </c>
      <c r="P167" s="115">
        <f t="shared" si="84"/>
        <v>448.66130298273157</v>
      </c>
      <c r="Q167" s="262"/>
      <c r="R167" s="115">
        <f t="shared" si="85"/>
        <v>76.9700004542686</v>
      </c>
      <c r="S167" s="114">
        <v>19135</v>
      </c>
      <c r="T167" s="115">
        <f t="shared" si="86"/>
        <v>3.7549058084772371</v>
      </c>
      <c r="U167" s="262"/>
      <c r="V167" s="115">
        <f t="shared" si="87"/>
        <v>37.761809953163649</v>
      </c>
      <c r="W167" s="114">
        <v>0</v>
      </c>
      <c r="X167" s="262"/>
      <c r="Y167" s="115">
        <f t="shared" si="88"/>
        <v>0</v>
      </c>
      <c r="Z167" s="262"/>
      <c r="AA167" s="115">
        <f t="shared" si="89"/>
        <v>0</v>
      </c>
      <c r="AB167" s="114">
        <v>3051881</v>
      </c>
      <c r="AC167" s="115">
        <f t="shared" si="90"/>
        <v>598.87774725274721</v>
      </c>
      <c r="AD167" s="262"/>
      <c r="AE167" s="115">
        <f t="shared" si="91"/>
        <v>270.80553942512921</v>
      </c>
      <c r="AF167" s="114">
        <v>443468</v>
      </c>
      <c r="AG167" s="115">
        <f t="shared" si="92"/>
        <v>87.022762951334386</v>
      </c>
      <c r="AH167" s="262"/>
      <c r="AI167" s="115">
        <f t="shared" si="93"/>
        <v>62.729527868572234</v>
      </c>
      <c r="AJ167" s="114">
        <v>0</v>
      </c>
      <c r="AK167" s="115">
        <f t="shared" si="94"/>
        <v>0</v>
      </c>
      <c r="AL167" s="262"/>
      <c r="AM167" s="115">
        <f t="shared" si="95"/>
        <v>0</v>
      </c>
      <c r="AN167" s="114">
        <f t="shared" si="96"/>
        <v>10596448</v>
      </c>
      <c r="AO167" s="114">
        <v>5096</v>
      </c>
      <c r="AP167" s="114">
        <v>5096</v>
      </c>
      <c r="AQ167" s="114">
        <v>0</v>
      </c>
      <c r="AR167" s="114">
        <v>5096</v>
      </c>
      <c r="AS167" s="114">
        <v>5096</v>
      </c>
      <c r="AT167" s="114">
        <v>5096</v>
      </c>
      <c r="AU167" s="114">
        <v>0</v>
      </c>
      <c r="AV167" s="114">
        <v>5096</v>
      </c>
      <c r="AW167" s="114">
        <v>5096</v>
      </c>
      <c r="AX167" s="114">
        <v>0</v>
      </c>
    </row>
    <row r="168" spans="1:50" x14ac:dyDescent="0.2">
      <c r="A168" s="431">
        <v>8</v>
      </c>
      <c r="B168" s="431" t="s">
        <v>258</v>
      </c>
      <c r="C168" s="111">
        <v>1178708</v>
      </c>
      <c r="D168" s="112">
        <f t="shared" si="78"/>
        <v>178.70042449969679</v>
      </c>
      <c r="F168" s="112">
        <f t="shared" si="79"/>
        <v>55.27850070991289</v>
      </c>
      <c r="G168" s="111">
        <v>0</v>
      </c>
      <c r="H168" s="112">
        <f t="shared" si="80"/>
        <v>0</v>
      </c>
      <c r="J168" s="112">
        <f t="shared" si="81"/>
        <v>0</v>
      </c>
      <c r="K168" s="111">
        <v>1244998</v>
      </c>
      <c r="L168" s="112">
        <f t="shared" si="82"/>
        <v>188.75045482110369</v>
      </c>
      <c r="N168" s="112">
        <f t="shared" si="83"/>
        <v>35.794090718129382</v>
      </c>
      <c r="O168" s="111">
        <v>2935787</v>
      </c>
      <c r="P168" s="112">
        <f t="shared" si="84"/>
        <v>445.08596118859913</v>
      </c>
      <c r="R168" s="112">
        <f t="shared" si="85"/>
        <v>76.356633405028944</v>
      </c>
      <c r="S168" s="111">
        <v>0</v>
      </c>
      <c r="T168" s="112">
        <f t="shared" si="86"/>
        <v>0</v>
      </c>
      <c r="V168" s="112">
        <f t="shared" si="87"/>
        <v>0</v>
      </c>
      <c r="W168" s="111">
        <v>0</v>
      </c>
      <c r="Y168" s="112">
        <f t="shared" si="88"/>
        <v>0</v>
      </c>
      <c r="AA168" s="112">
        <f t="shared" si="89"/>
        <v>0</v>
      </c>
      <c r="AB168" s="111">
        <v>1322092</v>
      </c>
      <c r="AC168" s="112">
        <f t="shared" si="90"/>
        <v>200.43844754396605</v>
      </c>
      <c r="AE168" s="112">
        <f t="shared" si="91"/>
        <v>90.635930551233542</v>
      </c>
      <c r="AF168" s="111">
        <v>394100</v>
      </c>
      <c r="AG168" s="112">
        <f t="shared" si="92"/>
        <v>59.748332322619767</v>
      </c>
      <c r="AI168" s="112">
        <f t="shared" si="93"/>
        <v>43.069014938407228</v>
      </c>
      <c r="AJ168" s="111">
        <v>0</v>
      </c>
      <c r="AK168" s="112">
        <f t="shared" si="94"/>
        <v>0</v>
      </c>
      <c r="AM168" s="112">
        <f t="shared" si="95"/>
        <v>0</v>
      </c>
      <c r="AN168" s="111">
        <f t="shared" si="96"/>
        <v>7075685</v>
      </c>
      <c r="AO168" s="111">
        <v>6596</v>
      </c>
      <c r="AP168" s="111">
        <v>6596</v>
      </c>
      <c r="AQ168" s="111">
        <v>0</v>
      </c>
      <c r="AR168" s="111">
        <v>6596</v>
      </c>
      <c r="AS168" s="111">
        <v>6596</v>
      </c>
      <c r="AT168" s="111">
        <v>0</v>
      </c>
      <c r="AU168" s="111">
        <v>0</v>
      </c>
      <c r="AV168" s="111">
        <v>6596</v>
      </c>
      <c r="AW168" s="111">
        <v>6596</v>
      </c>
      <c r="AX168" s="111">
        <v>0</v>
      </c>
    </row>
    <row r="169" spans="1:50" x14ac:dyDescent="0.2">
      <c r="A169" s="435">
        <v>9</v>
      </c>
      <c r="B169" s="435" t="s">
        <v>259</v>
      </c>
      <c r="C169" s="114">
        <v>0</v>
      </c>
      <c r="D169" s="115">
        <f t="shared" si="78"/>
        <v>0</v>
      </c>
      <c r="E169" s="262"/>
      <c r="F169" s="115">
        <f t="shared" si="79"/>
        <v>0</v>
      </c>
      <c r="G169" s="114">
        <v>0</v>
      </c>
      <c r="H169" s="115">
        <f t="shared" si="80"/>
        <v>0</v>
      </c>
      <c r="I169" s="262"/>
      <c r="J169" s="115">
        <f t="shared" si="81"/>
        <v>0</v>
      </c>
      <c r="K169" s="114">
        <v>0</v>
      </c>
      <c r="L169" s="115">
        <f t="shared" si="82"/>
        <v>0</v>
      </c>
      <c r="M169" s="262"/>
      <c r="N169" s="115">
        <f t="shared" si="83"/>
        <v>0</v>
      </c>
      <c r="O169" s="114">
        <v>0</v>
      </c>
      <c r="P169" s="115">
        <f t="shared" si="84"/>
        <v>0</v>
      </c>
      <c r="Q169" s="262"/>
      <c r="R169" s="115">
        <f t="shared" si="85"/>
        <v>0</v>
      </c>
      <c r="S169" s="114">
        <v>0</v>
      </c>
      <c r="T169" s="115">
        <f t="shared" si="86"/>
        <v>0</v>
      </c>
      <c r="U169" s="262"/>
      <c r="V169" s="115">
        <f t="shared" si="87"/>
        <v>0</v>
      </c>
      <c r="W169" s="114">
        <v>0</v>
      </c>
      <c r="X169" s="262"/>
      <c r="Y169" s="115">
        <f t="shared" si="88"/>
        <v>0</v>
      </c>
      <c r="Z169" s="262"/>
      <c r="AA169" s="115">
        <f t="shared" si="89"/>
        <v>0</v>
      </c>
      <c r="AB169" s="114">
        <v>0</v>
      </c>
      <c r="AC169" s="115">
        <f t="shared" si="90"/>
        <v>0</v>
      </c>
      <c r="AD169" s="262"/>
      <c r="AE169" s="115">
        <f t="shared" si="91"/>
        <v>0</v>
      </c>
      <c r="AF169" s="114">
        <v>0</v>
      </c>
      <c r="AG169" s="115">
        <f t="shared" si="92"/>
        <v>0</v>
      </c>
      <c r="AH169" s="262"/>
      <c r="AI169" s="115">
        <f t="shared" si="93"/>
        <v>0</v>
      </c>
      <c r="AJ169" s="114">
        <v>0</v>
      </c>
      <c r="AK169" s="115">
        <f t="shared" si="94"/>
        <v>0</v>
      </c>
      <c r="AL169" s="262"/>
      <c r="AM169" s="115">
        <f t="shared" si="95"/>
        <v>0</v>
      </c>
      <c r="AN169" s="114">
        <f t="shared" si="96"/>
        <v>0</v>
      </c>
      <c r="AO169" s="114">
        <v>0</v>
      </c>
      <c r="AP169" s="114">
        <v>0</v>
      </c>
      <c r="AQ169" s="114">
        <v>0</v>
      </c>
      <c r="AR169" s="114">
        <v>0</v>
      </c>
      <c r="AS169" s="114">
        <v>0</v>
      </c>
      <c r="AT169" s="114">
        <v>0</v>
      </c>
      <c r="AU169" s="114">
        <v>0</v>
      </c>
      <c r="AV169" s="114">
        <v>0</v>
      </c>
      <c r="AW169" s="114">
        <v>0</v>
      </c>
      <c r="AX169" s="114">
        <v>0</v>
      </c>
    </row>
    <row r="170" spans="1:50" x14ac:dyDescent="0.2">
      <c r="A170" s="431">
        <v>10</v>
      </c>
      <c r="B170" s="431" t="s">
        <v>260</v>
      </c>
      <c r="C170" s="111">
        <v>6970287</v>
      </c>
      <c r="D170" s="112">
        <f t="shared" si="78"/>
        <v>298.53893267089256</v>
      </c>
      <c r="F170" s="112">
        <f t="shared" si="79"/>
        <v>92.348883041475773</v>
      </c>
      <c r="G170" s="111">
        <v>0</v>
      </c>
      <c r="H170" s="112">
        <f t="shared" si="80"/>
        <v>0</v>
      </c>
      <c r="J170" s="112">
        <f t="shared" si="81"/>
        <v>0</v>
      </c>
      <c r="K170" s="111">
        <v>14712723</v>
      </c>
      <c r="L170" s="112">
        <f t="shared" si="82"/>
        <v>630.14917765975667</v>
      </c>
      <c r="N170" s="112">
        <f t="shared" si="83"/>
        <v>119.49966876893625</v>
      </c>
      <c r="O170" s="111">
        <v>10638335</v>
      </c>
      <c r="P170" s="112">
        <f t="shared" si="84"/>
        <v>455.64223916395406</v>
      </c>
      <c r="R170" s="112">
        <f t="shared" si="85"/>
        <v>78.167613570148561</v>
      </c>
      <c r="S170" s="111">
        <v>86055</v>
      </c>
      <c r="T170" s="112">
        <f t="shared" si="86"/>
        <v>3.6857546684940896</v>
      </c>
      <c r="V170" s="112">
        <f t="shared" si="87"/>
        <v>37.066380469901269</v>
      </c>
      <c r="W170" s="111">
        <v>0</v>
      </c>
      <c r="Y170" s="112">
        <f t="shared" si="88"/>
        <v>0</v>
      </c>
      <c r="AA170" s="112">
        <f t="shared" si="89"/>
        <v>0</v>
      </c>
      <c r="AB170" s="111">
        <v>7200009</v>
      </c>
      <c r="AC170" s="112">
        <f t="shared" si="90"/>
        <v>308.3779767003598</v>
      </c>
      <c r="AE170" s="112">
        <f t="shared" si="91"/>
        <v>139.44492796778866</v>
      </c>
      <c r="AF170" s="111">
        <v>1689968</v>
      </c>
      <c r="AG170" s="112">
        <f t="shared" si="92"/>
        <v>72.381702929587121</v>
      </c>
      <c r="AI170" s="112">
        <f t="shared" si="93"/>
        <v>52.175659529856709</v>
      </c>
      <c r="AJ170" s="111">
        <v>0</v>
      </c>
      <c r="AK170" s="112">
        <f t="shared" si="94"/>
        <v>0</v>
      </c>
      <c r="AM170" s="112">
        <f t="shared" si="95"/>
        <v>0</v>
      </c>
      <c r="AN170" s="111">
        <f t="shared" si="96"/>
        <v>41297377</v>
      </c>
      <c r="AO170" s="111">
        <v>23348</v>
      </c>
      <c r="AP170" s="111">
        <v>23348</v>
      </c>
      <c r="AQ170" s="111">
        <v>0</v>
      </c>
      <c r="AR170" s="111">
        <v>23348</v>
      </c>
      <c r="AS170" s="111">
        <v>23348</v>
      </c>
      <c r="AT170" s="111">
        <v>23348</v>
      </c>
      <c r="AU170" s="111">
        <v>0</v>
      </c>
      <c r="AV170" s="111">
        <v>23348</v>
      </c>
      <c r="AW170" s="111">
        <v>23348</v>
      </c>
      <c r="AX170" s="111">
        <v>0</v>
      </c>
    </row>
    <row r="171" spans="1:50" x14ac:dyDescent="0.2">
      <c r="A171" s="435">
        <v>11</v>
      </c>
      <c r="B171" s="435" t="s">
        <v>261</v>
      </c>
      <c r="C171" s="114">
        <v>0</v>
      </c>
      <c r="D171" s="115">
        <f t="shared" si="78"/>
        <v>0</v>
      </c>
      <c r="E171" s="262"/>
      <c r="F171" s="115">
        <f t="shared" si="79"/>
        <v>0</v>
      </c>
      <c r="G171" s="114">
        <v>0</v>
      </c>
      <c r="H171" s="115">
        <f t="shared" si="80"/>
        <v>0</v>
      </c>
      <c r="I171" s="262"/>
      <c r="J171" s="115">
        <f t="shared" si="81"/>
        <v>0</v>
      </c>
      <c r="K171" s="114">
        <v>0</v>
      </c>
      <c r="L171" s="115">
        <f t="shared" si="82"/>
        <v>0</v>
      </c>
      <c r="M171" s="262"/>
      <c r="N171" s="115">
        <f t="shared" si="83"/>
        <v>0</v>
      </c>
      <c r="O171" s="114">
        <v>0</v>
      </c>
      <c r="P171" s="115">
        <f t="shared" si="84"/>
        <v>0</v>
      </c>
      <c r="Q171" s="262"/>
      <c r="R171" s="115">
        <f t="shared" si="85"/>
        <v>0</v>
      </c>
      <c r="S171" s="114">
        <v>0</v>
      </c>
      <c r="T171" s="115">
        <f t="shared" si="86"/>
        <v>0</v>
      </c>
      <c r="U171" s="262"/>
      <c r="V171" s="115">
        <f t="shared" si="87"/>
        <v>0</v>
      </c>
      <c r="W171" s="114">
        <v>0</v>
      </c>
      <c r="X171" s="262"/>
      <c r="Y171" s="115">
        <f t="shared" si="88"/>
        <v>0</v>
      </c>
      <c r="Z171" s="262"/>
      <c r="AA171" s="115">
        <f t="shared" si="89"/>
        <v>0</v>
      </c>
      <c r="AB171" s="114">
        <v>0</v>
      </c>
      <c r="AC171" s="115">
        <f t="shared" si="90"/>
        <v>0</v>
      </c>
      <c r="AD171" s="262"/>
      <c r="AE171" s="115">
        <f t="shared" si="91"/>
        <v>0</v>
      </c>
      <c r="AF171" s="114">
        <v>0</v>
      </c>
      <c r="AG171" s="115">
        <f t="shared" si="92"/>
        <v>0</v>
      </c>
      <c r="AH171" s="262"/>
      <c r="AI171" s="115">
        <f t="shared" si="93"/>
        <v>0</v>
      </c>
      <c r="AJ171" s="114">
        <v>0</v>
      </c>
      <c r="AK171" s="115">
        <f t="shared" si="94"/>
        <v>0</v>
      </c>
      <c r="AL171" s="262"/>
      <c r="AM171" s="115">
        <f t="shared" si="95"/>
        <v>0</v>
      </c>
      <c r="AN171" s="114">
        <f t="shared" si="96"/>
        <v>0</v>
      </c>
      <c r="AO171" s="114">
        <v>0</v>
      </c>
      <c r="AP171" s="114">
        <v>0</v>
      </c>
      <c r="AQ171" s="114">
        <v>0</v>
      </c>
      <c r="AR171" s="114">
        <v>0</v>
      </c>
      <c r="AS171" s="114">
        <v>0</v>
      </c>
      <c r="AT171" s="114">
        <v>0</v>
      </c>
      <c r="AU171" s="114">
        <v>0</v>
      </c>
      <c r="AV171" s="114">
        <v>0</v>
      </c>
      <c r="AW171" s="114">
        <v>0</v>
      </c>
      <c r="AX171" s="114">
        <v>0</v>
      </c>
    </row>
    <row r="172" spans="1:50" x14ac:dyDescent="0.2">
      <c r="A172" s="431">
        <v>12</v>
      </c>
      <c r="B172" s="431" t="s">
        <v>262</v>
      </c>
      <c r="C172" s="111">
        <v>1457762</v>
      </c>
      <c r="D172" s="112">
        <f t="shared" si="78"/>
        <v>373.01995905834184</v>
      </c>
      <c r="F172" s="112">
        <f t="shared" si="79"/>
        <v>115.38855673872904</v>
      </c>
      <c r="G172" s="111">
        <v>0</v>
      </c>
      <c r="H172" s="112">
        <f t="shared" si="80"/>
        <v>0</v>
      </c>
      <c r="J172" s="112">
        <f t="shared" si="81"/>
        <v>0</v>
      </c>
      <c r="K172" s="111">
        <v>2174661</v>
      </c>
      <c r="L172" s="112">
        <f t="shared" si="82"/>
        <v>556.4639201637666</v>
      </c>
      <c r="N172" s="112">
        <f t="shared" si="83"/>
        <v>105.5262095054871</v>
      </c>
      <c r="O172" s="111">
        <v>2308515</v>
      </c>
      <c r="P172" s="112">
        <f t="shared" si="84"/>
        <v>590.71519959058344</v>
      </c>
      <c r="R172" s="112">
        <f t="shared" si="85"/>
        <v>101.34002838791862</v>
      </c>
      <c r="S172" s="111">
        <v>25946</v>
      </c>
      <c r="T172" s="112">
        <f t="shared" si="86"/>
        <v>6.6392016376663259</v>
      </c>
      <c r="V172" s="112">
        <f t="shared" si="87"/>
        <v>66.768191605839718</v>
      </c>
      <c r="W172" s="111">
        <v>11802660</v>
      </c>
      <c r="Y172" s="112">
        <f t="shared" si="88"/>
        <v>3020.1279426816786</v>
      </c>
      <c r="AA172" s="112">
        <f t="shared" si="89"/>
        <v>82.478408377404918</v>
      </c>
      <c r="AB172" s="111">
        <v>109081</v>
      </c>
      <c r="AC172" s="112">
        <f t="shared" si="90"/>
        <v>27.912231320368473</v>
      </c>
      <c r="AE172" s="112">
        <f t="shared" si="91"/>
        <v>12.621585780981274</v>
      </c>
      <c r="AF172" s="111">
        <v>501396</v>
      </c>
      <c r="AG172" s="112">
        <f t="shared" si="92"/>
        <v>128.29989764585466</v>
      </c>
      <c r="AI172" s="112">
        <f t="shared" si="93"/>
        <v>92.483756340986133</v>
      </c>
      <c r="AJ172" s="111">
        <v>120456</v>
      </c>
      <c r="AK172" s="112">
        <f t="shared" si="94"/>
        <v>30.822927328556805</v>
      </c>
      <c r="AM172" s="112">
        <f t="shared" si="95"/>
        <v>100</v>
      </c>
      <c r="AN172" s="111">
        <f t="shared" si="96"/>
        <v>18500477</v>
      </c>
      <c r="AO172" s="111">
        <v>3908</v>
      </c>
      <c r="AP172" s="111">
        <v>3908</v>
      </c>
      <c r="AQ172" s="111">
        <v>0</v>
      </c>
      <c r="AR172" s="111">
        <v>3908</v>
      </c>
      <c r="AS172" s="111">
        <v>3908</v>
      </c>
      <c r="AT172" s="111">
        <v>3908</v>
      </c>
      <c r="AU172" s="111">
        <v>3908</v>
      </c>
      <c r="AV172" s="111">
        <v>3908</v>
      </c>
      <c r="AW172" s="111">
        <v>3908</v>
      </c>
      <c r="AX172" s="111">
        <v>3908</v>
      </c>
    </row>
    <row r="173" spans="1:50" x14ac:dyDescent="0.2">
      <c r="A173" s="435">
        <v>13</v>
      </c>
      <c r="B173" s="435" t="s">
        <v>102</v>
      </c>
      <c r="C173" s="114">
        <v>1550073</v>
      </c>
      <c r="D173" s="115">
        <f t="shared" si="78"/>
        <v>77.26413119330077</v>
      </c>
      <c r="E173" s="262"/>
      <c r="F173" s="115">
        <f t="shared" si="79"/>
        <v>23.900588613469836</v>
      </c>
      <c r="G173" s="114">
        <v>0</v>
      </c>
      <c r="H173" s="115">
        <f t="shared" si="80"/>
        <v>0</v>
      </c>
      <c r="I173" s="262"/>
      <c r="J173" s="115">
        <f t="shared" si="81"/>
        <v>0</v>
      </c>
      <c r="K173" s="114">
        <v>10014114</v>
      </c>
      <c r="L173" s="115">
        <f t="shared" si="82"/>
        <v>499.15830924135179</v>
      </c>
      <c r="M173" s="262"/>
      <c r="N173" s="115">
        <f t="shared" si="83"/>
        <v>94.658939077138427</v>
      </c>
      <c r="O173" s="114">
        <v>6617963</v>
      </c>
      <c r="P173" s="115">
        <f t="shared" si="84"/>
        <v>329.8755358388994</v>
      </c>
      <c r="Q173" s="262"/>
      <c r="R173" s="115">
        <f t="shared" si="85"/>
        <v>56.591731835516548</v>
      </c>
      <c r="S173" s="114">
        <v>25435</v>
      </c>
      <c r="T173" s="115">
        <f t="shared" si="86"/>
        <v>1.2678197587478817</v>
      </c>
      <c r="U173" s="262"/>
      <c r="V173" s="115">
        <f t="shared" si="87"/>
        <v>12.750031885385313</v>
      </c>
      <c r="W173" s="114">
        <v>0</v>
      </c>
      <c r="X173" s="262"/>
      <c r="Y173" s="115">
        <f t="shared" si="88"/>
        <v>0</v>
      </c>
      <c r="Z173" s="262"/>
      <c r="AA173" s="115">
        <f t="shared" si="89"/>
        <v>0</v>
      </c>
      <c r="AB173" s="114">
        <v>2509509</v>
      </c>
      <c r="AC173" s="115">
        <f t="shared" si="90"/>
        <v>125.08767819758748</v>
      </c>
      <c r="AD173" s="262"/>
      <c r="AE173" s="115">
        <f t="shared" si="91"/>
        <v>56.563190609649524</v>
      </c>
      <c r="AF173" s="114">
        <v>2469509</v>
      </c>
      <c r="AG173" s="115">
        <f t="shared" si="92"/>
        <v>123.09385903698535</v>
      </c>
      <c r="AH173" s="262"/>
      <c r="AI173" s="115">
        <f t="shared" si="93"/>
        <v>88.731033111748303</v>
      </c>
      <c r="AJ173" s="114">
        <v>0</v>
      </c>
      <c r="AK173" s="115">
        <f t="shared" si="94"/>
        <v>0</v>
      </c>
      <c r="AL173" s="262"/>
      <c r="AM173" s="115">
        <f t="shared" si="95"/>
        <v>0</v>
      </c>
      <c r="AN173" s="114">
        <f t="shared" si="96"/>
        <v>23186603</v>
      </c>
      <c r="AO173" s="114">
        <v>20062</v>
      </c>
      <c r="AP173" s="114">
        <v>20062</v>
      </c>
      <c r="AQ173" s="114">
        <v>0</v>
      </c>
      <c r="AR173" s="114">
        <v>20062</v>
      </c>
      <c r="AS173" s="114">
        <v>20062</v>
      </c>
      <c r="AT173" s="114">
        <v>20062</v>
      </c>
      <c r="AU173" s="114">
        <v>0</v>
      </c>
      <c r="AV173" s="114">
        <v>20062</v>
      </c>
      <c r="AW173" s="114">
        <v>20062</v>
      </c>
      <c r="AX173" s="114">
        <v>0</v>
      </c>
    </row>
    <row r="174" spans="1:50" x14ac:dyDescent="0.2">
      <c r="A174" s="431">
        <v>14</v>
      </c>
      <c r="B174" s="431" t="s">
        <v>263</v>
      </c>
      <c r="C174" s="111">
        <v>3504596</v>
      </c>
      <c r="D174" s="112">
        <f t="shared" si="78"/>
        <v>617.11498503257621</v>
      </c>
      <c r="F174" s="112">
        <f t="shared" si="79"/>
        <v>190.89597147699573</v>
      </c>
      <c r="G174" s="111">
        <v>0</v>
      </c>
      <c r="H174" s="112">
        <f t="shared" si="80"/>
        <v>0</v>
      </c>
      <c r="J174" s="112">
        <f t="shared" si="81"/>
        <v>0</v>
      </c>
      <c r="K174" s="111">
        <v>2723874</v>
      </c>
      <c r="L174" s="112">
        <f t="shared" si="82"/>
        <v>479.63972530375065</v>
      </c>
      <c r="N174" s="112">
        <f t="shared" si="83"/>
        <v>90.957491232606912</v>
      </c>
      <c r="O174" s="111">
        <v>2259700</v>
      </c>
      <c r="P174" s="112">
        <f t="shared" si="84"/>
        <v>397.90456066208839</v>
      </c>
      <c r="R174" s="112">
        <f t="shared" si="85"/>
        <v>68.262437636827514</v>
      </c>
      <c r="S174" s="111">
        <v>251459</v>
      </c>
      <c r="T174" s="112">
        <f t="shared" si="86"/>
        <v>44.278746258144039</v>
      </c>
      <c r="V174" s="112">
        <f t="shared" si="87"/>
        <v>445.29628343526196</v>
      </c>
      <c r="W174" s="111">
        <v>0</v>
      </c>
      <c r="Y174" s="112">
        <f t="shared" si="88"/>
        <v>0</v>
      </c>
      <c r="AA174" s="112">
        <f t="shared" si="89"/>
        <v>0</v>
      </c>
      <c r="AB174" s="111">
        <v>0</v>
      </c>
      <c r="AC174" s="112">
        <f t="shared" si="90"/>
        <v>0</v>
      </c>
      <c r="AE174" s="112">
        <f t="shared" si="91"/>
        <v>0</v>
      </c>
      <c r="AF174" s="111">
        <v>982179</v>
      </c>
      <c r="AG174" s="112">
        <f t="shared" si="92"/>
        <v>172.94928684627575</v>
      </c>
      <c r="AI174" s="112">
        <f t="shared" si="93"/>
        <v>124.66884227911994</v>
      </c>
      <c r="AJ174" s="111">
        <v>0</v>
      </c>
      <c r="AK174" s="112">
        <f t="shared" si="94"/>
        <v>0</v>
      </c>
      <c r="AM174" s="112">
        <f t="shared" si="95"/>
        <v>0</v>
      </c>
      <c r="AN174" s="111">
        <f t="shared" si="96"/>
        <v>9721808</v>
      </c>
      <c r="AO174" s="111">
        <v>5679</v>
      </c>
      <c r="AP174" s="111">
        <v>5679</v>
      </c>
      <c r="AQ174" s="111">
        <v>0</v>
      </c>
      <c r="AR174" s="111">
        <v>5679</v>
      </c>
      <c r="AS174" s="111">
        <v>5679</v>
      </c>
      <c r="AT174" s="111">
        <v>5679</v>
      </c>
      <c r="AU174" s="111">
        <v>0</v>
      </c>
      <c r="AV174" s="111">
        <v>0</v>
      </c>
      <c r="AW174" s="111">
        <v>5679</v>
      </c>
      <c r="AX174" s="111">
        <v>0</v>
      </c>
    </row>
    <row r="175" spans="1:50" x14ac:dyDescent="0.2">
      <c r="A175" s="435">
        <v>15</v>
      </c>
      <c r="B175" s="435" t="s">
        <v>264</v>
      </c>
      <c r="C175" s="114">
        <v>3119409</v>
      </c>
      <c r="D175" s="115">
        <f t="shared" si="78"/>
        <v>417.42392613408271</v>
      </c>
      <c r="E175" s="262"/>
      <c r="F175" s="115">
        <f t="shared" si="79"/>
        <v>129.12430880754101</v>
      </c>
      <c r="G175" s="114">
        <v>0</v>
      </c>
      <c r="H175" s="115">
        <f t="shared" si="80"/>
        <v>0</v>
      </c>
      <c r="I175" s="262"/>
      <c r="J175" s="115">
        <f t="shared" si="81"/>
        <v>0</v>
      </c>
      <c r="K175" s="114">
        <v>5925439</v>
      </c>
      <c r="L175" s="115">
        <f t="shared" si="82"/>
        <v>792.9130202060752</v>
      </c>
      <c r="M175" s="262"/>
      <c r="N175" s="115">
        <f t="shared" si="83"/>
        <v>150.36573344282579</v>
      </c>
      <c r="O175" s="114">
        <v>5152440</v>
      </c>
      <c r="P175" s="115">
        <f t="shared" si="84"/>
        <v>689.47410678442395</v>
      </c>
      <c r="Q175" s="262"/>
      <c r="R175" s="115">
        <f t="shared" si="85"/>
        <v>118.28259303755043</v>
      </c>
      <c r="S175" s="114">
        <v>0</v>
      </c>
      <c r="T175" s="115">
        <f t="shared" si="86"/>
        <v>0</v>
      </c>
      <c r="U175" s="262"/>
      <c r="V175" s="115">
        <f t="shared" si="87"/>
        <v>0</v>
      </c>
      <c r="W175" s="114">
        <v>0</v>
      </c>
      <c r="X175" s="262"/>
      <c r="Y175" s="115">
        <f t="shared" si="88"/>
        <v>0</v>
      </c>
      <c r="Z175" s="262"/>
      <c r="AA175" s="115">
        <f t="shared" si="89"/>
        <v>0</v>
      </c>
      <c r="AB175" s="114">
        <v>716054</v>
      </c>
      <c r="AC175" s="115">
        <f t="shared" si="90"/>
        <v>95.818814398501274</v>
      </c>
      <c r="AD175" s="262"/>
      <c r="AE175" s="115">
        <f t="shared" si="91"/>
        <v>43.328151428727921</v>
      </c>
      <c r="AF175" s="114">
        <v>706154</v>
      </c>
      <c r="AG175" s="115">
        <f t="shared" si="92"/>
        <v>94.494045229492841</v>
      </c>
      <c r="AH175" s="262"/>
      <c r="AI175" s="115">
        <f t="shared" si="93"/>
        <v>68.115130370572814</v>
      </c>
      <c r="AJ175" s="114">
        <v>0</v>
      </c>
      <c r="AK175" s="115">
        <f t="shared" si="94"/>
        <v>0</v>
      </c>
      <c r="AL175" s="262"/>
      <c r="AM175" s="115">
        <f t="shared" si="95"/>
        <v>0</v>
      </c>
      <c r="AN175" s="114">
        <f t="shared" si="96"/>
        <v>15619496</v>
      </c>
      <c r="AO175" s="114">
        <v>7473</v>
      </c>
      <c r="AP175" s="114">
        <v>7473</v>
      </c>
      <c r="AQ175" s="114">
        <v>0</v>
      </c>
      <c r="AR175" s="114">
        <v>7473</v>
      </c>
      <c r="AS175" s="114">
        <v>7473</v>
      </c>
      <c r="AT175" s="114">
        <v>0</v>
      </c>
      <c r="AU175" s="114">
        <v>0</v>
      </c>
      <c r="AV175" s="114">
        <v>7473</v>
      </c>
      <c r="AW175" s="114">
        <v>7473</v>
      </c>
      <c r="AX175" s="114">
        <v>0</v>
      </c>
    </row>
    <row r="176" spans="1:50" x14ac:dyDescent="0.2">
      <c r="A176" s="431">
        <v>16</v>
      </c>
      <c r="B176" s="431" t="s">
        <v>265</v>
      </c>
      <c r="C176" s="111">
        <v>4666343</v>
      </c>
      <c r="D176" s="112">
        <f t="shared" si="78"/>
        <v>310.86156818333222</v>
      </c>
      <c r="F176" s="112">
        <f t="shared" si="79"/>
        <v>96.160719626808273</v>
      </c>
      <c r="G176" s="111">
        <v>0</v>
      </c>
      <c r="H176" s="112">
        <f t="shared" si="80"/>
        <v>0</v>
      </c>
      <c r="J176" s="112">
        <f t="shared" si="81"/>
        <v>0</v>
      </c>
      <c r="K176" s="111">
        <v>6248605</v>
      </c>
      <c r="L176" s="112">
        <f t="shared" si="82"/>
        <v>416.26840317100795</v>
      </c>
      <c r="N176" s="112">
        <f t="shared" si="83"/>
        <v>78.939936861693795</v>
      </c>
      <c r="O176" s="111">
        <v>5587539</v>
      </c>
      <c r="P176" s="112">
        <f t="shared" si="84"/>
        <v>372.22963160349076</v>
      </c>
      <c r="R176" s="112">
        <f t="shared" si="85"/>
        <v>63.857780296946267</v>
      </c>
      <c r="S176" s="111">
        <v>0</v>
      </c>
      <c r="T176" s="112">
        <f t="shared" si="86"/>
        <v>0</v>
      </c>
      <c r="V176" s="112">
        <f t="shared" si="87"/>
        <v>0</v>
      </c>
      <c r="W176" s="111">
        <v>0</v>
      </c>
      <c r="Y176" s="112">
        <f t="shared" si="88"/>
        <v>0</v>
      </c>
      <c r="AA176" s="112">
        <f t="shared" si="89"/>
        <v>0</v>
      </c>
      <c r="AB176" s="111">
        <v>0</v>
      </c>
      <c r="AC176" s="112">
        <f t="shared" si="90"/>
        <v>0</v>
      </c>
      <c r="AE176" s="112">
        <f t="shared" si="91"/>
        <v>0</v>
      </c>
      <c r="AF176" s="111">
        <v>1008110</v>
      </c>
      <c r="AG176" s="112">
        <f t="shared" si="92"/>
        <v>67.158084071680761</v>
      </c>
      <c r="AI176" s="112">
        <f t="shared" si="93"/>
        <v>48.41026374593887</v>
      </c>
      <c r="AJ176" s="111">
        <v>0</v>
      </c>
      <c r="AK176" s="112">
        <f t="shared" si="94"/>
        <v>0</v>
      </c>
      <c r="AM176" s="112">
        <f t="shared" si="95"/>
        <v>0</v>
      </c>
      <c r="AN176" s="111">
        <f t="shared" si="96"/>
        <v>17510597</v>
      </c>
      <c r="AO176" s="111">
        <v>15011</v>
      </c>
      <c r="AP176" s="111">
        <v>15011</v>
      </c>
      <c r="AQ176" s="111">
        <v>0</v>
      </c>
      <c r="AR176" s="111">
        <v>15011</v>
      </c>
      <c r="AS176" s="111">
        <v>15011</v>
      </c>
      <c r="AT176" s="111">
        <v>0</v>
      </c>
      <c r="AU176" s="111">
        <v>0</v>
      </c>
      <c r="AV176" s="111">
        <v>0</v>
      </c>
      <c r="AW176" s="111">
        <v>15011</v>
      </c>
      <c r="AX176" s="111">
        <v>0</v>
      </c>
    </row>
    <row r="177" spans="1:50" x14ac:dyDescent="0.2">
      <c r="A177" s="435">
        <v>17</v>
      </c>
      <c r="B177" s="435" t="s">
        <v>266</v>
      </c>
      <c r="C177" s="114">
        <v>14563450</v>
      </c>
      <c r="D177" s="115">
        <f t="shared" si="78"/>
        <v>590.68951531129585</v>
      </c>
      <c r="E177" s="262"/>
      <c r="F177" s="115">
        <f t="shared" si="79"/>
        <v>182.72161850140972</v>
      </c>
      <c r="G177" s="114">
        <v>0</v>
      </c>
      <c r="H177" s="115">
        <f t="shared" si="80"/>
        <v>0</v>
      </c>
      <c r="I177" s="262"/>
      <c r="J177" s="115">
        <f t="shared" si="81"/>
        <v>0</v>
      </c>
      <c r="K177" s="114">
        <v>14474815</v>
      </c>
      <c r="L177" s="115">
        <f t="shared" si="82"/>
        <v>587.09450415737172</v>
      </c>
      <c r="M177" s="262"/>
      <c r="N177" s="115">
        <f t="shared" si="83"/>
        <v>111.33490492429038</v>
      </c>
      <c r="O177" s="114">
        <v>14679863</v>
      </c>
      <c r="P177" s="115">
        <f t="shared" si="84"/>
        <v>595.41119448387747</v>
      </c>
      <c r="Q177" s="262"/>
      <c r="R177" s="115">
        <f t="shared" si="85"/>
        <v>102.14564885633686</v>
      </c>
      <c r="S177" s="114">
        <v>221515</v>
      </c>
      <c r="T177" s="115">
        <f t="shared" si="86"/>
        <v>8.9845873048063272</v>
      </c>
      <c r="U177" s="262"/>
      <c r="V177" s="115">
        <f t="shared" si="87"/>
        <v>90.354937145358775</v>
      </c>
      <c r="W177" s="114">
        <v>0</v>
      </c>
      <c r="X177" s="262"/>
      <c r="Y177" s="115">
        <f t="shared" si="88"/>
        <v>0</v>
      </c>
      <c r="Z177" s="262"/>
      <c r="AA177" s="115">
        <f t="shared" si="89"/>
        <v>0</v>
      </c>
      <c r="AB177" s="114">
        <v>7024924</v>
      </c>
      <c r="AC177" s="115">
        <f t="shared" si="90"/>
        <v>284.92897992293655</v>
      </c>
      <c r="AD177" s="262"/>
      <c r="AE177" s="115">
        <f t="shared" si="91"/>
        <v>128.84156484331402</v>
      </c>
      <c r="AF177" s="114">
        <v>3169681</v>
      </c>
      <c r="AG177" s="115">
        <f t="shared" si="92"/>
        <v>128.56138714256744</v>
      </c>
      <c r="AH177" s="262"/>
      <c r="AI177" s="115">
        <f t="shared" si="93"/>
        <v>92.672248548255581</v>
      </c>
      <c r="AJ177" s="114">
        <v>0</v>
      </c>
      <c r="AK177" s="115">
        <f t="shared" si="94"/>
        <v>0</v>
      </c>
      <c r="AL177" s="262"/>
      <c r="AM177" s="115">
        <f t="shared" si="95"/>
        <v>0</v>
      </c>
      <c r="AN177" s="114">
        <f t="shared" si="96"/>
        <v>54134248</v>
      </c>
      <c r="AO177" s="114">
        <v>24655</v>
      </c>
      <c r="AP177" s="114">
        <v>24655</v>
      </c>
      <c r="AQ177" s="114">
        <v>0</v>
      </c>
      <c r="AR177" s="114">
        <v>24655</v>
      </c>
      <c r="AS177" s="114">
        <v>24655</v>
      </c>
      <c r="AT177" s="114">
        <v>24655</v>
      </c>
      <c r="AU177" s="114">
        <v>0</v>
      </c>
      <c r="AV177" s="114">
        <v>24655</v>
      </c>
      <c r="AW177" s="114">
        <v>24655</v>
      </c>
      <c r="AX177" s="114">
        <v>0</v>
      </c>
    </row>
    <row r="178" spans="1:50" x14ac:dyDescent="0.2">
      <c r="A178" s="431">
        <v>18</v>
      </c>
      <c r="B178" s="431" t="s">
        <v>267</v>
      </c>
      <c r="C178" s="111">
        <v>14950067</v>
      </c>
      <c r="D178" s="112">
        <f t="shared" si="78"/>
        <v>309.84594818652852</v>
      </c>
      <c r="F178" s="112">
        <f t="shared" si="79"/>
        <v>95.84655165059057</v>
      </c>
      <c r="G178" s="111">
        <v>0</v>
      </c>
      <c r="H178" s="112">
        <f t="shared" si="80"/>
        <v>0</v>
      </c>
      <c r="J178" s="112">
        <f t="shared" si="81"/>
        <v>0</v>
      </c>
      <c r="K178" s="111">
        <v>17785375</v>
      </c>
      <c r="L178" s="112">
        <f t="shared" si="82"/>
        <v>368.60880829015542</v>
      </c>
      <c r="N178" s="112">
        <f t="shared" si="83"/>
        <v>69.901909036164056</v>
      </c>
      <c r="O178" s="111">
        <v>22485501</v>
      </c>
      <c r="P178" s="112">
        <f t="shared" si="84"/>
        <v>466.02074611398962</v>
      </c>
      <c r="R178" s="112">
        <f t="shared" si="85"/>
        <v>79.948096262433737</v>
      </c>
      <c r="S178" s="111">
        <v>513050</v>
      </c>
      <c r="T178" s="112">
        <f t="shared" si="86"/>
        <v>10.633160621761657</v>
      </c>
      <c r="V178" s="112">
        <f t="shared" si="87"/>
        <v>106.93407799842052</v>
      </c>
      <c r="W178" s="111">
        <v>0</v>
      </c>
      <c r="Y178" s="112">
        <f t="shared" si="88"/>
        <v>0</v>
      </c>
      <c r="AA178" s="112">
        <f t="shared" si="89"/>
        <v>0</v>
      </c>
      <c r="AB178" s="111">
        <v>10729122</v>
      </c>
      <c r="AC178" s="112">
        <f t="shared" si="90"/>
        <v>222.36522279792746</v>
      </c>
      <c r="AE178" s="112">
        <f t="shared" si="91"/>
        <v>100.55096283911149</v>
      </c>
      <c r="AF178" s="111">
        <v>6557450</v>
      </c>
      <c r="AG178" s="112">
        <f t="shared" si="92"/>
        <v>135.9056994818653</v>
      </c>
      <c r="AI178" s="112">
        <f t="shared" si="93"/>
        <v>97.966325982008456</v>
      </c>
      <c r="AJ178" s="111">
        <v>0</v>
      </c>
      <c r="AK178" s="112">
        <f t="shared" si="94"/>
        <v>0</v>
      </c>
      <c r="AM178" s="112">
        <f t="shared" si="95"/>
        <v>0</v>
      </c>
      <c r="AN178" s="111">
        <f t="shared" si="96"/>
        <v>73020565</v>
      </c>
      <c r="AO178" s="111">
        <v>48250</v>
      </c>
      <c r="AP178" s="111">
        <v>48250</v>
      </c>
      <c r="AQ178" s="111">
        <v>0</v>
      </c>
      <c r="AR178" s="111">
        <v>48250</v>
      </c>
      <c r="AS178" s="111">
        <v>48250</v>
      </c>
      <c r="AT178" s="111">
        <v>48250</v>
      </c>
      <c r="AU178" s="111">
        <v>0</v>
      </c>
      <c r="AV178" s="111">
        <v>48250</v>
      </c>
      <c r="AW178" s="111">
        <v>48250</v>
      </c>
      <c r="AX178" s="111">
        <v>0</v>
      </c>
    </row>
    <row r="179" spans="1:50" x14ac:dyDescent="0.2">
      <c r="A179" s="435">
        <v>19</v>
      </c>
      <c r="B179" s="435" t="s">
        <v>268</v>
      </c>
      <c r="C179" s="114">
        <v>844531</v>
      </c>
      <c r="D179" s="115">
        <f t="shared" si="78"/>
        <v>174.81494514593251</v>
      </c>
      <c r="E179" s="262"/>
      <c r="F179" s="115">
        <f t="shared" si="79"/>
        <v>54.076581498938801</v>
      </c>
      <c r="G179" s="114">
        <v>0</v>
      </c>
      <c r="H179" s="115">
        <f t="shared" si="80"/>
        <v>0</v>
      </c>
      <c r="I179" s="262"/>
      <c r="J179" s="115">
        <f t="shared" si="81"/>
        <v>0</v>
      </c>
      <c r="K179" s="114">
        <v>1965254</v>
      </c>
      <c r="L179" s="115">
        <f t="shared" si="82"/>
        <v>406.8006623887394</v>
      </c>
      <c r="M179" s="262"/>
      <c r="N179" s="115">
        <f t="shared" si="83"/>
        <v>77.144501863789031</v>
      </c>
      <c r="O179" s="114">
        <v>3177416</v>
      </c>
      <c r="P179" s="115">
        <f t="shared" si="84"/>
        <v>657.71393086317528</v>
      </c>
      <c r="Q179" s="262"/>
      <c r="R179" s="115">
        <f t="shared" si="85"/>
        <v>112.83398238440424</v>
      </c>
      <c r="S179" s="114">
        <v>19254</v>
      </c>
      <c r="T179" s="115">
        <f t="shared" si="86"/>
        <v>3.9855102463258123</v>
      </c>
      <c r="U179" s="262"/>
      <c r="V179" s="115">
        <f t="shared" si="87"/>
        <v>40.080920311866755</v>
      </c>
      <c r="W179" s="114">
        <v>0</v>
      </c>
      <c r="X179" s="262"/>
      <c r="Y179" s="115">
        <f t="shared" si="88"/>
        <v>0</v>
      </c>
      <c r="Z179" s="262"/>
      <c r="AA179" s="115">
        <f t="shared" si="89"/>
        <v>0</v>
      </c>
      <c r="AB179" s="114">
        <v>1366545</v>
      </c>
      <c r="AC179" s="115">
        <f t="shared" si="90"/>
        <v>282.87000620989443</v>
      </c>
      <c r="AD179" s="262"/>
      <c r="AE179" s="115">
        <f t="shared" si="91"/>
        <v>127.91052092060968</v>
      </c>
      <c r="AF179" s="114">
        <v>81694</v>
      </c>
      <c r="AG179" s="115">
        <f t="shared" si="92"/>
        <v>16.910370523701097</v>
      </c>
      <c r="AH179" s="262"/>
      <c r="AI179" s="115">
        <f t="shared" si="93"/>
        <v>12.189679148978625</v>
      </c>
      <c r="AJ179" s="114">
        <v>0</v>
      </c>
      <c r="AK179" s="115">
        <f t="shared" si="94"/>
        <v>0</v>
      </c>
      <c r="AL179" s="262"/>
      <c r="AM179" s="115">
        <f t="shared" si="95"/>
        <v>0</v>
      </c>
      <c r="AN179" s="114">
        <f t="shared" si="96"/>
        <v>7454694</v>
      </c>
      <c r="AO179" s="114">
        <v>4831</v>
      </c>
      <c r="AP179" s="114">
        <v>4831</v>
      </c>
      <c r="AQ179" s="114">
        <v>0</v>
      </c>
      <c r="AR179" s="114">
        <v>4831</v>
      </c>
      <c r="AS179" s="114">
        <v>4831</v>
      </c>
      <c r="AT179" s="114">
        <v>4831</v>
      </c>
      <c r="AU179" s="114">
        <v>0</v>
      </c>
      <c r="AV179" s="114">
        <v>4831</v>
      </c>
      <c r="AW179" s="114">
        <v>4831</v>
      </c>
      <c r="AX179" s="114">
        <v>0</v>
      </c>
    </row>
    <row r="180" spans="1:50" x14ac:dyDescent="0.2">
      <c r="A180" s="431">
        <v>20</v>
      </c>
      <c r="B180" s="431" t="s">
        <v>269</v>
      </c>
      <c r="C180" s="111">
        <v>1911115</v>
      </c>
      <c r="D180" s="112">
        <f t="shared" si="78"/>
        <v>332.31003303773258</v>
      </c>
      <c r="F180" s="112">
        <f t="shared" si="79"/>
        <v>102.7955050952811</v>
      </c>
      <c r="G180" s="111">
        <v>0</v>
      </c>
      <c r="H180" s="112">
        <f t="shared" si="80"/>
        <v>0</v>
      </c>
      <c r="J180" s="112">
        <f t="shared" si="81"/>
        <v>0</v>
      </c>
      <c r="K180" s="111">
        <v>3327882</v>
      </c>
      <c r="L180" s="112">
        <f t="shared" si="82"/>
        <v>578.66145018257691</v>
      </c>
      <c r="N180" s="112">
        <f t="shared" si="83"/>
        <v>109.73568494206158</v>
      </c>
      <c r="O180" s="111">
        <v>4474595</v>
      </c>
      <c r="P180" s="112">
        <f t="shared" si="84"/>
        <v>778.05512084854809</v>
      </c>
      <c r="R180" s="112">
        <f t="shared" si="85"/>
        <v>133.47909125887713</v>
      </c>
      <c r="S180" s="111">
        <v>1616</v>
      </c>
      <c r="T180" s="112">
        <f t="shared" si="86"/>
        <v>0.2809946096331073</v>
      </c>
      <c r="V180" s="112">
        <f t="shared" si="87"/>
        <v>2.825867168990833</v>
      </c>
      <c r="W180" s="111">
        <v>0</v>
      </c>
      <c r="Y180" s="112">
        <f t="shared" si="88"/>
        <v>0</v>
      </c>
      <c r="AA180" s="112">
        <f t="shared" si="89"/>
        <v>0</v>
      </c>
      <c r="AB180" s="111">
        <v>931554</v>
      </c>
      <c r="AC180" s="112">
        <f t="shared" si="90"/>
        <v>161.98122065727699</v>
      </c>
      <c r="AE180" s="112">
        <f t="shared" si="91"/>
        <v>73.246020641207849</v>
      </c>
      <c r="AF180" s="111">
        <v>906149</v>
      </c>
      <c r="AG180" s="112">
        <f t="shared" si="92"/>
        <v>157.56372804729611</v>
      </c>
      <c r="AI180" s="112">
        <f t="shared" si="93"/>
        <v>113.57830910455414</v>
      </c>
      <c r="AJ180" s="111">
        <v>0</v>
      </c>
      <c r="AK180" s="112">
        <f t="shared" si="94"/>
        <v>0</v>
      </c>
      <c r="AM180" s="112">
        <f t="shared" si="95"/>
        <v>0</v>
      </c>
      <c r="AN180" s="111">
        <f t="shared" si="96"/>
        <v>11552911</v>
      </c>
      <c r="AO180" s="111">
        <v>5751</v>
      </c>
      <c r="AP180" s="111">
        <v>5751</v>
      </c>
      <c r="AQ180" s="111">
        <v>0</v>
      </c>
      <c r="AR180" s="111">
        <v>5751</v>
      </c>
      <c r="AS180" s="111">
        <v>5751</v>
      </c>
      <c r="AT180" s="111">
        <v>5751</v>
      </c>
      <c r="AU180" s="111">
        <v>0</v>
      </c>
      <c r="AV180" s="111">
        <v>5751</v>
      </c>
      <c r="AW180" s="111">
        <v>5751</v>
      </c>
      <c r="AX180" s="111">
        <v>0</v>
      </c>
    </row>
    <row r="181" spans="1:50" x14ac:dyDescent="0.2">
      <c r="A181" s="435">
        <v>21</v>
      </c>
      <c r="B181" s="435" t="s">
        <v>170</v>
      </c>
      <c r="C181" s="114">
        <v>873236</v>
      </c>
      <c r="D181" s="115">
        <f t="shared" si="78"/>
        <v>178.94180327868852</v>
      </c>
      <c r="E181" s="262"/>
      <c r="F181" s="115">
        <f t="shared" si="79"/>
        <v>55.353167891276392</v>
      </c>
      <c r="G181" s="114">
        <v>0</v>
      </c>
      <c r="H181" s="115">
        <f t="shared" si="80"/>
        <v>0</v>
      </c>
      <c r="I181" s="262"/>
      <c r="J181" s="115">
        <f t="shared" si="81"/>
        <v>0</v>
      </c>
      <c r="K181" s="114">
        <v>2246506</v>
      </c>
      <c r="L181" s="115">
        <f t="shared" si="82"/>
        <v>460.34959016393441</v>
      </c>
      <c r="M181" s="262"/>
      <c r="N181" s="115">
        <f t="shared" si="83"/>
        <v>87.299365757815423</v>
      </c>
      <c r="O181" s="114">
        <v>2528841</v>
      </c>
      <c r="P181" s="115">
        <f t="shared" si="84"/>
        <v>518.20512295081971</v>
      </c>
      <c r="Q181" s="262"/>
      <c r="R181" s="115">
        <f t="shared" si="85"/>
        <v>88.900576634896638</v>
      </c>
      <c r="S181" s="114">
        <v>0</v>
      </c>
      <c r="T181" s="115">
        <f t="shared" si="86"/>
        <v>0</v>
      </c>
      <c r="U181" s="262"/>
      <c r="V181" s="115">
        <f t="shared" si="87"/>
        <v>0</v>
      </c>
      <c r="W181" s="114">
        <v>0</v>
      </c>
      <c r="X181" s="262"/>
      <c r="Y181" s="115">
        <f t="shared" si="88"/>
        <v>0</v>
      </c>
      <c r="Z181" s="262"/>
      <c r="AA181" s="115">
        <f t="shared" si="89"/>
        <v>0</v>
      </c>
      <c r="AB181" s="114">
        <v>26777</v>
      </c>
      <c r="AC181" s="115">
        <f t="shared" si="90"/>
        <v>5.4870901639344263</v>
      </c>
      <c r="AD181" s="262"/>
      <c r="AE181" s="115">
        <f t="shared" si="91"/>
        <v>2.4811982387641915</v>
      </c>
      <c r="AF181" s="114">
        <v>287746</v>
      </c>
      <c r="AG181" s="115">
        <f t="shared" si="92"/>
        <v>58.964344262295079</v>
      </c>
      <c r="AH181" s="262"/>
      <c r="AI181" s="115">
        <f t="shared" si="93"/>
        <v>42.503884629843391</v>
      </c>
      <c r="AJ181" s="114">
        <v>0</v>
      </c>
      <c r="AK181" s="115">
        <f t="shared" si="94"/>
        <v>0</v>
      </c>
      <c r="AL181" s="262"/>
      <c r="AM181" s="115">
        <f t="shared" si="95"/>
        <v>0</v>
      </c>
      <c r="AN181" s="114">
        <f t="shared" si="96"/>
        <v>5963106</v>
      </c>
      <c r="AO181" s="114">
        <v>4880</v>
      </c>
      <c r="AP181" s="114">
        <v>4880</v>
      </c>
      <c r="AQ181" s="114">
        <v>0</v>
      </c>
      <c r="AR181" s="114">
        <v>4880</v>
      </c>
      <c r="AS181" s="114">
        <v>4880</v>
      </c>
      <c r="AT181" s="114">
        <v>0</v>
      </c>
      <c r="AU181" s="114">
        <v>0</v>
      </c>
      <c r="AV181" s="114">
        <v>4880</v>
      </c>
      <c r="AW181" s="114">
        <v>4880</v>
      </c>
      <c r="AX181" s="114">
        <v>0</v>
      </c>
    </row>
    <row r="182" spans="1:50" x14ac:dyDescent="0.2">
      <c r="A182" s="431">
        <v>22</v>
      </c>
      <c r="B182" s="431" t="s">
        <v>186</v>
      </c>
      <c r="C182" s="111">
        <v>1673322</v>
      </c>
      <c r="D182" s="112">
        <f t="shared" si="78"/>
        <v>186.23505843071786</v>
      </c>
      <c r="F182" s="112">
        <f t="shared" si="79"/>
        <v>57.609235336150945</v>
      </c>
      <c r="G182" s="111">
        <v>0</v>
      </c>
      <c r="H182" s="112">
        <f t="shared" si="80"/>
        <v>0</v>
      </c>
      <c r="J182" s="112">
        <f t="shared" si="81"/>
        <v>0</v>
      </c>
      <c r="K182" s="111">
        <v>4924508</v>
      </c>
      <c r="L182" s="112">
        <f t="shared" si="82"/>
        <v>548.08102392877015</v>
      </c>
      <c r="N182" s="112">
        <f t="shared" si="83"/>
        <v>103.93650129206573</v>
      </c>
      <c r="O182" s="111">
        <v>3623306</v>
      </c>
      <c r="P182" s="112">
        <f t="shared" si="84"/>
        <v>403.26165831942126</v>
      </c>
      <c r="R182" s="112">
        <f t="shared" si="85"/>
        <v>69.181473458230514</v>
      </c>
      <c r="S182" s="111">
        <v>32493</v>
      </c>
      <c r="T182" s="112">
        <f t="shared" si="86"/>
        <v>3.6163606010016696</v>
      </c>
      <c r="V182" s="112">
        <f t="shared" si="87"/>
        <v>36.368507947344312</v>
      </c>
      <c r="W182" s="111">
        <v>0</v>
      </c>
      <c r="Y182" s="112">
        <f t="shared" si="88"/>
        <v>0</v>
      </c>
      <c r="AA182" s="112">
        <f t="shared" si="89"/>
        <v>0</v>
      </c>
      <c r="AB182" s="111">
        <v>260505</v>
      </c>
      <c r="AC182" s="112">
        <f t="shared" si="90"/>
        <v>28.993322203672786</v>
      </c>
      <c r="AE182" s="112">
        <f t="shared" si="91"/>
        <v>13.11044248197547</v>
      </c>
      <c r="AF182" s="111">
        <v>2406501</v>
      </c>
      <c r="AG182" s="112">
        <f t="shared" si="92"/>
        <v>267.8353923205342</v>
      </c>
      <c r="AI182" s="112">
        <f t="shared" si="93"/>
        <v>193.06658553413928</v>
      </c>
      <c r="AJ182" s="111">
        <v>0</v>
      </c>
      <c r="AK182" s="112">
        <f t="shared" si="94"/>
        <v>0</v>
      </c>
      <c r="AM182" s="112">
        <f t="shared" si="95"/>
        <v>0</v>
      </c>
      <c r="AN182" s="111">
        <f t="shared" si="96"/>
        <v>12920635</v>
      </c>
      <c r="AO182" s="111">
        <v>8985</v>
      </c>
      <c r="AP182" s="111">
        <v>8985</v>
      </c>
      <c r="AQ182" s="111">
        <v>0</v>
      </c>
      <c r="AR182" s="111">
        <v>8985</v>
      </c>
      <c r="AS182" s="111">
        <v>8985</v>
      </c>
      <c r="AT182" s="111">
        <v>8985</v>
      </c>
      <c r="AU182" s="111">
        <v>0</v>
      </c>
      <c r="AV182" s="111">
        <v>8985</v>
      </c>
      <c r="AW182" s="111">
        <v>8985</v>
      </c>
      <c r="AX182" s="111">
        <v>0</v>
      </c>
    </row>
    <row r="183" spans="1:50" x14ac:dyDescent="0.2">
      <c r="A183" s="435">
        <v>23</v>
      </c>
      <c r="B183" s="438" t="s">
        <v>270</v>
      </c>
      <c r="C183" s="114">
        <v>4315692</v>
      </c>
      <c r="D183" s="115">
        <f t="shared" si="78"/>
        <v>483.33430395341026</v>
      </c>
      <c r="E183" s="262"/>
      <c r="F183" s="115">
        <f t="shared" si="79"/>
        <v>149.51277110289783</v>
      </c>
      <c r="G183" s="114">
        <v>0</v>
      </c>
      <c r="H183" s="115">
        <f t="shared" si="80"/>
        <v>0</v>
      </c>
      <c r="I183" s="262"/>
      <c r="J183" s="115">
        <f t="shared" si="81"/>
        <v>0</v>
      </c>
      <c r="K183" s="114">
        <v>2973188</v>
      </c>
      <c r="L183" s="115">
        <f t="shared" si="82"/>
        <v>332.98107290850038</v>
      </c>
      <c r="M183" s="262"/>
      <c r="N183" s="115">
        <f t="shared" si="83"/>
        <v>63.145568271098597</v>
      </c>
      <c r="O183" s="114">
        <v>6847644</v>
      </c>
      <c r="P183" s="115">
        <f t="shared" si="84"/>
        <v>766.89931683279201</v>
      </c>
      <c r="Q183" s="262"/>
      <c r="R183" s="115">
        <f t="shared" si="85"/>
        <v>131.56525952332956</v>
      </c>
      <c r="S183" s="114">
        <v>127932</v>
      </c>
      <c r="T183" s="115">
        <f t="shared" si="86"/>
        <v>14.327696270579013</v>
      </c>
      <c r="U183" s="262"/>
      <c r="V183" s="115">
        <f t="shared" si="87"/>
        <v>144.08876579933954</v>
      </c>
      <c r="W183" s="114">
        <v>0</v>
      </c>
      <c r="X183" s="262"/>
      <c r="Y183" s="115">
        <f t="shared" si="88"/>
        <v>0</v>
      </c>
      <c r="Z183" s="262"/>
      <c r="AA183" s="115">
        <f t="shared" si="89"/>
        <v>0</v>
      </c>
      <c r="AB183" s="114">
        <v>614175</v>
      </c>
      <c r="AC183" s="115">
        <f t="shared" si="90"/>
        <v>68.78429835367902</v>
      </c>
      <c r="AD183" s="262"/>
      <c r="AE183" s="115">
        <f t="shared" si="91"/>
        <v>31.10345826856339</v>
      </c>
      <c r="AF183" s="114">
        <v>757974</v>
      </c>
      <c r="AG183" s="115">
        <f t="shared" si="92"/>
        <v>84.889013327360288</v>
      </c>
      <c r="AH183" s="262"/>
      <c r="AI183" s="115">
        <f t="shared" si="93"/>
        <v>61.191434823003334</v>
      </c>
      <c r="AJ183" s="114">
        <v>0</v>
      </c>
      <c r="AK183" s="115">
        <f t="shared" si="94"/>
        <v>0</v>
      </c>
      <c r="AL183" s="262"/>
      <c r="AM183" s="115">
        <f t="shared" si="95"/>
        <v>0</v>
      </c>
      <c r="AN183" s="114">
        <f t="shared" si="96"/>
        <v>15636605</v>
      </c>
      <c r="AO183" s="114">
        <v>8929</v>
      </c>
      <c r="AP183" s="114">
        <v>8929</v>
      </c>
      <c r="AQ183" s="114">
        <v>0</v>
      </c>
      <c r="AR183" s="114">
        <v>8929</v>
      </c>
      <c r="AS183" s="114">
        <v>8929</v>
      </c>
      <c r="AT183" s="114">
        <v>8929</v>
      </c>
      <c r="AU183" s="114">
        <v>0</v>
      </c>
      <c r="AV183" s="114">
        <v>8929</v>
      </c>
      <c r="AW183" s="114">
        <v>8929</v>
      </c>
      <c r="AX183" s="114">
        <v>0</v>
      </c>
    </row>
    <row r="184" spans="1:50" x14ac:dyDescent="0.2">
      <c r="A184" s="431">
        <v>24</v>
      </c>
      <c r="B184" s="431" t="s">
        <v>271</v>
      </c>
      <c r="C184" s="111">
        <v>0</v>
      </c>
      <c r="D184" s="112">
        <f t="shared" si="78"/>
        <v>0</v>
      </c>
      <c r="F184" s="112">
        <f t="shared" si="79"/>
        <v>0</v>
      </c>
      <c r="G184" s="111">
        <v>0</v>
      </c>
      <c r="H184" s="112">
        <f t="shared" si="80"/>
        <v>0</v>
      </c>
      <c r="J184" s="112">
        <f t="shared" si="81"/>
        <v>0</v>
      </c>
      <c r="K184" s="111">
        <v>0</v>
      </c>
      <c r="L184" s="112">
        <f t="shared" si="82"/>
        <v>0</v>
      </c>
      <c r="N184" s="112">
        <f t="shared" si="83"/>
        <v>0</v>
      </c>
      <c r="O184" s="111">
        <v>0</v>
      </c>
      <c r="P184" s="112">
        <f t="shared" si="84"/>
        <v>0</v>
      </c>
      <c r="R184" s="112">
        <f t="shared" si="85"/>
        <v>0</v>
      </c>
      <c r="S184" s="111">
        <v>0</v>
      </c>
      <c r="T184" s="112">
        <f t="shared" si="86"/>
        <v>0</v>
      </c>
      <c r="V184" s="112">
        <f t="shared" si="87"/>
        <v>0</v>
      </c>
      <c r="W184" s="111">
        <v>0</v>
      </c>
      <c r="Y184" s="112">
        <f t="shared" si="88"/>
        <v>0</v>
      </c>
      <c r="AA184" s="112">
        <f t="shared" si="89"/>
        <v>0</v>
      </c>
      <c r="AB184" s="111">
        <v>0</v>
      </c>
      <c r="AC184" s="112">
        <f t="shared" si="90"/>
        <v>0</v>
      </c>
      <c r="AE184" s="112">
        <f t="shared" si="91"/>
        <v>0</v>
      </c>
      <c r="AF184" s="111">
        <v>0</v>
      </c>
      <c r="AG184" s="112">
        <f t="shared" si="92"/>
        <v>0</v>
      </c>
      <c r="AI184" s="112">
        <f t="shared" si="93"/>
        <v>0</v>
      </c>
      <c r="AJ184" s="111">
        <v>0</v>
      </c>
      <c r="AK184" s="112">
        <f t="shared" si="94"/>
        <v>0</v>
      </c>
      <c r="AM184" s="112">
        <f t="shared" si="95"/>
        <v>0</v>
      </c>
      <c r="AN184" s="111">
        <f t="shared" si="96"/>
        <v>0</v>
      </c>
      <c r="AO184" s="111">
        <v>0</v>
      </c>
      <c r="AP184" s="111">
        <v>0</v>
      </c>
      <c r="AQ184" s="111">
        <v>0</v>
      </c>
      <c r="AR184" s="111">
        <v>0</v>
      </c>
      <c r="AS184" s="111">
        <v>0</v>
      </c>
      <c r="AT184" s="111">
        <v>0</v>
      </c>
      <c r="AU184" s="111">
        <v>0</v>
      </c>
      <c r="AV184" s="111">
        <v>0</v>
      </c>
      <c r="AW184" s="111">
        <v>0</v>
      </c>
      <c r="AX184" s="111">
        <v>0</v>
      </c>
    </row>
    <row r="185" spans="1:50" x14ac:dyDescent="0.2">
      <c r="A185" s="435">
        <v>25</v>
      </c>
      <c r="B185" s="435" t="s">
        <v>272</v>
      </c>
      <c r="C185" s="114">
        <v>869115</v>
      </c>
      <c r="D185" s="115">
        <f t="shared" si="78"/>
        <v>177.26188048133795</v>
      </c>
      <c r="E185" s="262"/>
      <c r="F185" s="115">
        <f t="shared" si="79"/>
        <v>54.833507046564179</v>
      </c>
      <c r="G185" s="114">
        <v>0</v>
      </c>
      <c r="H185" s="115">
        <f t="shared" si="80"/>
        <v>0</v>
      </c>
      <c r="I185" s="262"/>
      <c r="J185" s="115">
        <f t="shared" si="81"/>
        <v>0</v>
      </c>
      <c r="K185" s="114">
        <v>5994735</v>
      </c>
      <c r="L185" s="115">
        <f t="shared" si="82"/>
        <v>1222.6667346522538</v>
      </c>
      <c r="M185" s="262"/>
      <c r="N185" s="115">
        <f t="shared" si="83"/>
        <v>231.86298575895475</v>
      </c>
      <c r="O185" s="114">
        <v>2440089</v>
      </c>
      <c r="P185" s="115">
        <f t="shared" si="84"/>
        <v>497.67264939832756</v>
      </c>
      <c r="Q185" s="262"/>
      <c r="R185" s="115">
        <f t="shared" si="85"/>
        <v>85.378132224923959</v>
      </c>
      <c r="S185" s="114">
        <v>2482</v>
      </c>
      <c r="T185" s="115">
        <f t="shared" si="86"/>
        <v>0.50622068121558228</v>
      </c>
      <c r="U185" s="262"/>
      <c r="V185" s="115">
        <f t="shared" si="87"/>
        <v>5.0908891283683291</v>
      </c>
      <c r="W185" s="114">
        <v>0</v>
      </c>
      <c r="X185" s="262"/>
      <c r="Y185" s="115">
        <f t="shared" si="88"/>
        <v>0</v>
      </c>
      <c r="Z185" s="262"/>
      <c r="AA185" s="115">
        <f t="shared" si="89"/>
        <v>0</v>
      </c>
      <c r="AB185" s="114">
        <v>2368235</v>
      </c>
      <c r="AC185" s="115">
        <f t="shared" si="90"/>
        <v>483.01754028146036</v>
      </c>
      <c r="AD185" s="262"/>
      <c r="AE185" s="115">
        <f t="shared" si="91"/>
        <v>218.41490378923064</v>
      </c>
      <c r="AF185" s="114">
        <v>1045491</v>
      </c>
      <c r="AG185" s="115">
        <f t="shared" si="92"/>
        <v>213.23495818886397</v>
      </c>
      <c r="AH185" s="262"/>
      <c r="AI185" s="115">
        <f t="shared" si="93"/>
        <v>153.70838385977805</v>
      </c>
      <c r="AJ185" s="114">
        <v>0</v>
      </c>
      <c r="AK185" s="115">
        <f t="shared" si="94"/>
        <v>0</v>
      </c>
      <c r="AL185" s="262"/>
      <c r="AM185" s="115">
        <f t="shared" si="95"/>
        <v>0</v>
      </c>
      <c r="AN185" s="114">
        <f t="shared" si="96"/>
        <v>12720147</v>
      </c>
      <c r="AO185" s="114">
        <v>4903</v>
      </c>
      <c r="AP185" s="114">
        <v>4903</v>
      </c>
      <c r="AQ185" s="114">
        <v>0</v>
      </c>
      <c r="AR185" s="114">
        <v>4903</v>
      </c>
      <c r="AS185" s="114">
        <v>4903</v>
      </c>
      <c r="AT185" s="114">
        <v>4903</v>
      </c>
      <c r="AU185" s="114">
        <v>0</v>
      </c>
      <c r="AV185" s="114">
        <v>4903</v>
      </c>
      <c r="AW185" s="114">
        <v>4903</v>
      </c>
      <c r="AX185" s="114">
        <v>0</v>
      </c>
    </row>
    <row r="186" spans="1:50" x14ac:dyDescent="0.2">
      <c r="A186" s="431">
        <v>26</v>
      </c>
      <c r="B186" s="431" t="s">
        <v>273</v>
      </c>
      <c r="C186" s="111">
        <v>1858327</v>
      </c>
      <c r="D186" s="112">
        <f t="shared" si="78"/>
        <v>217.78120239071839</v>
      </c>
      <c r="F186" s="112">
        <f t="shared" si="79"/>
        <v>67.367597948719123</v>
      </c>
      <c r="G186" s="111">
        <v>0</v>
      </c>
      <c r="H186" s="112">
        <f t="shared" si="80"/>
        <v>0</v>
      </c>
      <c r="J186" s="112">
        <f t="shared" si="81"/>
        <v>0</v>
      </c>
      <c r="K186" s="111">
        <v>3857394</v>
      </c>
      <c r="L186" s="112">
        <f t="shared" si="82"/>
        <v>452.05601781319581</v>
      </c>
      <c r="N186" s="112">
        <f t="shared" si="83"/>
        <v>85.726596667637239</v>
      </c>
      <c r="O186" s="111">
        <v>2513818</v>
      </c>
      <c r="P186" s="112">
        <f t="shared" si="84"/>
        <v>294.59955467010428</v>
      </c>
      <c r="R186" s="112">
        <f t="shared" si="85"/>
        <v>50.539967913519831</v>
      </c>
      <c r="S186" s="111">
        <v>192890</v>
      </c>
      <c r="T186" s="112">
        <f t="shared" si="86"/>
        <v>22.605179889839448</v>
      </c>
      <c r="V186" s="112">
        <f t="shared" si="87"/>
        <v>227.33260180056755</v>
      </c>
      <c r="W186" s="111">
        <v>0</v>
      </c>
      <c r="Y186" s="112">
        <f t="shared" si="88"/>
        <v>0</v>
      </c>
      <c r="AA186" s="112">
        <f t="shared" si="89"/>
        <v>0</v>
      </c>
      <c r="AB186" s="111">
        <v>1635484</v>
      </c>
      <c r="AC186" s="112">
        <f t="shared" si="90"/>
        <v>191.66576819407007</v>
      </c>
      <c r="AE186" s="112">
        <f t="shared" si="91"/>
        <v>86.669027164940843</v>
      </c>
      <c r="AF186" s="111">
        <v>738458</v>
      </c>
      <c r="AG186" s="112">
        <f t="shared" si="92"/>
        <v>86.541427399507796</v>
      </c>
      <c r="AI186" s="112">
        <f t="shared" si="93"/>
        <v>62.382561731340694</v>
      </c>
      <c r="AJ186" s="111">
        <v>0</v>
      </c>
      <c r="AK186" s="112">
        <f t="shared" si="94"/>
        <v>0</v>
      </c>
      <c r="AM186" s="112">
        <f t="shared" si="95"/>
        <v>0</v>
      </c>
      <c r="AN186" s="111">
        <f t="shared" si="96"/>
        <v>10796371</v>
      </c>
      <c r="AO186" s="111">
        <v>8533</v>
      </c>
      <c r="AP186" s="111">
        <v>8533</v>
      </c>
      <c r="AQ186" s="111">
        <v>0</v>
      </c>
      <c r="AR186" s="111">
        <v>8533</v>
      </c>
      <c r="AS186" s="111">
        <v>8533</v>
      </c>
      <c r="AT186" s="111">
        <v>8533</v>
      </c>
      <c r="AU186" s="111">
        <v>0</v>
      </c>
      <c r="AV186" s="111">
        <v>8533</v>
      </c>
      <c r="AW186" s="111">
        <v>8533</v>
      </c>
      <c r="AX186" s="111">
        <v>0</v>
      </c>
    </row>
    <row r="187" spans="1:50" x14ac:dyDescent="0.2">
      <c r="A187" s="435">
        <v>27</v>
      </c>
      <c r="B187" s="435" t="s">
        <v>274</v>
      </c>
      <c r="C187" s="114">
        <v>1581786</v>
      </c>
      <c r="D187" s="115">
        <f t="shared" si="78"/>
        <v>198.5671604318353</v>
      </c>
      <c r="E187" s="262"/>
      <c r="F187" s="115">
        <f t="shared" si="79"/>
        <v>61.424000248612828</v>
      </c>
      <c r="G187" s="114">
        <v>0</v>
      </c>
      <c r="H187" s="115">
        <f t="shared" si="80"/>
        <v>0</v>
      </c>
      <c r="I187" s="262"/>
      <c r="J187" s="115">
        <f t="shared" si="81"/>
        <v>0</v>
      </c>
      <c r="K187" s="114">
        <v>4923168</v>
      </c>
      <c r="L187" s="115">
        <f t="shared" si="82"/>
        <v>618.02259603314087</v>
      </c>
      <c r="M187" s="262"/>
      <c r="N187" s="115">
        <f t="shared" si="83"/>
        <v>117.20001887799805</v>
      </c>
      <c r="O187" s="114">
        <v>5794386</v>
      </c>
      <c r="P187" s="115">
        <f t="shared" si="84"/>
        <v>727.38965603816223</v>
      </c>
      <c r="Q187" s="262"/>
      <c r="R187" s="115">
        <f t="shared" si="85"/>
        <v>124.78718753652464</v>
      </c>
      <c r="S187" s="114">
        <v>0</v>
      </c>
      <c r="T187" s="115">
        <f t="shared" si="86"/>
        <v>0</v>
      </c>
      <c r="U187" s="262"/>
      <c r="V187" s="115">
        <f t="shared" si="87"/>
        <v>0</v>
      </c>
      <c r="W187" s="114">
        <v>0</v>
      </c>
      <c r="X187" s="262"/>
      <c r="Y187" s="115">
        <f t="shared" si="88"/>
        <v>0</v>
      </c>
      <c r="Z187" s="262"/>
      <c r="AA187" s="115">
        <f t="shared" si="89"/>
        <v>0</v>
      </c>
      <c r="AB187" s="114">
        <v>979355</v>
      </c>
      <c r="AC187" s="115">
        <f t="shared" si="90"/>
        <v>122.94187798142104</v>
      </c>
      <c r="AD187" s="262"/>
      <c r="AE187" s="115">
        <f t="shared" si="91"/>
        <v>55.59288475389986</v>
      </c>
      <c r="AF187" s="114">
        <v>1763684</v>
      </c>
      <c r="AG187" s="115">
        <f t="shared" si="92"/>
        <v>221.4014561888024</v>
      </c>
      <c r="AH187" s="262"/>
      <c r="AI187" s="115">
        <f t="shared" si="93"/>
        <v>159.59512597761059</v>
      </c>
      <c r="AJ187" s="114">
        <v>0</v>
      </c>
      <c r="AK187" s="115">
        <f t="shared" si="94"/>
        <v>0</v>
      </c>
      <c r="AL187" s="262"/>
      <c r="AM187" s="115">
        <f t="shared" si="95"/>
        <v>0</v>
      </c>
      <c r="AN187" s="114">
        <f t="shared" si="96"/>
        <v>15042379</v>
      </c>
      <c r="AO187" s="114">
        <v>7966</v>
      </c>
      <c r="AP187" s="114">
        <v>7966</v>
      </c>
      <c r="AQ187" s="114">
        <v>0</v>
      </c>
      <c r="AR187" s="114">
        <v>7966</v>
      </c>
      <c r="AS187" s="114">
        <v>7966</v>
      </c>
      <c r="AT187" s="114">
        <v>0</v>
      </c>
      <c r="AU187" s="114">
        <v>0</v>
      </c>
      <c r="AV187" s="114">
        <v>7966</v>
      </c>
      <c r="AW187" s="114">
        <v>7966</v>
      </c>
      <c r="AX187" s="114">
        <v>0</v>
      </c>
    </row>
    <row r="188" spans="1:50" x14ac:dyDescent="0.2">
      <c r="A188" s="431">
        <v>28</v>
      </c>
      <c r="B188" s="431" t="s">
        <v>275</v>
      </c>
      <c r="C188" s="111">
        <v>2809736</v>
      </c>
      <c r="D188" s="112">
        <f t="shared" si="78"/>
        <v>599.09083155650319</v>
      </c>
      <c r="F188" s="112">
        <f t="shared" si="79"/>
        <v>185.32044929504156</v>
      </c>
      <c r="G188" s="111">
        <v>0</v>
      </c>
      <c r="H188" s="112">
        <f t="shared" si="80"/>
        <v>0</v>
      </c>
      <c r="J188" s="112">
        <f t="shared" si="81"/>
        <v>0</v>
      </c>
      <c r="K188" s="111">
        <v>3878411</v>
      </c>
      <c r="L188" s="112">
        <f t="shared" si="82"/>
        <v>826.95330490405115</v>
      </c>
      <c r="N188" s="112">
        <f t="shared" si="83"/>
        <v>156.82103464835205</v>
      </c>
      <c r="O188" s="111">
        <v>5894028</v>
      </c>
      <c r="P188" s="112">
        <f t="shared" si="84"/>
        <v>1256.7223880597014</v>
      </c>
      <c r="R188" s="112">
        <f t="shared" si="85"/>
        <v>215.59675892878988</v>
      </c>
      <c r="S188" s="111">
        <v>0</v>
      </c>
      <c r="T188" s="112">
        <f t="shared" si="86"/>
        <v>0</v>
      </c>
      <c r="V188" s="112">
        <f t="shared" si="87"/>
        <v>0</v>
      </c>
      <c r="W188" s="111">
        <v>0</v>
      </c>
      <c r="Y188" s="112">
        <f t="shared" si="88"/>
        <v>0</v>
      </c>
      <c r="AA188" s="112">
        <f t="shared" si="89"/>
        <v>0</v>
      </c>
      <c r="AB188" s="111">
        <v>1693209</v>
      </c>
      <c r="AC188" s="112">
        <f t="shared" si="90"/>
        <v>361.02537313432833</v>
      </c>
      <c r="AE188" s="112">
        <f t="shared" si="91"/>
        <v>163.25146720894773</v>
      </c>
      <c r="AF188" s="111">
        <v>1604462</v>
      </c>
      <c r="AG188" s="112">
        <f t="shared" si="92"/>
        <v>342.10277185501064</v>
      </c>
      <c r="AI188" s="112">
        <f t="shared" si="93"/>
        <v>246.60151704210671</v>
      </c>
      <c r="AJ188" s="111">
        <v>0</v>
      </c>
      <c r="AK188" s="112">
        <f t="shared" si="94"/>
        <v>0</v>
      </c>
      <c r="AM188" s="112">
        <f t="shared" si="95"/>
        <v>0</v>
      </c>
      <c r="AN188" s="111">
        <f t="shared" si="96"/>
        <v>15879846</v>
      </c>
      <c r="AO188" s="111">
        <v>4690</v>
      </c>
      <c r="AP188" s="111">
        <v>4690</v>
      </c>
      <c r="AQ188" s="111">
        <v>0</v>
      </c>
      <c r="AR188" s="111">
        <v>4690</v>
      </c>
      <c r="AS188" s="111">
        <v>4690</v>
      </c>
      <c r="AT188" s="111">
        <v>0</v>
      </c>
      <c r="AU188" s="111">
        <v>0</v>
      </c>
      <c r="AV188" s="111">
        <v>4690</v>
      </c>
      <c r="AW188" s="111">
        <v>4690</v>
      </c>
      <c r="AX188" s="111">
        <v>0</v>
      </c>
    </row>
    <row r="189" spans="1:50" x14ac:dyDescent="0.2">
      <c r="A189" s="435">
        <v>29</v>
      </c>
      <c r="B189" s="435" t="s">
        <v>276</v>
      </c>
      <c r="C189" s="114">
        <v>895183</v>
      </c>
      <c r="D189" s="115">
        <f t="shared" si="78"/>
        <v>126.38472398701116</v>
      </c>
      <c r="E189" s="262"/>
      <c r="F189" s="115">
        <f t="shared" si="79"/>
        <v>39.095363506816931</v>
      </c>
      <c r="G189" s="114">
        <v>0</v>
      </c>
      <c r="H189" s="115">
        <f t="shared" si="80"/>
        <v>0</v>
      </c>
      <c r="I189" s="262"/>
      <c r="J189" s="115">
        <f t="shared" si="81"/>
        <v>0</v>
      </c>
      <c r="K189" s="114">
        <v>2503300</v>
      </c>
      <c r="L189" s="115">
        <f t="shared" si="82"/>
        <v>353.42369052661303</v>
      </c>
      <c r="M189" s="262"/>
      <c r="N189" s="115">
        <f t="shared" si="83"/>
        <v>67.022247192123075</v>
      </c>
      <c r="O189" s="114">
        <v>2994852</v>
      </c>
      <c r="P189" s="115">
        <f t="shared" si="84"/>
        <v>422.82253282507412</v>
      </c>
      <c r="Q189" s="262"/>
      <c r="R189" s="115">
        <f t="shared" si="85"/>
        <v>72.537235387277335</v>
      </c>
      <c r="S189" s="114">
        <v>35223</v>
      </c>
      <c r="T189" s="115">
        <f t="shared" si="86"/>
        <v>4.9728928420160949</v>
      </c>
      <c r="U189" s="262"/>
      <c r="V189" s="115">
        <f t="shared" si="87"/>
        <v>50.010691078776773</v>
      </c>
      <c r="W189" s="114">
        <v>0</v>
      </c>
      <c r="X189" s="262"/>
      <c r="Y189" s="115">
        <f t="shared" si="88"/>
        <v>0</v>
      </c>
      <c r="Z189" s="262"/>
      <c r="AA189" s="115">
        <f t="shared" si="89"/>
        <v>0</v>
      </c>
      <c r="AB189" s="114">
        <v>639475</v>
      </c>
      <c r="AC189" s="115">
        <f t="shared" si="90"/>
        <v>90.283072144571506</v>
      </c>
      <c r="AD189" s="262"/>
      <c r="AE189" s="115">
        <f t="shared" si="91"/>
        <v>40.824953281742417</v>
      </c>
      <c r="AF189" s="114">
        <v>494195</v>
      </c>
      <c r="AG189" s="115">
        <f t="shared" si="92"/>
        <v>69.771989270083296</v>
      </c>
      <c r="AH189" s="262"/>
      <c r="AI189" s="115">
        <f t="shared" si="93"/>
        <v>50.294472353297081</v>
      </c>
      <c r="AJ189" s="114">
        <v>0</v>
      </c>
      <c r="AK189" s="115">
        <f t="shared" si="94"/>
        <v>0</v>
      </c>
      <c r="AL189" s="262"/>
      <c r="AM189" s="115">
        <f t="shared" si="95"/>
        <v>0</v>
      </c>
      <c r="AN189" s="114">
        <f t="shared" si="96"/>
        <v>7562228</v>
      </c>
      <c r="AO189" s="114">
        <v>7083</v>
      </c>
      <c r="AP189" s="114">
        <v>7083</v>
      </c>
      <c r="AQ189" s="114">
        <v>0</v>
      </c>
      <c r="AR189" s="114">
        <v>7083</v>
      </c>
      <c r="AS189" s="114">
        <v>7083</v>
      </c>
      <c r="AT189" s="114">
        <v>7083</v>
      </c>
      <c r="AU189" s="114">
        <v>0</v>
      </c>
      <c r="AV189" s="114">
        <v>7083</v>
      </c>
      <c r="AW189" s="114">
        <v>7083</v>
      </c>
      <c r="AX189" s="114">
        <v>0</v>
      </c>
    </row>
    <row r="190" spans="1:50" x14ac:dyDescent="0.2">
      <c r="A190" s="431">
        <v>30</v>
      </c>
      <c r="B190" s="431" t="s">
        <v>214</v>
      </c>
      <c r="C190" s="111">
        <v>922185</v>
      </c>
      <c r="D190" s="112">
        <f t="shared" si="78"/>
        <v>205.56954971020954</v>
      </c>
      <c r="F190" s="112">
        <f t="shared" si="79"/>
        <v>63.590092364954465</v>
      </c>
      <c r="G190" s="111">
        <v>0</v>
      </c>
      <c r="H190" s="112">
        <f t="shared" si="80"/>
        <v>0</v>
      </c>
      <c r="J190" s="112">
        <f t="shared" si="81"/>
        <v>0</v>
      </c>
      <c r="K190" s="111">
        <v>3923981</v>
      </c>
      <c r="L190" s="112">
        <f t="shared" si="82"/>
        <v>874.71711992866699</v>
      </c>
      <c r="N190" s="112">
        <f t="shared" si="83"/>
        <v>165.87882648072383</v>
      </c>
      <c r="O190" s="111">
        <v>2255337</v>
      </c>
      <c r="P190" s="112">
        <f t="shared" si="84"/>
        <v>502.75011145786891</v>
      </c>
      <c r="R190" s="112">
        <f t="shared" si="85"/>
        <v>86.249195217054734</v>
      </c>
      <c r="S190" s="111">
        <v>19314</v>
      </c>
      <c r="T190" s="112">
        <f t="shared" si="86"/>
        <v>4.305394560855996</v>
      </c>
      <c r="V190" s="112">
        <f t="shared" si="87"/>
        <v>43.297888009169796</v>
      </c>
      <c r="W190" s="111">
        <v>0</v>
      </c>
      <c r="Y190" s="112">
        <f t="shared" si="88"/>
        <v>0</v>
      </c>
      <c r="AA190" s="112">
        <f t="shared" si="89"/>
        <v>0</v>
      </c>
      <c r="AB190" s="111">
        <v>398622</v>
      </c>
      <c r="AC190" s="112">
        <f t="shared" si="90"/>
        <v>88.859117253678107</v>
      </c>
      <c r="AE190" s="112">
        <f t="shared" si="91"/>
        <v>40.181057471429902</v>
      </c>
      <c r="AF190" s="111">
        <v>232175</v>
      </c>
      <c r="AG190" s="112">
        <f t="shared" si="92"/>
        <v>51.755461435577352</v>
      </c>
      <c r="AI190" s="112">
        <f t="shared" si="93"/>
        <v>37.30743026729057</v>
      </c>
      <c r="AJ190" s="111">
        <v>0</v>
      </c>
      <c r="AK190" s="112">
        <f t="shared" si="94"/>
        <v>0</v>
      </c>
      <c r="AM190" s="112">
        <f t="shared" si="95"/>
        <v>0</v>
      </c>
      <c r="AN190" s="111">
        <f t="shared" si="96"/>
        <v>7751614</v>
      </c>
      <c r="AO190" s="111">
        <v>4486</v>
      </c>
      <c r="AP190" s="111">
        <v>4486</v>
      </c>
      <c r="AQ190" s="111">
        <v>0</v>
      </c>
      <c r="AR190" s="111">
        <v>4486</v>
      </c>
      <c r="AS190" s="111">
        <v>4486</v>
      </c>
      <c r="AT190" s="111">
        <v>4486</v>
      </c>
      <c r="AU190" s="111">
        <v>0</v>
      </c>
      <c r="AV190" s="111">
        <v>4486</v>
      </c>
      <c r="AW190" s="111">
        <v>4486</v>
      </c>
      <c r="AX190" s="111">
        <v>0</v>
      </c>
    </row>
    <row r="191" spans="1:50" x14ac:dyDescent="0.2">
      <c r="A191" s="435">
        <v>31</v>
      </c>
      <c r="B191" s="435" t="s">
        <v>277</v>
      </c>
      <c r="C191" s="114">
        <v>7257286</v>
      </c>
      <c r="D191" s="115">
        <f t="shared" si="78"/>
        <v>440.55642566624175</v>
      </c>
      <c r="E191" s="262"/>
      <c r="F191" s="115">
        <f t="shared" si="79"/>
        <v>136.28002707396675</v>
      </c>
      <c r="G191" s="114">
        <v>0</v>
      </c>
      <c r="H191" s="115">
        <f t="shared" si="80"/>
        <v>0</v>
      </c>
      <c r="I191" s="262"/>
      <c r="J191" s="115">
        <f t="shared" si="81"/>
        <v>0</v>
      </c>
      <c r="K191" s="114">
        <v>9017443</v>
      </c>
      <c r="L191" s="115">
        <f t="shared" si="82"/>
        <v>547.40745462271593</v>
      </c>
      <c r="M191" s="262"/>
      <c r="N191" s="115">
        <f t="shared" si="83"/>
        <v>103.80876755564266</v>
      </c>
      <c r="O191" s="114">
        <v>22738799</v>
      </c>
      <c r="P191" s="115">
        <f t="shared" si="84"/>
        <v>1380.3678139986646</v>
      </c>
      <c r="Q191" s="262"/>
      <c r="R191" s="115">
        <f t="shared" si="85"/>
        <v>236.80872534403591</v>
      </c>
      <c r="S191" s="114">
        <v>340626</v>
      </c>
      <c r="T191" s="115">
        <f t="shared" si="86"/>
        <v>20.677836459661265</v>
      </c>
      <c r="U191" s="262"/>
      <c r="V191" s="115">
        <f t="shared" si="87"/>
        <v>207.94996478193562</v>
      </c>
      <c r="W191" s="114">
        <v>0</v>
      </c>
      <c r="X191" s="262"/>
      <c r="Y191" s="115">
        <f t="shared" si="88"/>
        <v>0</v>
      </c>
      <c r="Z191" s="262"/>
      <c r="AA191" s="115">
        <f t="shared" si="89"/>
        <v>0</v>
      </c>
      <c r="AB191" s="114">
        <v>5842166</v>
      </c>
      <c r="AC191" s="115">
        <f t="shared" si="90"/>
        <v>354.65100467431557</v>
      </c>
      <c r="AD191" s="262"/>
      <c r="AE191" s="115">
        <f t="shared" si="91"/>
        <v>160.36905206290663</v>
      </c>
      <c r="AF191" s="114">
        <v>1994124</v>
      </c>
      <c r="AG191" s="115">
        <f t="shared" si="92"/>
        <v>121.0540885084684</v>
      </c>
      <c r="AH191" s="262"/>
      <c r="AI191" s="115">
        <f t="shared" si="93"/>
        <v>87.26068399992279</v>
      </c>
      <c r="AJ191" s="114">
        <v>0</v>
      </c>
      <c r="AK191" s="115">
        <f t="shared" si="94"/>
        <v>0</v>
      </c>
      <c r="AL191" s="262"/>
      <c r="AM191" s="115">
        <f t="shared" si="95"/>
        <v>0</v>
      </c>
      <c r="AN191" s="114">
        <f t="shared" si="96"/>
        <v>47190444</v>
      </c>
      <c r="AO191" s="114">
        <v>16473</v>
      </c>
      <c r="AP191" s="114">
        <v>16473</v>
      </c>
      <c r="AQ191" s="114">
        <v>0</v>
      </c>
      <c r="AR191" s="114">
        <v>16473</v>
      </c>
      <c r="AS191" s="114">
        <v>16473</v>
      </c>
      <c r="AT191" s="114">
        <v>16473</v>
      </c>
      <c r="AU191" s="114">
        <v>0</v>
      </c>
      <c r="AV191" s="114">
        <v>16473</v>
      </c>
      <c r="AW191" s="114">
        <v>16473</v>
      </c>
      <c r="AX191" s="114">
        <v>0</v>
      </c>
    </row>
    <row r="192" spans="1:50" x14ac:dyDescent="0.2">
      <c r="A192" s="431">
        <v>32</v>
      </c>
      <c r="B192" s="431" t="s">
        <v>278</v>
      </c>
      <c r="C192" s="111">
        <v>0</v>
      </c>
      <c r="D192" s="112">
        <f t="shared" si="78"/>
        <v>0</v>
      </c>
      <c r="F192" s="112">
        <f t="shared" si="79"/>
        <v>0</v>
      </c>
      <c r="G192" s="111">
        <v>0</v>
      </c>
      <c r="H192" s="112">
        <f t="shared" si="80"/>
        <v>0</v>
      </c>
      <c r="J192" s="112">
        <f t="shared" si="81"/>
        <v>0</v>
      </c>
      <c r="K192" s="111">
        <v>0</v>
      </c>
      <c r="L192" s="112">
        <f t="shared" si="82"/>
        <v>0</v>
      </c>
      <c r="N192" s="112">
        <f t="shared" si="83"/>
        <v>0</v>
      </c>
      <c r="O192" s="111">
        <v>0</v>
      </c>
      <c r="P192" s="112">
        <f t="shared" si="84"/>
        <v>0</v>
      </c>
      <c r="R192" s="112">
        <f t="shared" si="85"/>
        <v>0</v>
      </c>
      <c r="S192" s="111">
        <v>0</v>
      </c>
      <c r="T192" s="112">
        <f t="shared" si="86"/>
        <v>0</v>
      </c>
      <c r="V192" s="112">
        <f t="shared" si="87"/>
        <v>0</v>
      </c>
      <c r="W192" s="111">
        <v>0</v>
      </c>
      <c r="Y192" s="112">
        <f t="shared" si="88"/>
        <v>0</v>
      </c>
      <c r="AA192" s="112">
        <f t="shared" si="89"/>
        <v>0</v>
      </c>
      <c r="AB192" s="111">
        <v>0</v>
      </c>
      <c r="AC192" s="112">
        <f t="shared" si="90"/>
        <v>0</v>
      </c>
      <c r="AE192" s="112">
        <f t="shared" si="91"/>
        <v>0</v>
      </c>
      <c r="AF192" s="111">
        <v>0</v>
      </c>
      <c r="AG192" s="112">
        <f t="shared" si="92"/>
        <v>0</v>
      </c>
      <c r="AI192" s="112">
        <f t="shared" si="93"/>
        <v>0</v>
      </c>
      <c r="AJ192" s="111">
        <v>0</v>
      </c>
      <c r="AK192" s="112">
        <f t="shared" si="94"/>
        <v>0</v>
      </c>
      <c r="AM192" s="112">
        <f t="shared" si="95"/>
        <v>0</v>
      </c>
      <c r="AN192" s="111">
        <f t="shared" si="96"/>
        <v>0</v>
      </c>
      <c r="AO192" s="111">
        <v>0</v>
      </c>
      <c r="AP192" s="111">
        <v>0</v>
      </c>
      <c r="AQ192" s="111">
        <v>0</v>
      </c>
      <c r="AR192" s="111">
        <v>0</v>
      </c>
      <c r="AS192" s="111">
        <v>0</v>
      </c>
      <c r="AT192" s="111">
        <v>0</v>
      </c>
      <c r="AU192" s="111">
        <v>0</v>
      </c>
      <c r="AV192" s="111">
        <v>0</v>
      </c>
      <c r="AW192" s="111">
        <v>0</v>
      </c>
      <c r="AX192" s="111">
        <v>0</v>
      </c>
    </row>
    <row r="193" spans="1:50" x14ac:dyDescent="0.2">
      <c r="A193" s="435">
        <v>33</v>
      </c>
      <c r="B193" s="435" t="s">
        <v>279</v>
      </c>
      <c r="C193" s="114">
        <v>3964947</v>
      </c>
      <c r="D193" s="115">
        <f t="shared" si="78"/>
        <v>394.24748931092773</v>
      </c>
      <c r="E193" s="262"/>
      <c r="F193" s="115">
        <f t="shared" si="79"/>
        <v>121.9549991488267</v>
      </c>
      <c r="G193" s="114">
        <v>0</v>
      </c>
      <c r="H193" s="115">
        <f t="shared" si="80"/>
        <v>0</v>
      </c>
      <c r="I193" s="262"/>
      <c r="J193" s="115">
        <f t="shared" si="81"/>
        <v>0</v>
      </c>
      <c r="K193" s="114">
        <v>4328460</v>
      </c>
      <c r="L193" s="115">
        <f t="shared" si="82"/>
        <v>430.39276126081336</v>
      </c>
      <c r="M193" s="262"/>
      <c r="N193" s="115">
        <f t="shared" si="83"/>
        <v>81.618439307057514</v>
      </c>
      <c r="O193" s="114">
        <v>9311894</v>
      </c>
      <c r="P193" s="115">
        <f t="shared" si="84"/>
        <v>925.91170329123997</v>
      </c>
      <c r="Q193" s="262"/>
      <c r="R193" s="115">
        <f t="shared" si="85"/>
        <v>158.84459780495567</v>
      </c>
      <c r="S193" s="114">
        <v>455455</v>
      </c>
      <c r="T193" s="115">
        <f t="shared" si="86"/>
        <v>45.287362036392565</v>
      </c>
      <c r="U193" s="262"/>
      <c r="V193" s="115">
        <f t="shared" si="87"/>
        <v>455.43958909368774</v>
      </c>
      <c r="W193" s="114">
        <v>0</v>
      </c>
      <c r="X193" s="262"/>
      <c r="Y193" s="115">
        <f t="shared" si="88"/>
        <v>0</v>
      </c>
      <c r="Z193" s="262"/>
      <c r="AA193" s="115">
        <f t="shared" si="89"/>
        <v>0</v>
      </c>
      <c r="AB193" s="114">
        <v>3410460</v>
      </c>
      <c r="AC193" s="115">
        <f t="shared" si="90"/>
        <v>339.11305558317588</v>
      </c>
      <c r="AD193" s="262"/>
      <c r="AE193" s="115">
        <f t="shared" si="91"/>
        <v>153.34297252582465</v>
      </c>
      <c r="AF193" s="114">
        <v>735810</v>
      </c>
      <c r="AG193" s="115">
        <f t="shared" si="92"/>
        <v>73.163965397235756</v>
      </c>
      <c r="AH193" s="262"/>
      <c r="AI193" s="115">
        <f t="shared" si="93"/>
        <v>52.739545961414223</v>
      </c>
      <c r="AJ193" s="114">
        <v>0</v>
      </c>
      <c r="AK193" s="115">
        <f t="shared" si="94"/>
        <v>0</v>
      </c>
      <c r="AL193" s="262"/>
      <c r="AM193" s="115">
        <f t="shared" si="95"/>
        <v>0</v>
      </c>
      <c r="AN193" s="114">
        <f t="shared" si="96"/>
        <v>22207026</v>
      </c>
      <c r="AO193" s="114">
        <v>10057</v>
      </c>
      <c r="AP193" s="114">
        <v>10057</v>
      </c>
      <c r="AQ193" s="114">
        <v>0</v>
      </c>
      <c r="AR193" s="114">
        <v>10057</v>
      </c>
      <c r="AS193" s="114">
        <v>10057</v>
      </c>
      <c r="AT193" s="114">
        <v>10057</v>
      </c>
      <c r="AU193" s="114">
        <v>0</v>
      </c>
      <c r="AV193" s="114">
        <v>10057</v>
      </c>
      <c r="AW193" s="114">
        <v>10057</v>
      </c>
      <c r="AX193" s="114">
        <v>0</v>
      </c>
    </row>
    <row r="194" spans="1:50" x14ac:dyDescent="0.2">
      <c r="A194" s="431">
        <v>34</v>
      </c>
      <c r="B194" s="431" t="s">
        <v>280</v>
      </c>
      <c r="C194" s="111">
        <v>1695512</v>
      </c>
      <c r="D194" s="112">
        <f t="shared" si="78"/>
        <v>496.63503222026947</v>
      </c>
      <c r="F194" s="112">
        <f t="shared" si="79"/>
        <v>153.62716713189653</v>
      </c>
      <c r="G194" s="111">
        <v>0</v>
      </c>
      <c r="H194" s="112">
        <f t="shared" si="80"/>
        <v>0</v>
      </c>
      <c r="J194" s="112">
        <f t="shared" si="81"/>
        <v>0</v>
      </c>
      <c r="K194" s="111">
        <v>2076236</v>
      </c>
      <c r="L194" s="112">
        <f t="shared" si="82"/>
        <v>608.15348564733449</v>
      </c>
      <c r="N194" s="112">
        <f t="shared" si="83"/>
        <v>115.32846930853292</v>
      </c>
      <c r="O194" s="111">
        <v>1854626</v>
      </c>
      <c r="P194" s="112">
        <f t="shared" si="84"/>
        <v>543.24135910954897</v>
      </c>
      <c r="R194" s="112">
        <f t="shared" si="85"/>
        <v>93.195663141576574</v>
      </c>
      <c r="S194" s="111">
        <v>14995</v>
      </c>
      <c r="T194" s="112">
        <f t="shared" si="86"/>
        <v>4.3922085530169888</v>
      </c>
      <c r="V194" s="112">
        <f t="shared" si="87"/>
        <v>44.170946786265539</v>
      </c>
      <c r="W194" s="111">
        <v>15008450</v>
      </c>
      <c r="Y194" s="112">
        <f t="shared" si="88"/>
        <v>4396.1482132396013</v>
      </c>
      <c r="AA194" s="112">
        <f t="shared" si="89"/>
        <v>120.05693616318145</v>
      </c>
      <c r="AB194" s="111">
        <v>119423</v>
      </c>
      <c r="AC194" s="112">
        <f t="shared" si="90"/>
        <v>34.980374926772114</v>
      </c>
      <c r="AE194" s="112">
        <f t="shared" si="91"/>
        <v>15.817717964631441</v>
      </c>
      <c r="AF194" s="111">
        <v>706529</v>
      </c>
      <c r="AG194" s="112">
        <f t="shared" si="92"/>
        <v>206.9504979496192</v>
      </c>
      <c r="AI194" s="112">
        <f t="shared" si="93"/>
        <v>149.17829069395776</v>
      </c>
      <c r="AJ194" s="111">
        <v>0</v>
      </c>
      <c r="AK194" s="112">
        <f t="shared" si="94"/>
        <v>0</v>
      </c>
      <c r="AM194" s="112">
        <f t="shared" si="95"/>
        <v>0</v>
      </c>
      <c r="AN194" s="111">
        <f t="shared" si="96"/>
        <v>21475771</v>
      </c>
      <c r="AO194" s="111">
        <v>3414</v>
      </c>
      <c r="AP194" s="111">
        <v>3414</v>
      </c>
      <c r="AQ194" s="111">
        <v>0</v>
      </c>
      <c r="AR194" s="111">
        <v>3414</v>
      </c>
      <c r="AS194" s="111">
        <v>3414</v>
      </c>
      <c r="AT194" s="111">
        <v>3414</v>
      </c>
      <c r="AU194" s="111">
        <v>3414</v>
      </c>
      <c r="AV194" s="111">
        <v>3414</v>
      </c>
      <c r="AW194" s="111">
        <v>3414</v>
      </c>
      <c r="AX194" s="111">
        <v>0</v>
      </c>
    </row>
    <row r="195" spans="1:50" x14ac:dyDescent="0.2">
      <c r="A195" s="435">
        <v>35</v>
      </c>
      <c r="B195" s="435" t="s">
        <v>222</v>
      </c>
      <c r="C195" s="114">
        <v>591269</v>
      </c>
      <c r="D195" s="115">
        <f t="shared" si="78"/>
        <v>199.01346348030967</v>
      </c>
      <c r="E195" s="262"/>
      <c r="F195" s="115">
        <f t="shared" si="79"/>
        <v>61.562057913842203</v>
      </c>
      <c r="G195" s="114">
        <v>0</v>
      </c>
      <c r="H195" s="115">
        <f t="shared" si="80"/>
        <v>0</v>
      </c>
      <c r="I195" s="262"/>
      <c r="J195" s="115">
        <f t="shared" si="81"/>
        <v>0</v>
      </c>
      <c r="K195" s="114">
        <v>1786542</v>
      </c>
      <c r="L195" s="115">
        <f t="shared" si="82"/>
        <v>601.32682598451697</v>
      </c>
      <c r="M195" s="262"/>
      <c r="N195" s="115">
        <f t="shared" si="83"/>
        <v>114.0338813007621</v>
      </c>
      <c r="O195" s="114">
        <v>1866903</v>
      </c>
      <c r="P195" s="115">
        <f t="shared" si="84"/>
        <v>628.37529451363173</v>
      </c>
      <c r="Q195" s="262"/>
      <c r="R195" s="115">
        <f t="shared" si="85"/>
        <v>107.80079847008099</v>
      </c>
      <c r="S195" s="114">
        <v>10881</v>
      </c>
      <c r="T195" s="115">
        <f t="shared" si="86"/>
        <v>3.6624032312352743</v>
      </c>
      <c r="U195" s="262"/>
      <c r="V195" s="115">
        <f t="shared" si="87"/>
        <v>36.831543011685987</v>
      </c>
      <c r="W195" s="114">
        <v>0</v>
      </c>
      <c r="X195" s="262"/>
      <c r="Y195" s="115">
        <f t="shared" si="88"/>
        <v>0</v>
      </c>
      <c r="Z195" s="262"/>
      <c r="AA195" s="115">
        <f t="shared" si="89"/>
        <v>0</v>
      </c>
      <c r="AB195" s="114">
        <v>537364</v>
      </c>
      <c r="AC195" s="115">
        <f t="shared" si="90"/>
        <v>180.86974082800404</v>
      </c>
      <c r="AD195" s="262"/>
      <c r="AE195" s="115">
        <f t="shared" si="91"/>
        <v>81.787189380973061</v>
      </c>
      <c r="AF195" s="114">
        <v>154995</v>
      </c>
      <c r="AG195" s="115">
        <f t="shared" si="92"/>
        <v>52.169303264893976</v>
      </c>
      <c r="AH195" s="262"/>
      <c r="AI195" s="115">
        <f t="shared" si="93"/>
        <v>37.605744199012271</v>
      </c>
      <c r="AJ195" s="114">
        <v>0</v>
      </c>
      <c r="AK195" s="115">
        <f t="shared" si="94"/>
        <v>0</v>
      </c>
      <c r="AL195" s="262"/>
      <c r="AM195" s="115">
        <f t="shared" si="95"/>
        <v>0</v>
      </c>
      <c r="AN195" s="114">
        <f t="shared" si="96"/>
        <v>4947954</v>
      </c>
      <c r="AO195" s="114">
        <v>2971</v>
      </c>
      <c r="AP195" s="114">
        <v>2971</v>
      </c>
      <c r="AQ195" s="114">
        <v>0</v>
      </c>
      <c r="AR195" s="114">
        <v>2971</v>
      </c>
      <c r="AS195" s="114">
        <v>2971</v>
      </c>
      <c r="AT195" s="114">
        <v>2971</v>
      </c>
      <c r="AU195" s="114">
        <v>0</v>
      </c>
      <c r="AV195" s="114">
        <v>2971</v>
      </c>
      <c r="AW195" s="114">
        <v>2971</v>
      </c>
      <c r="AX195" s="114">
        <v>0</v>
      </c>
    </row>
    <row r="196" spans="1:50" x14ac:dyDescent="0.2">
      <c r="A196" s="431">
        <v>36</v>
      </c>
      <c r="B196" s="431" t="s">
        <v>281</v>
      </c>
      <c r="C196" s="111">
        <v>1277983</v>
      </c>
      <c r="D196" s="112">
        <f t="shared" si="78"/>
        <v>220.07628723953849</v>
      </c>
      <c r="F196" s="112">
        <f t="shared" si="79"/>
        <v>68.077550651965367</v>
      </c>
      <c r="G196" s="111">
        <v>0</v>
      </c>
      <c r="H196" s="112">
        <f t="shared" si="80"/>
        <v>0</v>
      </c>
      <c r="J196" s="112">
        <f t="shared" si="81"/>
        <v>0</v>
      </c>
      <c r="K196" s="111">
        <v>2811778</v>
      </c>
      <c r="L196" s="112">
        <f t="shared" si="82"/>
        <v>484.20492509040815</v>
      </c>
      <c r="N196" s="112">
        <f t="shared" si="83"/>
        <v>91.823222525624885</v>
      </c>
      <c r="O196" s="111">
        <v>2423936</v>
      </c>
      <c r="P196" s="112">
        <f t="shared" si="84"/>
        <v>417.41622180127433</v>
      </c>
      <c r="R196" s="112">
        <f t="shared" si="85"/>
        <v>71.609756776594025</v>
      </c>
      <c r="S196" s="111">
        <v>8048</v>
      </c>
      <c r="T196" s="112">
        <f t="shared" si="86"/>
        <v>1.3859135526089204</v>
      </c>
      <c r="V196" s="112">
        <f t="shared" si="87"/>
        <v>13.937660983926431</v>
      </c>
      <c r="W196" s="111">
        <v>0</v>
      </c>
      <c r="Y196" s="112">
        <f t="shared" si="88"/>
        <v>0</v>
      </c>
      <c r="AA196" s="112">
        <f t="shared" si="89"/>
        <v>0</v>
      </c>
      <c r="AB196" s="111">
        <v>725834</v>
      </c>
      <c r="AC196" s="112">
        <f t="shared" si="90"/>
        <v>124.99293955570863</v>
      </c>
      <c r="AE196" s="112">
        <f t="shared" si="91"/>
        <v>56.520350899648456</v>
      </c>
      <c r="AF196" s="111">
        <v>426187</v>
      </c>
      <c r="AG196" s="112">
        <f t="shared" si="92"/>
        <v>73.391940761150337</v>
      </c>
      <c r="AI196" s="112">
        <f t="shared" si="93"/>
        <v>52.903879826014979</v>
      </c>
      <c r="AJ196" s="111">
        <v>0</v>
      </c>
      <c r="AK196" s="112">
        <f t="shared" si="94"/>
        <v>0</v>
      </c>
      <c r="AM196" s="112">
        <f t="shared" si="95"/>
        <v>0</v>
      </c>
      <c r="AN196" s="111">
        <f t="shared" si="96"/>
        <v>7673766</v>
      </c>
      <c r="AO196" s="111">
        <v>5807</v>
      </c>
      <c r="AP196" s="111">
        <v>5807</v>
      </c>
      <c r="AQ196" s="111">
        <v>0</v>
      </c>
      <c r="AR196" s="111">
        <v>5807</v>
      </c>
      <c r="AS196" s="111">
        <v>5807</v>
      </c>
      <c r="AT196" s="111">
        <v>5807</v>
      </c>
      <c r="AU196" s="111">
        <v>0</v>
      </c>
      <c r="AV196" s="111">
        <v>5807</v>
      </c>
      <c r="AW196" s="111">
        <v>5807</v>
      </c>
      <c r="AX196" s="111">
        <v>0</v>
      </c>
    </row>
    <row r="197" spans="1:50" x14ac:dyDescent="0.2">
      <c r="A197" s="435">
        <v>37</v>
      </c>
      <c r="B197" s="435" t="s">
        <v>282</v>
      </c>
      <c r="C197" s="117">
        <v>3920910</v>
      </c>
      <c r="D197" s="115">
        <f t="shared" si="78"/>
        <v>474.39927404718691</v>
      </c>
      <c r="E197" s="262"/>
      <c r="F197" s="115">
        <f t="shared" si="79"/>
        <v>146.74884338198132</v>
      </c>
      <c r="G197" s="117">
        <v>0</v>
      </c>
      <c r="H197" s="115">
        <f t="shared" si="80"/>
        <v>0</v>
      </c>
      <c r="I197" s="262"/>
      <c r="J197" s="118">
        <f t="shared" si="81"/>
        <v>0</v>
      </c>
      <c r="K197" s="117">
        <v>6490307</v>
      </c>
      <c r="L197" s="115">
        <f t="shared" si="82"/>
        <v>785.27610405323651</v>
      </c>
      <c r="M197" s="262"/>
      <c r="N197" s="115">
        <f t="shared" si="83"/>
        <v>148.91749073612323</v>
      </c>
      <c r="O197" s="117">
        <v>4525311</v>
      </c>
      <c r="P197" s="115">
        <f t="shared" si="84"/>
        <v>547.52704174228677</v>
      </c>
      <c r="Q197" s="262"/>
      <c r="R197" s="115">
        <f t="shared" si="85"/>
        <v>93.930892571874409</v>
      </c>
      <c r="S197" s="117">
        <v>850</v>
      </c>
      <c r="T197" s="115">
        <f t="shared" si="86"/>
        <v>0.10284331518451301</v>
      </c>
      <c r="U197" s="262"/>
      <c r="V197" s="115">
        <f t="shared" si="87"/>
        <v>1.0342602241002212</v>
      </c>
      <c r="W197" s="117">
        <v>0</v>
      </c>
      <c r="X197" s="262"/>
      <c r="Y197" s="115">
        <f t="shared" si="88"/>
        <v>0</v>
      </c>
      <c r="Z197" s="262"/>
      <c r="AA197" s="118">
        <f t="shared" si="89"/>
        <v>0</v>
      </c>
      <c r="AB197" s="117">
        <v>3272503</v>
      </c>
      <c r="AC197" s="115">
        <f t="shared" si="90"/>
        <v>395.94712643678162</v>
      </c>
      <c r="AD197" s="262"/>
      <c r="AE197" s="115">
        <f t="shared" si="91"/>
        <v>179.04267715809777</v>
      </c>
      <c r="AF197" s="117">
        <v>2270034</v>
      </c>
      <c r="AG197" s="115">
        <f t="shared" si="92"/>
        <v>274.65626134301272</v>
      </c>
      <c r="AH197" s="262"/>
      <c r="AI197" s="115">
        <f t="shared" si="93"/>
        <v>197.98334385026772</v>
      </c>
      <c r="AJ197" s="117">
        <v>0</v>
      </c>
      <c r="AK197" s="115">
        <f t="shared" si="94"/>
        <v>0</v>
      </c>
      <c r="AL197" s="262"/>
      <c r="AM197" s="118">
        <f t="shared" si="95"/>
        <v>0</v>
      </c>
      <c r="AN197" s="117">
        <f t="shared" si="96"/>
        <v>20479915</v>
      </c>
      <c r="AO197" s="117">
        <v>8265</v>
      </c>
      <c r="AP197" s="117">
        <v>8265</v>
      </c>
      <c r="AQ197" s="117">
        <v>0</v>
      </c>
      <c r="AR197" s="117">
        <v>8265</v>
      </c>
      <c r="AS197" s="117">
        <v>8265</v>
      </c>
      <c r="AT197" s="117">
        <v>8265</v>
      </c>
      <c r="AU197" s="117">
        <v>0</v>
      </c>
      <c r="AV197" s="117">
        <v>8265</v>
      </c>
      <c r="AW197" s="117">
        <v>8265</v>
      </c>
      <c r="AX197" s="117">
        <v>0</v>
      </c>
    </row>
    <row r="198" spans="1:50" ht="13.5" thickBot="1" x14ac:dyDescent="0.25">
      <c r="A198" s="432">
        <f>A197</f>
        <v>37</v>
      </c>
      <c r="B198" s="433" t="s">
        <v>245</v>
      </c>
      <c r="C198" s="122">
        <f>SUM(C161:C197)</f>
        <v>98686818</v>
      </c>
      <c r="D198" s="222">
        <f>IF(C198=0,0,IF(ISNONTEXT(E198),C198/$AO198,C198/AP198))</f>
        <v>323.27292203070027</v>
      </c>
      <c r="E198" s="259"/>
      <c r="F198" s="223">
        <f t="shared" si="79"/>
        <v>100</v>
      </c>
      <c r="G198" s="122">
        <f>SUM(G161:G197)</f>
        <v>0</v>
      </c>
      <c r="H198" s="222">
        <f>IF(G198=0,0,IF(ISNONTEXT(I198),G198/$AO198,G198/AQ198))</f>
        <v>0</v>
      </c>
      <c r="I198" s="522" t="s">
        <v>341</v>
      </c>
      <c r="J198" s="223">
        <f t="shared" si="81"/>
        <v>0</v>
      </c>
      <c r="K198" s="122">
        <f>SUM(K161:K197)</f>
        <v>160977986</v>
      </c>
      <c r="L198" s="222">
        <f>IF(K198=0,0,IF(ISNONTEXT(M198),K198/$AO198,K198/AR198))</f>
        <v>527.32294921938978</v>
      </c>
      <c r="M198" s="259"/>
      <c r="N198" s="223">
        <f t="shared" si="83"/>
        <v>100</v>
      </c>
      <c r="O198" s="122">
        <f>SUM(O161:O197)</f>
        <v>177945472</v>
      </c>
      <c r="P198" s="222">
        <f>IF(O198=0,0,IF(ISNONTEXT(Q198),O198/$AO198,O198/AS198))</f>
        <v>582.90411892267275</v>
      </c>
      <c r="Q198" s="259"/>
      <c r="R198" s="223">
        <f t="shared" si="85"/>
        <v>100</v>
      </c>
      <c r="S198" s="122">
        <f>SUM(S161:S197)</f>
        <v>2451301</v>
      </c>
      <c r="T198" s="222">
        <f>IF(S198=0,0,IF(ISNONTEXT(U198),S198/$AO198,S198/AT198))</f>
        <v>9.9436595150880862</v>
      </c>
      <c r="U198" s="522" t="s">
        <v>341</v>
      </c>
      <c r="V198" s="223">
        <f t="shared" si="87"/>
        <v>100</v>
      </c>
      <c r="W198" s="122">
        <f>SUM(W161:W197)</f>
        <v>26811110</v>
      </c>
      <c r="X198" s="259"/>
      <c r="Y198" s="222">
        <f>IF(W198=0,0,IF(ISNONTEXT(Z198),W198/$AO198,W198/AU198))</f>
        <v>3661.7194755531277</v>
      </c>
      <c r="Z198" s="522" t="s">
        <v>341</v>
      </c>
      <c r="AA198" s="223">
        <f t="shared" si="89"/>
        <v>100</v>
      </c>
      <c r="AB198" s="122">
        <f>SUM(AB161:AB197)</f>
        <v>62934837</v>
      </c>
      <c r="AC198" s="222">
        <f>IF(AB198=0,0,IF(ISNONTEXT(AD198),AB198/$AO198,AB198/AV198))</f>
        <v>221.14678618615241</v>
      </c>
      <c r="AD198" s="522" t="s">
        <v>341</v>
      </c>
      <c r="AE198" s="223">
        <f t="shared" si="91"/>
        <v>100</v>
      </c>
      <c r="AF198" s="122">
        <f>SUM(AF161:AF197)</f>
        <v>42349732</v>
      </c>
      <c r="AG198" s="222">
        <f>IF(AF198=0,0,IF(ISNONTEXT(AH198),AF198/$AO198,AF198/AW198))</f>
        <v>138.72695349096222</v>
      </c>
      <c r="AH198" s="259"/>
      <c r="AI198" s="223">
        <f t="shared" si="93"/>
        <v>100</v>
      </c>
      <c r="AJ198" s="122">
        <f>SUM(AJ161:AJ197)</f>
        <v>120456</v>
      </c>
      <c r="AK198" s="222">
        <f>IF(AJ198=0,0,IF(ISNONTEXT(AL198),AJ198/$AO198,AJ198/AX198))</f>
        <v>30.822927328556805</v>
      </c>
      <c r="AL198" s="522" t="s">
        <v>341</v>
      </c>
      <c r="AM198" s="223">
        <f t="shared" si="95"/>
        <v>100</v>
      </c>
      <c r="AN198" s="122">
        <f>SUM(AN161:AN197)</f>
        <v>572277712</v>
      </c>
      <c r="AO198" s="221">
        <f>SUM(AO161:AO197)</f>
        <v>305274</v>
      </c>
      <c r="AP198" s="221">
        <f t="shared" ref="AP198:AS198" si="97">SUM(AP161:AP197)</f>
        <v>305274</v>
      </c>
      <c r="AQ198" s="221">
        <f t="shared" si="97"/>
        <v>0</v>
      </c>
      <c r="AR198" s="221">
        <f t="shared" si="97"/>
        <v>305274</v>
      </c>
      <c r="AS198" s="221">
        <f t="shared" si="97"/>
        <v>305274</v>
      </c>
      <c r="AT198" s="221">
        <f>SUM(AT161:AT197)</f>
        <v>246519</v>
      </c>
      <c r="AU198" s="221">
        <f>SUM(AU161:AU197)</f>
        <v>7322</v>
      </c>
      <c r="AV198" s="221">
        <f>SUM(AV161:AV197)</f>
        <v>284584</v>
      </c>
      <c r="AW198" s="221">
        <f>SUM(AW161:AW197)</f>
        <v>305274</v>
      </c>
      <c r="AX198" s="221">
        <f>SUM(AX161:AX197)</f>
        <v>3908</v>
      </c>
    </row>
    <row r="199" spans="1:50" x14ac:dyDescent="0.2">
      <c r="B199" s="246"/>
      <c r="C199" s="206"/>
      <c r="D199" s="73"/>
      <c r="E199" s="260"/>
      <c r="F199" s="203"/>
      <c r="G199" s="206"/>
      <c r="H199" s="73"/>
      <c r="I199" s="260"/>
      <c r="J199" s="203"/>
      <c r="K199" s="206"/>
      <c r="L199" s="73"/>
      <c r="M199" s="260"/>
      <c r="N199" s="203"/>
      <c r="O199" s="206"/>
      <c r="P199" s="73"/>
      <c r="Q199" s="260"/>
      <c r="R199" s="203"/>
      <c r="S199" s="206"/>
      <c r="T199" s="73"/>
      <c r="U199" s="260"/>
      <c r="V199" s="203"/>
      <c r="W199" s="206"/>
      <c r="Y199" s="73"/>
      <c r="Z199" s="260"/>
      <c r="AA199" s="203"/>
      <c r="AB199" s="206"/>
      <c r="AC199" s="73"/>
      <c r="AD199" s="260"/>
      <c r="AE199" s="203"/>
      <c r="AF199" s="206"/>
      <c r="AG199" s="73"/>
      <c r="AH199" s="260"/>
      <c r="AI199" s="203"/>
      <c r="AJ199" s="206"/>
      <c r="AK199" s="73"/>
      <c r="AL199" s="260"/>
      <c r="AM199" s="203"/>
      <c r="AN199" s="206"/>
      <c r="AO199" s="204"/>
      <c r="AP199" s="204"/>
      <c r="AQ199" s="204"/>
      <c r="AR199" s="204"/>
      <c r="AS199" s="204"/>
      <c r="AT199" s="204"/>
      <c r="AU199" s="204"/>
      <c r="AV199" s="204"/>
      <c r="AW199" s="204"/>
      <c r="AX199" s="204"/>
    </row>
    <row r="200" spans="1:50" ht="13.5" thickBot="1" x14ac:dyDescent="0.25">
      <c r="A200" s="429">
        <f>(A44+A150+A198)</f>
        <v>170</v>
      </c>
      <c r="B200" s="430" t="s">
        <v>283</v>
      </c>
      <c r="C200" s="212">
        <f>(C44+C150+C198)</f>
        <v>1875656663</v>
      </c>
      <c r="D200" s="213">
        <f>IF(C200=0,0,IF(ISNONTEXT(E200),C200/$AO200,C200/AP200))</f>
        <v>221.92889178169702</v>
      </c>
      <c r="E200" s="258"/>
      <c r="F200" s="214"/>
      <c r="G200" s="212">
        <f>(G44+G150+G198)</f>
        <v>754809706</v>
      </c>
      <c r="H200" s="213">
        <f>IF(G200=0,0,IF(ISNONTEXT(I200),G200/$AO200,G200/AQ200))</f>
        <v>92.656332042241814</v>
      </c>
      <c r="I200" s="523" t="s">
        <v>341</v>
      </c>
      <c r="J200" s="214"/>
      <c r="K200" s="212">
        <f>(K44+K150+K198)</f>
        <v>7175317134</v>
      </c>
      <c r="L200" s="213">
        <f>IF(K200=0,0,IF(ISNONTEXT(M200),K200/$AO200,K200/AR200))</f>
        <v>848.98809635228122</v>
      </c>
      <c r="M200" s="258"/>
      <c r="N200" s="214"/>
      <c r="O200" s="212">
        <f>(O44+O150+O198)</f>
        <v>2657002335</v>
      </c>
      <c r="P200" s="213">
        <f>IF(O200=0,0,IF(ISNONTEXT(Q200),O200/$AO200,O200/AS200))</f>
        <v>314.37820966913881</v>
      </c>
      <c r="Q200" s="258"/>
      <c r="R200" s="214"/>
      <c r="S200" s="212">
        <f>(S44+S150+S198)</f>
        <v>4503765027</v>
      </c>
      <c r="T200" s="213">
        <f>IF(S200=0,0,IF(ISNONTEXT(U200),S200/$AO200,S200/AT200))</f>
        <v>532.88834838707078</v>
      </c>
      <c r="U200" s="261"/>
      <c r="V200" s="214"/>
      <c r="W200" s="212">
        <f>(W44+W150+W198)</f>
        <v>22399617460</v>
      </c>
      <c r="X200" s="258"/>
      <c r="Y200" s="213">
        <f>IF(W200=0,0,IF(ISNONTEXT(Z200),W200/$AO200,W200/AU200))</f>
        <v>2747.1859517303828</v>
      </c>
      <c r="Z200" s="523" t="s">
        <v>341</v>
      </c>
      <c r="AA200" s="214"/>
      <c r="AB200" s="212">
        <f>(AB44+AB150+AB198)</f>
        <v>1440922045</v>
      </c>
      <c r="AC200" s="213">
        <f>IF(AB200=0,0,IF(ISNONTEXT(AD200),AB200/$AO200,AB200/AV200))</f>
        <v>170.49081470976361</v>
      </c>
      <c r="AD200" s="261"/>
      <c r="AE200" s="214"/>
      <c r="AF200" s="212">
        <f>(AF44+AF150+AF198)</f>
        <v>1756887807</v>
      </c>
      <c r="AG200" s="213">
        <f>IF(AF200=0,0,IF(ISNONTEXT(AH200),AF200/$AO200,AF200/AW200))</f>
        <v>207.87608504461457</v>
      </c>
      <c r="AH200" s="258"/>
      <c r="AI200" s="214"/>
      <c r="AJ200" s="212">
        <f>(AJ44+AJ150+AJ198)</f>
        <v>2841278</v>
      </c>
      <c r="AK200" s="213">
        <f>IF(AJ200=0,0,IF(ISNONTEXT(AL200),AJ200/$AO200,AJ200/AX200))</f>
        <v>13.865980186423307</v>
      </c>
      <c r="AL200" s="523" t="s">
        <v>341</v>
      </c>
      <c r="AM200" s="214"/>
      <c r="AN200" s="212">
        <f t="shared" ref="AN200:AX200" si="98">(AN44+AN150+AN198)</f>
        <v>42566819455</v>
      </c>
      <c r="AO200" s="205">
        <f t="shared" si="98"/>
        <v>8451611</v>
      </c>
      <c r="AP200" s="205">
        <f t="shared" si="98"/>
        <v>8451611</v>
      </c>
      <c r="AQ200" s="205">
        <f t="shared" si="98"/>
        <v>8146337</v>
      </c>
      <c r="AR200" s="205">
        <f t="shared" si="98"/>
        <v>8451611</v>
      </c>
      <c r="AS200" s="205">
        <f t="shared" si="98"/>
        <v>8451611</v>
      </c>
      <c r="AT200" s="205">
        <f t="shared" si="98"/>
        <v>8392856</v>
      </c>
      <c r="AU200" s="205">
        <f t="shared" si="98"/>
        <v>8153659</v>
      </c>
      <c r="AV200" s="205">
        <f t="shared" si="98"/>
        <v>8418862</v>
      </c>
      <c r="AW200" s="205">
        <f t="shared" si="98"/>
        <v>8451611</v>
      </c>
      <c r="AX200" s="205">
        <f t="shared" si="98"/>
        <v>204910</v>
      </c>
    </row>
    <row r="201" spans="1:50" ht="13.5" thickTop="1" x14ac:dyDescent="0.2"/>
    <row r="203" spans="1:50" x14ac:dyDescent="0.2">
      <c r="C203" s="449" t="s">
        <v>481</v>
      </c>
    </row>
    <row r="204" spans="1:50" x14ac:dyDescent="0.2">
      <c r="C204" s="480" t="s">
        <v>555</v>
      </c>
      <c r="D204" s="473"/>
      <c r="E204" s="474"/>
      <c r="F204" s="473"/>
      <c r="G204" s="473"/>
      <c r="H204" s="473"/>
      <c r="I204" s="474"/>
      <c r="J204" s="473"/>
      <c r="K204" s="473"/>
      <c r="L204" s="473"/>
      <c r="M204" s="474"/>
      <c r="N204" s="473"/>
      <c r="O204" s="473"/>
      <c r="P204" s="473"/>
      <c r="Q204" s="474"/>
      <c r="R204" s="473"/>
      <c r="S204" s="473"/>
      <c r="T204" s="475"/>
    </row>
    <row r="205" spans="1:50" ht="17.25" customHeight="1" x14ac:dyDescent="0.2">
      <c r="C205" s="521" t="s">
        <v>556</v>
      </c>
      <c r="D205" s="476"/>
      <c r="E205" s="477"/>
      <c r="F205" s="476"/>
      <c r="G205" s="476"/>
      <c r="H205" s="476"/>
      <c r="I205" s="477"/>
      <c r="J205" s="476"/>
      <c r="K205" s="476"/>
      <c r="L205" s="476"/>
      <c r="M205" s="477"/>
      <c r="N205" s="476"/>
      <c r="O205" s="476"/>
      <c r="P205" s="476"/>
      <c r="Q205" s="477"/>
      <c r="R205" s="476"/>
      <c r="S205" s="476"/>
      <c r="T205" s="478"/>
    </row>
    <row r="206" spans="1:50" x14ac:dyDescent="0.2">
      <c r="C206" s="479" t="s">
        <v>538</v>
      </c>
      <c r="D206" s="476"/>
      <c r="E206" s="477"/>
      <c r="F206" s="476"/>
      <c r="G206" s="476"/>
      <c r="H206" s="476"/>
      <c r="I206" s="477"/>
      <c r="J206" s="476"/>
      <c r="K206" s="476"/>
      <c r="L206" s="476"/>
      <c r="M206" s="477"/>
      <c r="N206" s="476"/>
      <c r="O206" s="476"/>
      <c r="P206" s="476"/>
      <c r="Q206" s="477"/>
      <c r="R206" s="476"/>
      <c r="S206" s="476"/>
      <c r="T206" s="478"/>
    </row>
    <row r="213" spans="1:1" x14ac:dyDescent="0.2">
      <c r="A213" s="247"/>
    </row>
  </sheetData>
  <printOptions gridLinesSet="0"/>
  <pageMargins left="3.75" right="0.25" top="0.5" bottom="0.3" header="0.5" footer="0.5"/>
  <pageSetup paperSize="17" pageOrder="overThenDown"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53F55-4160-4107-9DC1-AAEB75206848}">
  <sheetPr transitionEvaluation="1" transitionEntry="1">
    <tabColor theme="4" tint="-0.249977111117893"/>
  </sheetPr>
  <dimension ref="A1:AH212"/>
  <sheetViews>
    <sheetView showGridLines="0" zoomScaleNormal="100" workbookViewId="0">
      <pane xSplit="2" ySplit="6" topLeftCell="C7" activePane="bottomRight" state="frozen"/>
      <selection activeCell="A2" sqref="A2"/>
      <selection pane="topRight" activeCell="A2" sqref="A2"/>
      <selection pane="bottomLeft" activeCell="A2" sqref="A2"/>
      <selection pane="bottomRight"/>
    </sheetView>
  </sheetViews>
  <sheetFormatPr defaultColWidth="12.7109375" defaultRowHeight="12.75" x14ac:dyDescent="0.2"/>
  <cols>
    <col min="1" max="1" width="5.85546875" style="66" customWidth="1"/>
    <col min="2" max="2" width="16.140625" style="66" customWidth="1"/>
    <col min="3" max="3" width="13.5703125" style="66" customWidth="1"/>
    <col min="4" max="4" width="10.28515625" style="66" customWidth="1"/>
    <col min="5" max="5" width="3.7109375" style="66" customWidth="1"/>
    <col min="6" max="6" width="11.28515625" style="66" customWidth="1"/>
    <col min="7" max="7" width="17.42578125" style="66" customWidth="1"/>
    <col min="8" max="8" width="10.7109375" style="66" customWidth="1"/>
    <col min="9" max="9" width="3.7109375" style="66" customWidth="1"/>
    <col min="10" max="10" width="12.140625" style="66" customWidth="1"/>
    <col min="11" max="12" width="13.42578125" style="66" customWidth="1"/>
    <col min="13" max="13" width="12.140625" style="66" customWidth="1"/>
    <col min="14" max="14" width="12.42578125" style="66" customWidth="1"/>
    <col min="15" max="15" width="13" style="66" customWidth="1"/>
    <col min="16" max="16" width="12.140625" style="66" customWidth="1"/>
    <col min="17" max="17" width="14.42578125" style="66" customWidth="1"/>
    <col min="18" max="18" width="16.5703125" style="66" customWidth="1"/>
    <col min="19" max="19" width="12.140625" style="66" customWidth="1"/>
    <col min="20" max="20" width="3.7109375" style="66" customWidth="1"/>
    <col min="21" max="21" width="10" style="66" customWidth="1"/>
    <col min="22" max="22" width="16.5703125" style="66" customWidth="1"/>
    <col min="23" max="23" width="17.28515625" style="66" customWidth="1"/>
    <col min="24" max="24" width="12.42578125" style="66" customWidth="1"/>
    <col min="25" max="25" width="14" style="66" customWidth="1"/>
    <col min="26" max="26" width="13.5703125" style="66" customWidth="1"/>
    <col min="27" max="27" width="14.28515625" style="66" customWidth="1"/>
    <col min="28" max="28" width="12.7109375" style="66" customWidth="1"/>
    <col min="29" max="29" width="16.7109375" style="66" customWidth="1"/>
    <col min="30" max="30" width="12.140625" style="66" hidden="1" customWidth="1"/>
    <col min="31" max="33" width="12.7109375" style="66" hidden="1" customWidth="1"/>
    <col min="34" max="16384" width="12.7109375" style="66"/>
  </cols>
  <sheetData>
    <row r="1" spans="1:34" s="271" customFormat="1" ht="15.75" x14ac:dyDescent="0.2">
      <c r="A1" s="325" t="s">
        <v>0</v>
      </c>
    </row>
    <row r="2" spans="1:34" s="272" customFormat="1" ht="15.75" x14ac:dyDescent="0.25">
      <c r="A2" s="360" t="s">
        <v>428</v>
      </c>
    </row>
    <row r="3" spans="1:34" s="273" customFormat="1" ht="15.75" x14ac:dyDescent="0.2">
      <c r="A3" s="323" t="s">
        <v>525</v>
      </c>
    </row>
    <row r="4" spans="1:34" ht="13.5" thickBot="1" x14ac:dyDescent="0.25">
      <c r="A4"/>
      <c r="B4"/>
      <c r="C4"/>
      <c r="D4"/>
      <c r="E4"/>
      <c r="F4"/>
      <c r="G4"/>
      <c r="H4"/>
      <c r="I4"/>
      <c r="J4"/>
      <c r="K4"/>
      <c r="L4"/>
      <c r="M4"/>
      <c r="N4"/>
      <c r="O4"/>
      <c r="P4"/>
      <c r="Q4"/>
      <c r="R4"/>
      <c r="S4"/>
      <c r="T4"/>
      <c r="U4"/>
      <c r="W4"/>
      <c r="X4"/>
      <c r="Y4"/>
      <c r="Z4"/>
      <c r="AA4"/>
      <c r="AB4"/>
      <c r="AC4"/>
      <c r="AD4"/>
      <c r="AE4"/>
      <c r="AF4"/>
      <c r="AG4"/>
      <c r="AH4"/>
    </row>
    <row r="5" spans="1:34" ht="30" customHeight="1" x14ac:dyDescent="0.25">
      <c r="A5"/>
      <c r="B5"/>
      <c r="C5"/>
      <c r="D5"/>
      <c r="E5"/>
      <c r="F5"/>
      <c r="G5"/>
      <c r="H5"/>
      <c r="I5"/>
      <c r="J5"/>
      <c r="K5" s="396" t="s">
        <v>417</v>
      </c>
      <c r="L5" s="397"/>
      <c r="M5" s="397"/>
      <c r="N5" s="397"/>
      <c r="O5" s="397"/>
      <c r="P5" s="397"/>
      <c r="Q5" s="398"/>
      <c r="R5"/>
      <c r="S5"/>
      <c r="T5"/>
      <c r="U5"/>
      <c r="W5" s="399" t="s">
        <v>335</v>
      </c>
      <c r="X5" s="400"/>
      <c r="Y5" s="400"/>
      <c r="Z5" s="400"/>
      <c r="AA5" s="400"/>
      <c r="AB5" s="400"/>
      <c r="AC5" s="401"/>
      <c r="AD5"/>
      <c r="AE5"/>
      <c r="AF5"/>
      <c r="AG5"/>
      <c r="AH5"/>
    </row>
    <row r="6" spans="1:34" s="86" customFormat="1" ht="60.75" thickBot="1" x14ac:dyDescent="0.3">
      <c r="A6" s="318" t="s">
        <v>1</v>
      </c>
      <c r="B6" s="324" t="s">
        <v>328</v>
      </c>
      <c r="C6" s="320" t="s">
        <v>382</v>
      </c>
      <c r="D6" s="320" t="s">
        <v>346</v>
      </c>
      <c r="E6" s="348"/>
      <c r="F6" s="320" t="s">
        <v>347</v>
      </c>
      <c r="G6" s="320" t="s">
        <v>383</v>
      </c>
      <c r="H6" s="320" t="s">
        <v>346</v>
      </c>
      <c r="I6" s="348"/>
      <c r="J6" s="320" t="s">
        <v>347</v>
      </c>
      <c r="K6" s="355" t="s">
        <v>412</v>
      </c>
      <c r="L6" s="356" t="s">
        <v>385</v>
      </c>
      <c r="M6" s="356" t="s">
        <v>413</v>
      </c>
      <c r="N6" s="356" t="s">
        <v>414</v>
      </c>
      <c r="O6" s="356" t="s">
        <v>415</v>
      </c>
      <c r="P6" s="356" t="s">
        <v>386</v>
      </c>
      <c r="Q6" s="357" t="s">
        <v>416</v>
      </c>
      <c r="R6" s="320" t="s">
        <v>384</v>
      </c>
      <c r="S6" s="320" t="s">
        <v>346</v>
      </c>
      <c r="T6" s="348"/>
      <c r="U6" s="320" t="s">
        <v>347</v>
      </c>
      <c r="V6" s="320" t="s">
        <v>245</v>
      </c>
      <c r="W6" s="320" t="s">
        <v>338</v>
      </c>
      <c r="X6" s="320" t="s">
        <v>348</v>
      </c>
      <c r="Y6" s="320" t="s">
        <v>352</v>
      </c>
      <c r="Z6" s="320" t="s">
        <v>348</v>
      </c>
      <c r="AA6" s="320" t="s">
        <v>353</v>
      </c>
      <c r="AB6" s="320" t="s">
        <v>348</v>
      </c>
      <c r="AC6" s="320" t="s">
        <v>342</v>
      </c>
      <c r="AD6" s="332" t="s">
        <v>343</v>
      </c>
      <c r="AE6" s="332" t="s">
        <v>343</v>
      </c>
      <c r="AF6" s="332" t="s">
        <v>343</v>
      </c>
      <c r="AG6" s="332" t="s">
        <v>343</v>
      </c>
    </row>
    <row r="7" spans="1:34" x14ac:dyDescent="0.2">
      <c r="A7" s="134">
        <v>1</v>
      </c>
      <c r="B7" s="134" t="s">
        <v>5</v>
      </c>
      <c r="C7" s="216">
        <v>1392023</v>
      </c>
      <c r="D7" s="218">
        <f t="shared" ref="D7:D44" si="0">IFERROR(C7/$AD7,0)</f>
        <v>8.7349196488519922</v>
      </c>
      <c r="E7" s="134"/>
      <c r="F7" s="218">
        <f t="shared" ref="F7:F45" si="1">IF(D$45,D7/D$45*100,0)</f>
        <v>84.706575558007728</v>
      </c>
      <c r="G7" s="216">
        <v>44711375</v>
      </c>
      <c r="H7" s="218">
        <f t="shared" ref="H7:H44" si="2">IFERROR(G7/$AD7,0)</f>
        <v>280.56308553428335</v>
      </c>
      <c r="I7" s="134"/>
      <c r="J7" s="218">
        <f t="shared" ref="J7:J45" si="3">IF(H$45,H7/H$45*100,0)</f>
        <v>119.29301972918415</v>
      </c>
      <c r="K7" s="216">
        <v>3428472</v>
      </c>
      <c r="L7" s="216">
        <v>2501403</v>
      </c>
      <c r="M7" s="216">
        <v>0</v>
      </c>
      <c r="N7" s="216">
        <v>0</v>
      </c>
      <c r="O7" s="216">
        <v>0</v>
      </c>
      <c r="P7" s="216">
        <v>0</v>
      </c>
      <c r="Q7" s="216">
        <v>0</v>
      </c>
      <c r="R7" s="216">
        <v>2190152</v>
      </c>
      <c r="S7" s="218">
        <f t="shared" ref="S7:S44" si="4">IFERROR(R7/$AD7,0)</f>
        <v>13.743164975558944</v>
      </c>
      <c r="T7" s="134"/>
      <c r="U7" s="218">
        <f t="shared" ref="U7:U45" si="5">IF(S$45,S7/S$45*100,0)</f>
        <v>116.36235219565702</v>
      </c>
      <c r="V7" s="216">
        <f t="shared" ref="V7:V45" si="6">(C7+G7+R7)</f>
        <v>48293550</v>
      </c>
      <c r="W7" s="216">
        <v>1716807</v>
      </c>
      <c r="X7" s="218">
        <f t="shared" ref="X7:X46" si="7">IF($V7,W7/$V7*100,0)</f>
        <v>3.5549405665974025</v>
      </c>
      <c r="Y7" s="216">
        <v>414450</v>
      </c>
      <c r="Z7" s="218">
        <f t="shared" ref="Z7:Z46" si="8">IF($V7,Y7/$V7*100,0)</f>
        <v>0.8581891370586755</v>
      </c>
      <c r="AA7" s="216">
        <v>20786</v>
      </c>
      <c r="AB7" s="218">
        <f t="shared" ref="AB7:AB46" si="9">IF($V7,AA7/$V7*100,0)</f>
        <v>4.3040944391124693E-2</v>
      </c>
      <c r="AC7" s="216">
        <v>4412</v>
      </c>
      <c r="AD7" s="219">
        <v>159363</v>
      </c>
      <c r="AE7" s="219">
        <v>159363</v>
      </c>
      <c r="AF7" s="219">
        <v>159363</v>
      </c>
      <c r="AG7" s="219">
        <v>159363</v>
      </c>
    </row>
    <row r="8" spans="1:34" x14ac:dyDescent="0.2">
      <c r="A8" s="110">
        <v>2</v>
      </c>
      <c r="B8" s="110" t="s">
        <v>7</v>
      </c>
      <c r="C8" s="111">
        <v>63750</v>
      </c>
      <c r="D8" s="112">
        <f t="shared" si="0"/>
        <v>3.8608284883720931</v>
      </c>
      <c r="E8" s="110"/>
      <c r="F8" s="112">
        <f t="shared" si="1"/>
        <v>37.440248246563002</v>
      </c>
      <c r="G8" s="111">
        <v>4967851</v>
      </c>
      <c r="H8" s="112">
        <f t="shared" si="2"/>
        <v>300.86306928294573</v>
      </c>
      <c r="I8" s="110"/>
      <c r="J8" s="112">
        <f t="shared" si="3"/>
        <v>127.92439886168729</v>
      </c>
      <c r="K8" s="111">
        <v>357286</v>
      </c>
      <c r="L8" s="111">
        <v>530433</v>
      </c>
      <c r="M8" s="111">
        <v>0</v>
      </c>
      <c r="N8" s="111">
        <v>0</v>
      </c>
      <c r="O8" s="111">
        <v>0</v>
      </c>
      <c r="P8" s="111">
        <v>0</v>
      </c>
      <c r="Q8" s="111">
        <v>0</v>
      </c>
      <c r="R8" s="111">
        <v>235644</v>
      </c>
      <c r="S8" s="112">
        <f t="shared" si="4"/>
        <v>14.271075581395349</v>
      </c>
      <c r="T8" s="110"/>
      <c r="U8" s="112">
        <f t="shared" si="5"/>
        <v>120.83213189730542</v>
      </c>
      <c r="V8" s="111">
        <f t="shared" si="6"/>
        <v>5267245</v>
      </c>
      <c r="W8" s="111">
        <v>389043</v>
      </c>
      <c r="X8" s="112">
        <f t="shared" si="7"/>
        <v>7.3860813385365596</v>
      </c>
      <c r="Y8" s="111">
        <v>0</v>
      </c>
      <c r="Z8" s="112">
        <f t="shared" si="8"/>
        <v>0</v>
      </c>
      <c r="AA8" s="111">
        <v>0</v>
      </c>
      <c r="AB8" s="112">
        <f t="shared" si="9"/>
        <v>0</v>
      </c>
      <c r="AC8" s="111">
        <v>0</v>
      </c>
      <c r="AD8" s="111">
        <v>16512</v>
      </c>
      <c r="AE8" s="111">
        <v>16512</v>
      </c>
      <c r="AF8" s="111">
        <v>16512</v>
      </c>
      <c r="AG8" s="111">
        <v>16512</v>
      </c>
    </row>
    <row r="9" spans="1:34" x14ac:dyDescent="0.2">
      <c r="A9" s="113">
        <v>3</v>
      </c>
      <c r="B9" s="113" t="s">
        <v>9</v>
      </c>
      <c r="C9" s="114">
        <v>75332</v>
      </c>
      <c r="D9" s="115">
        <f t="shared" si="0"/>
        <v>11.358866103739444</v>
      </c>
      <c r="E9" s="113"/>
      <c r="F9" s="115">
        <f t="shared" si="1"/>
        <v>110.15220386098844</v>
      </c>
      <c r="G9" s="114">
        <v>1504161</v>
      </c>
      <c r="H9" s="115">
        <f t="shared" si="2"/>
        <v>226.80352834740651</v>
      </c>
      <c r="I9" s="113"/>
      <c r="J9" s="115">
        <f t="shared" si="3"/>
        <v>96.434916697156282</v>
      </c>
      <c r="K9" s="114">
        <v>231781</v>
      </c>
      <c r="L9" s="114">
        <v>335684</v>
      </c>
      <c r="M9" s="114">
        <v>0</v>
      </c>
      <c r="N9" s="114">
        <v>0</v>
      </c>
      <c r="O9" s="114">
        <v>0</v>
      </c>
      <c r="P9" s="114">
        <v>0</v>
      </c>
      <c r="Q9" s="114">
        <v>0</v>
      </c>
      <c r="R9" s="114">
        <v>216669</v>
      </c>
      <c r="S9" s="115">
        <f t="shared" si="4"/>
        <v>32.670235223160432</v>
      </c>
      <c r="T9" s="113"/>
      <c r="U9" s="115">
        <f t="shared" si="5"/>
        <v>276.61644345484842</v>
      </c>
      <c r="V9" s="114">
        <f t="shared" si="6"/>
        <v>1796162</v>
      </c>
      <c r="W9" s="114">
        <v>290983</v>
      </c>
      <c r="X9" s="115">
        <f t="shared" si="7"/>
        <v>16.200264786806535</v>
      </c>
      <c r="Y9" s="114">
        <v>19865</v>
      </c>
      <c r="Z9" s="115">
        <f t="shared" si="8"/>
        <v>1.1059692833942596</v>
      </c>
      <c r="AA9" s="114">
        <v>42292</v>
      </c>
      <c r="AB9" s="115">
        <f t="shared" si="9"/>
        <v>2.3545760349010836</v>
      </c>
      <c r="AC9" s="114">
        <v>5020</v>
      </c>
      <c r="AD9" s="114">
        <v>6632</v>
      </c>
      <c r="AE9" s="114">
        <v>6632</v>
      </c>
      <c r="AF9" s="114">
        <v>6632</v>
      </c>
      <c r="AG9" s="114">
        <v>6632</v>
      </c>
    </row>
    <row r="10" spans="1:34" x14ac:dyDescent="0.2">
      <c r="A10" s="110">
        <v>4</v>
      </c>
      <c r="B10" s="110" t="s">
        <v>11</v>
      </c>
      <c r="C10" s="111">
        <v>698414</v>
      </c>
      <c r="D10" s="112">
        <f t="shared" si="0"/>
        <v>13.497748487718145</v>
      </c>
      <c r="E10" s="110"/>
      <c r="F10" s="112">
        <f t="shared" si="1"/>
        <v>130.89394042544501</v>
      </c>
      <c r="G10" s="111">
        <v>16524586</v>
      </c>
      <c r="H10" s="112">
        <f t="shared" si="2"/>
        <v>319.35886979881337</v>
      </c>
      <c r="I10" s="110"/>
      <c r="J10" s="112">
        <f t="shared" si="3"/>
        <v>135.78865474426254</v>
      </c>
      <c r="K10" s="111">
        <v>1961410</v>
      </c>
      <c r="L10" s="111">
        <v>1818415</v>
      </c>
      <c r="M10" s="111">
        <v>0</v>
      </c>
      <c r="N10" s="111">
        <v>0</v>
      </c>
      <c r="O10" s="111">
        <v>0</v>
      </c>
      <c r="P10" s="111">
        <v>0</v>
      </c>
      <c r="Q10" s="111">
        <v>0</v>
      </c>
      <c r="R10" s="111">
        <v>919149</v>
      </c>
      <c r="S10" s="112">
        <f t="shared" si="4"/>
        <v>17.763736157547882</v>
      </c>
      <c r="T10" s="110"/>
      <c r="U10" s="112">
        <f t="shared" si="5"/>
        <v>150.40422833833051</v>
      </c>
      <c r="V10" s="111">
        <f t="shared" si="6"/>
        <v>18142149</v>
      </c>
      <c r="W10" s="111">
        <v>623253</v>
      </c>
      <c r="X10" s="112">
        <f t="shared" si="7"/>
        <v>3.4353868441935957</v>
      </c>
      <c r="Y10" s="111">
        <v>0</v>
      </c>
      <c r="Z10" s="112">
        <f t="shared" si="8"/>
        <v>0</v>
      </c>
      <c r="AA10" s="111">
        <v>529725</v>
      </c>
      <c r="AB10" s="112">
        <f t="shared" si="9"/>
        <v>2.9198580609165981</v>
      </c>
      <c r="AC10" s="111">
        <v>32042</v>
      </c>
      <c r="AD10" s="111">
        <v>51743</v>
      </c>
      <c r="AE10" s="111">
        <v>51743</v>
      </c>
      <c r="AF10" s="111">
        <v>51743</v>
      </c>
      <c r="AG10" s="111">
        <v>51743</v>
      </c>
    </row>
    <row r="11" spans="1:34" x14ac:dyDescent="0.2">
      <c r="A11" s="113">
        <v>5</v>
      </c>
      <c r="B11" s="113" t="s">
        <v>13</v>
      </c>
      <c r="C11" s="114">
        <v>1238303</v>
      </c>
      <c r="D11" s="115">
        <f t="shared" si="0"/>
        <v>4.8894342200338778</v>
      </c>
      <c r="E11" s="113"/>
      <c r="F11" s="115">
        <f t="shared" si="1"/>
        <v>47.415116090923767</v>
      </c>
      <c r="G11" s="114">
        <v>36693132</v>
      </c>
      <c r="H11" s="115">
        <f t="shared" si="2"/>
        <v>144.88267834368497</v>
      </c>
      <c r="I11" s="113"/>
      <c r="J11" s="115">
        <f t="shared" si="3"/>
        <v>61.602873283050997</v>
      </c>
      <c r="K11" s="114">
        <v>5250448</v>
      </c>
      <c r="L11" s="114">
        <v>5241949</v>
      </c>
      <c r="M11" s="114">
        <v>0</v>
      </c>
      <c r="N11" s="114">
        <v>0</v>
      </c>
      <c r="O11" s="114">
        <v>0</v>
      </c>
      <c r="P11" s="114">
        <v>0</v>
      </c>
      <c r="Q11" s="114">
        <v>0</v>
      </c>
      <c r="R11" s="114">
        <v>1945776</v>
      </c>
      <c r="S11" s="115">
        <f t="shared" si="4"/>
        <v>7.6828884036626244</v>
      </c>
      <c r="T11" s="113"/>
      <c r="U11" s="118">
        <f t="shared" si="5"/>
        <v>65.050442739850752</v>
      </c>
      <c r="V11" s="114">
        <f t="shared" si="6"/>
        <v>39877211</v>
      </c>
      <c r="W11" s="114">
        <v>2128271</v>
      </c>
      <c r="X11" s="118">
        <f t="shared" si="7"/>
        <v>5.3370608089918825</v>
      </c>
      <c r="Y11" s="114">
        <v>322657</v>
      </c>
      <c r="Z11" s="118">
        <f t="shared" si="8"/>
        <v>0.80912629521658375</v>
      </c>
      <c r="AA11" s="114">
        <v>-8745</v>
      </c>
      <c r="AB11" s="118">
        <f t="shared" si="9"/>
        <v>-2.1929818512132156E-2</v>
      </c>
      <c r="AC11" s="114">
        <v>1665519</v>
      </c>
      <c r="AD11" s="114">
        <v>253261</v>
      </c>
      <c r="AE11" s="114">
        <v>253261</v>
      </c>
      <c r="AF11" s="114">
        <v>253261</v>
      </c>
      <c r="AG11" s="114">
        <v>253261</v>
      </c>
    </row>
    <row r="12" spans="1:34" x14ac:dyDescent="0.2">
      <c r="A12" s="110">
        <v>6</v>
      </c>
      <c r="B12" s="110" t="s">
        <v>15</v>
      </c>
      <c r="C12" s="111">
        <v>0</v>
      </c>
      <c r="D12" s="112">
        <f t="shared" si="0"/>
        <v>0</v>
      </c>
      <c r="E12" s="110"/>
      <c r="F12" s="112">
        <f t="shared" si="1"/>
        <v>0</v>
      </c>
      <c r="G12" s="111">
        <v>0</v>
      </c>
      <c r="H12" s="112">
        <f t="shared" si="2"/>
        <v>0</v>
      </c>
      <c r="I12" s="110"/>
      <c r="J12" s="112">
        <f t="shared" si="3"/>
        <v>0</v>
      </c>
      <c r="K12" s="111">
        <v>0</v>
      </c>
      <c r="L12" s="111">
        <v>0</v>
      </c>
      <c r="M12" s="111">
        <v>0</v>
      </c>
      <c r="N12" s="111">
        <v>0</v>
      </c>
      <c r="O12" s="111">
        <v>0</v>
      </c>
      <c r="P12" s="111">
        <v>0</v>
      </c>
      <c r="Q12" s="111">
        <v>0</v>
      </c>
      <c r="R12" s="111">
        <v>0</v>
      </c>
      <c r="S12" s="112">
        <f t="shared" si="4"/>
        <v>0</v>
      </c>
      <c r="T12" s="110"/>
      <c r="U12" s="220">
        <f t="shared" si="5"/>
        <v>0</v>
      </c>
      <c r="V12" s="111">
        <f t="shared" si="6"/>
        <v>0</v>
      </c>
      <c r="W12" s="111">
        <v>0</v>
      </c>
      <c r="X12" s="220">
        <f t="shared" si="7"/>
        <v>0</v>
      </c>
      <c r="Y12" s="111">
        <v>0</v>
      </c>
      <c r="Z12" s="220">
        <f t="shared" si="8"/>
        <v>0</v>
      </c>
      <c r="AA12" s="111">
        <v>0</v>
      </c>
      <c r="AB12" s="220">
        <f t="shared" si="9"/>
        <v>0</v>
      </c>
      <c r="AC12" s="111">
        <v>0</v>
      </c>
      <c r="AD12" s="111">
        <v>0</v>
      </c>
      <c r="AE12" s="111">
        <v>0</v>
      </c>
      <c r="AF12" s="111">
        <v>0</v>
      </c>
      <c r="AG12" s="111">
        <v>0</v>
      </c>
    </row>
    <row r="13" spans="1:34" x14ac:dyDescent="0.2">
      <c r="A13" s="113">
        <v>7</v>
      </c>
      <c r="B13" s="113" t="s">
        <v>244</v>
      </c>
      <c r="C13" s="114">
        <v>73078</v>
      </c>
      <c r="D13" s="115">
        <f t="shared" si="0"/>
        <v>13.226787330316743</v>
      </c>
      <c r="E13" s="113"/>
      <c r="F13" s="115">
        <f t="shared" si="1"/>
        <v>128.26630414767757</v>
      </c>
      <c r="G13" s="114">
        <v>1855802</v>
      </c>
      <c r="H13" s="115">
        <f t="shared" si="2"/>
        <v>335.89176470588234</v>
      </c>
      <c r="I13" s="113"/>
      <c r="J13" s="115">
        <f t="shared" si="3"/>
        <v>142.81829998277883</v>
      </c>
      <c r="K13" s="114">
        <v>284001</v>
      </c>
      <c r="L13" s="114">
        <v>404432</v>
      </c>
      <c r="M13" s="114">
        <v>0</v>
      </c>
      <c r="N13" s="114">
        <v>0</v>
      </c>
      <c r="O13" s="114">
        <v>0</v>
      </c>
      <c r="P13" s="114">
        <v>0</v>
      </c>
      <c r="Q13" s="114">
        <v>0</v>
      </c>
      <c r="R13" s="114">
        <v>169031</v>
      </c>
      <c r="S13" s="115">
        <f t="shared" si="4"/>
        <v>30.593846153846155</v>
      </c>
      <c r="T13" s="113"/>
      <c r="U13" s="118">
        <f t="shared" si="5"/>
        <v>259.03581216588043</v>
      </c>
      <c r="V13" s="114">
        <f t="shared" si="6"/>
        <v>2097911</v>
      </c>
      <c r="W13" s="114">
        <v>232247</v>
      </c>
      <c r="X13" s="118">
        <f t="shared" si="7"/>
        <v>11.070393357964184</v>
      </c>
      <c r="Y13" s="114">
        <v>0</v>
      </c>
      <c r="Z13" s="118">
        <f t="shared" si="8"/>
        <v>0</v>
      </c>
      <c r="AA13" s="114">
        <v>0</v>
      </c>
      <c r="AB13" s="118">
        <f t="shared" si="9"/>
        <v>0</v>
      </c>
      <c r="AC13" s="114">
        <v>1813</v>
      </c>
      <c r="AD13" s="114">
        <v>5525</v>
      </c>
      <c r="AE13" s="114">
        <v>5525</v>
      </c>
      <c r="AF13" s="114">
        <v>5525</v>
      </c>
      <c r="AG13" s="114">
        <v>5525</v>
      </c>
    </row>
    <row r="14" spans="1:34" x14ac:dyDescent="0.2">
      <c r="A14" s="110">
        <v>8</v>
      </c>
      <c r="B14" s="110" t="s">
        <v>18</v>
      </c>
      <c r="C14" s="111">
        <v>236035</v>
      </c>
      <c r="D14" s="112">
        <f t="shared" si="0"/>
        <v>5.5277517564402814</v>
      </c>
      <c r="E14" s="110"/>
      <c r="F14" s="112">
        <f t="shared" si="1"/>
        <v>53.605177911895026</v>
      </c>
      <c r="G14" s="111">
        <v>7361043</v>
      </c>
      <c r="H14" s="112">
        <f t="shared" si="2"/>
        <v>172.38976580796253</v>
      </c>
      <c r="I14" s="110"/>
      <c r="J14" s="112">
        <f t="shared" si="3"/>
        <v>73.29865115532381</v>
      </c>
      <c r="K14" s="111">
        <v>829104</v>
      </c>
      <c r="L14" s="111">
        <v>359650</v>
      </c>
      <c r="M14" s="111">
        <v>0</v>
      </c>
      <c r="N14" s="111">
        <v>0</v>
      </c>
      <c r="O14" s="111">
        <v>0</v>
      </c>
      <c r="P14" s="111">
        <v>0</v>
      </c>
      <c r="Q14" s="111">
        <v>0</v>
      </c>
      <c r="R14" s="111">
        <v>513099</v>
      </c>
      <c r="S14" s="112">
        <f t="shared" si="4"/>
        <v>12.016370023419205</v>
      </c>
      <c r="T14" s="110"/>
      <c r="U14" s="220">
        <f t="shared" si="5"/>
        <v>101.74170820659694</v>
      </c>
      <c r="V14" s="111">
        <f t="shared" si="6"/>
        <v>8110177</v>
      </c>
      <c r="W14" s="111">
        <v>497834</v>
      </c>
      <c r="X14" s="220">
        <f t="shared" si="7"/>
        <v>6.138386375537797</v>
      </c>
      <c r="Y14" s="111">
        <v>0</v>
      </c>
      <c r="Z14" s="220">
        <f t="shared" si="8"/>
        <v>0</v>
      </c>
      <c r="AA14" s="111">
        <v>0</v>
      </c>
      <c r="AB14" s="220">
        <f t="shared" si="9"/>
        <v>0</v>
      </c>
      <c r="AC14" s="111">
        <v>68622</v>
      </c>
      <c r="AD14" s="111">
        <v>42700</v>
      </c>
      <c r="AE14" s="111">
        <v>42700</v>
      </c>
      <c r="AF14" s="111">
        <v>42700</v>
      </c>
      <c r="AG14" s="111">
        <v>42700</v>
      </c>
    </row>
    <row r="15" spans="1:34" x14ac:dyDescent="0.2">
      <c r="A15" s="113">
        <v>9</v>
      </c>
      <c r="B15" s="113" t="s">
        <v>20</v>
      </c>
      <c r="C15" s="114">
        <v>0</v>
      </c>
      <c r="D15" s="115">
        <f t="shared" si="0"/>
        <v>0</v>
      </c>
      <c r="E15" s="113"/>
      <c r="F15" s="115">
        <f t="shared" si="1"/>
        <v>0</v>
      </c>
      <c r="G15" s="114">
        <v>0</v>
      </c>
      <c r="H15" s="115">
        <f t="shared" si="2"/>
        <v>0</v>
      </c>
      <c r="I15" s="113"/>
      <c r="J15" s="115">
        <f t="shared" si="3"/>
        <v>0</v>
      </c>
      <c r="K15" s="114">
        <v>0</v>
      </c>
      <c r="L15" s="114">
        <v>0</v>
      </c>
      <c r="M15" s="114">
        <v>0</v>
      </c>
      <c r="N15" s="114">
        <v>0</v>
      </c>
      <c r="O15" s="114">
        <v>0</v>
      </c>
      <c r="P15" s="114">
        <v>0</v>
      </c>
      <c r="Q15" s="114">
        <v>0</v>
      </c>
      <c r="R15" s="114">
        <v>0</v>
      </c>
      <c r="S15" s="115">
        <f t="shared" si="4"/>
        <v>0</v>
      </c>
      <c r="T15" s="113"/>
      <c r="U15" s="118">
        <f t="shared" si="5"/>
        <v>0</v>
      </c>
      <c r="V15" s="114">
        <f t="shared" si="6"/>
        <v>0</v>
      </c>
      <c r="W15" s="114">
        <v>0</v>
      </c>
      <c r="X15" s="118">
        <f t="shared" si="7"/>
        <v>0</v>
      </c>
      <c r="Y15" s="114">
        <v>0</v>
      </c>
      <c r="Z15" s="118">
        <f t="shared" si="8"/>
        <v>0</v>
      </c>
      <c r="AA15" s="114">
        <v>0</v>
      </c>
      <c r="AB15" s="118">
        <f t="shared" si="9"/>
        <v>0</v>
      </c>
      <c r="AC15" s="114">
        <v>0</v>
      </c>
      <c r="AD15" s="114">
        <v>0</v>
      </c>
      <c r="AE15" s="114">
        <v>0</v>
      </c>
      <c r="AF15" s="114">
        <v>0</v>
      </c>
      <c r="AG15" s="114">
        <v>0</v>
      </c>
    </row>
    <row r="16" spans="1:34" x14ac:dyDescent="0.2">
      <c r="A16" s="110">
        <v>10</v>
      </c>
      <c r="B16" s="110" t="s">
        <v>22</v>
      </c>
      <c r="C16" s="111">
        <v>525543</v>
      </c>
      <c r="D16" s="112">
        <f t="shared" si="0"/>
        <v>21.858461922389054</v>
      </c>
      <c r="E16" s="110"/>
      <c r="F16" s="112">
        <f t="shared" si="1"/>
        <v>211.97166440495289</v>
      </c>
      <c r="G16" s="111">
        <v>16700455</v>
      </c>
      <c r="H16" s="112">
        <f t="shared" si="2"/>
        <v>694.60778604999371</v>
      </c>
      <c r="I16" s="110"/>
      <c r="J16" s="112">
        <f t="shared" si="3"/>
        <v>295.34127829935613</v>
      </c>
      <c r="K16" s="111">
        <v>1295185</v>
      </c>
      <c r="L16" s="111">
        <v>1208117</v>
      </c>
      <c r="M16" s="111">
        <v>0</v>
      </c>
      <c r="N16" s="111">
        <v>0</v>
      </c>
      <c r="O16" s="111">
        <v>0</v>
      </c>
      <c r="P16" s="111">
        <v>0</v>
      </c>
      <c r="Q16" s="111">
        <v>0</v>
      </c>
      <c r="R16" s="111">
        <v>676772</v>
      </c>
      <c r="S16" s="112">
        <f t="shared" si="4"/>
        <v>28.14840078193237</v>
      </c>
      <c r="T16" s="110"/>
      <c r="U16" s="220">
        <f t="shared" si="5"/>
        <v>238.33040870547424</v>
      </c>
      <c r="V16" s="111">
        <f t="shared" si="6"/>
        <v>17902770</v>
      </c>
      <c r="W16" s="111">
        <v>559918</v>
      </c>
      <c r="X16" s="220">
        <f t="shared" si="7"/>
        <v>3.1275495356305196</v>
      </c>
      <c r="Y16" s="111">
        <v>0</v>
      </c>
      <c r="Z16" s="220">
        <f t="shared" si="8"/>
        <v>0</v>
      </c>
      <c r="AA16" s="111">
        <v>0</v>
      </c>
      <c r="AB16" s="220">
        <f t="shared" si="9"/>
        <v>0</v>
      </c>
      <c r="AC16" s="111">
        <v>21977</v>
      </c>
      <c r="AD16" s="111">
        <v>24043</v>
      </c>
      <c r="AE16" s="111">
        <v>24043</v>
      </c>
      <c r="AF16" s="111">
        <v>24043</v>
      </c>
      <c r="AG16" s="111">
        <v>24043</v>
      </c>
    </row>
    <row r="17" spans="1:33" x14ac:dyDescent="0.2">
      <c r="A17" s="113">
        <v>11</v>
      </c>
      <c r="B17" s="113" t="s">
        <v>24</v>
      </c>
      <c r="C17" s="114">
        <v>1397863</v>
      </c>
      <c r="D17" s="115">
        <f t="shared" si="0"/>
        <v>88.093206453239219</v>
      </c>
      <c r="E17" s="113"/>
      <c r="F17" s="115">
        <f t="shared" si="1"/>
        <v>854.28076600100201</v>
      </c>
      <c r="G17" s="114">
        <v>7134376</v>
      </c>
      <c r="H17" s="115">
        <f t="shared" si="2"/>
        <v>449.60776405344086</v>
      </c>
      <c r="I17" s="113"/>
      <c r="J17" s="115">
        <f t="shared" si="3"/>
        <v>191.1693684344927</v>
      </c>
      <c r="K17" s="114">
        <v>1105585</v>
      </c>
      <c r="L17" s="114">
        <v>796324</v>
      </c>
      <c r="M17" s="114">
        <v>0</v>
      </c>
      <c r="N17" s="114">
        <v>0</v>
      </c>
      <c r="O17" s="114">
        <v>0</v>
      </c>
      <c r="P17" s="114">
        <v>0</v>
      </c>
      <c r="Q17" s="114">
        <v>0</v>
      </c>
      <c r="R17" s="114">
        <v>491732</v>
      </c>
      <c r="S17" s="115">
        <f t="shared" si="4"/>
        <v>30.988908495084448</v>
      </c>
      <c r="T17" s="113"/>
      <c r="U17" s="118">
        <f t="shared" si="5"/>
        <v>262.3807755256426</v>
      </c>
      <c r="V17" s="114">
        <f t="shared" si="6"/>
        <v>9023971</v>
      </c>
      <c r="W17" s="114">
        <v>365891</v>
      </c>
      <c r="X17" s="118">
        <f t="shared" si="7"/>
        <v>4.0546562040148402</v>
      </c>
      <c r="Y17" s="114">
        <v>0</v>
      </c>
      <c r="Z17" s="118">
        <f t="shared" si="8"/>
        <v>0</v>
      </c>
      <c r="AA17" s="114">
        <v>0</v>
      </c>
      <c r="AB17" s="118">
        <f t="shared" si="9"/>
        <v>0</v>
      </c>
      <c r="AC17" s="114">
        <v>236054</v>
      </c>
      <c r="AD17" s="114">
        <v>15868</v>
      </c>
      <c r="AE17" s="114">
        <v>15868</v>
      </c>
      <c r="AF17" s="114">
        <v>15868</v>
      </c>
      <c r="AG17" s="114">
        <v>15868</v>
      </c>
    </row>
    <row r="18" spans="1:33" x14ac:dyDescent="0.2">
      <c r="A18" s="110">
        <v>12</v>
      </c>
      <c r="B18" s="110" t="s">
        <v>26</v>
      </c>
      <c r="C18" s="111">
        <v>0</v>
      </c>
      <c r="D18" s="112">
        <f t="shared" si="0"/>
        <v>0</v>
      </c>
      <c r="E18" s="110"/>
      <c r="F18" s="112">
        <f t="shared" si="1"/>
        <v>0</v>
      </c>
      <c r="G18" s="111">
        <v>0</v>
      </c>
      <c r="H18" s="112">
        <f t="shared" si="2"/>
        <v>0</v>
      </c>
      <c r="I18" s="110"/>
      <c r="J18" s="112">
        <f t="shared" si="3"/>
        <v>0</v>
      </c>
      <c r="K18" s="111">
        <v>0</v>
      </c>
      <c r="L18" s="111">
        <v>0</v>
      </c>
      <c r="M18" s="111">
        <v>0</v>
      </c>
      <c r="N18" s="111">
        <v>0</v>
      </c>
      <c r="O18" s="111">
        <v>0</v>
      </c>
      <c r="P18" s="111">
        <v>0</v>
      </c>
      <c r="Q18" s="111">
        <v>0</v>
      </c>
      <c r="R18" s="111">
        <v>0</v>
      </c>
      <c r="S18" s="112">
        <f t="shared" si="4"/>
        <v>0</v>
      </c>
      <c r="T18" s="110"/>
      <c r="U18" s="220">
        <f t="shared" si="5"/>
        <v>0</v>
      </c>
      <c r="V18" s="111">
        <f t="shared" si="6"/>
        <v>0</v>
      </c>
      <c r="W18" s="111">
        <v>0</v>
      </c>
      <c r="X18" s="220">
        <f t="shared" si="7"/>
        <v>0</v>
      </c>
      <c r="Y18" s="111">
        <v>0</v>
      </c>
      <c r="Z18" s="220">
        <f t="shared" si="8"/>
        <v>0</v>
      </c>
      <c r="AA18" s="111">
        <v>0</v>
      </c>
      <c r="AB18" s="220">
        <f t="shared" si="9"/>
        <v>0</v>
      </c>
      <c r="AC18" s="111">
        <v>0</v>
      </c>
      <c r="AD18" s="111">
        <v>0</v>
      </c>
      <c r="AE18" s="111">
        <v>0</v>
      </c>
      <c r="AF18" s="111">
        <v>0</v>
      </c>
      <c r="AG18" s="111">
        <v>0</v>
      </c>
    </row>
    <row r="19" spans="1:33" x14ac:dyDescent="0.2">
      <c r="A19" s="113">
        <v>13</v>
      </c>
      <c r="B19" s="113" t="s">
        <v>28</v>
      </c>
      <c r="C19" s="114">
        <v>447687</v>
      </c>
      <c r="D19" s="115">
        <f t="shared" si="0"/>
        <v>15.972278711334688</v>
      </c>
      <c r="E19" s="113"/>
      <c r="F19" s="115">
        <f t="shared" si="1"/>
        <v>154.89061008970424</v>
      </c>
      <c r="G19" s="114">
        <v>10778939</v>
      </c>
      <c r="H19" s="115">
        <f t="shared" si="2"/>
        <v>384.56380891219806</v>
      </c>
      <c r="I19" s="113"/>
      <c r="J19" s="115">
        <f t="shared" si="3"/>
        <v>163.51323609209192</v>
      </c>
      <c r="K19" s="114">
        <v>1295893</v>
      </c>
      <c r="L19" s="114">
        <v>1148948</v>
      </c>
      <c r="M19" s="114">
        <v>0</v>
      </c>
      <c r="N19" s="114">
        <v>0</v>
      </c>
      <c r="O19" s="114">
        <v>0</v>
      </c>
      <c r="P19" s="114">
        <v>0</v>
      </c>
      <c r="Q19" s="114">
        <v>0</v>
      </c>
      <c r="R19" s="114">
        <v>577154</v>
      </c>
      <c r="S19" s="115">
        <f t="shared" si="4"/>
        <v>20.591316136858254</v>
      </c>
      <c r="T19" s="113"/>
      <c r="U19" s="118">
        <f t="shared" si="5"/>
        <v>174.3451370008579</v>
      </c>
      <c r="V19" s="114">
        <f t="shared" si="6"/>
        <v>11803780</v>
      </c>
      <c r="W19" s="114">
        <v>430102</v>
      </c>
      <c r="X19" s="118">
        <f t="shared" si="7"/>
        <v>3.6437649634269702</v>
      </c>
      <c r="Y19" s="114">
        <v>359485</v>
      </c>
      <c r="Z19" s="118">
        <f t="shared" si="8"/>
        <v>3.0455074560861011</v>
      </c>
      <c r="AA19" s="114">
        <v>0</v>
      </c>
      <c r="AB19" s="118">
        <f t="shared" si="9"/>
        <v>0</v>
      </c>
      <c r="AC19" s="114">
        <v>153997</v>
      </c>
      <c r="AD19" s="114">
        <v>28029</v>
      </c>
      <c r="AE19" s="114">
        <v>28029</v>
      </c>
      <c r="AF19" s="114">
        <v>28029</v>
      </c>
      <c r="AG19" s="114">
        <v>28029</v>
      </c>
    </row>
    <row r="20" spans="1:33" x14ac:dyDescent="0.2">
      <c r="A20" s="110">
        <v>14</v>
      </c>
      <c r="B20" s="110" t="s">
        <v>30</v>
      </c>
      <c r="C20" s="111">
        <v>83117</v>
      </c>
      <c r="D20" s="112">
        <f t="shared" si="0"/>
        <v>12.228483154332794</v>
      </c>
      <c r="E20" s="110"/>
      <c r="F20" s="112">
        <f t="shared" si="1"/>
        <v>118.58528457195968</v>
      </c>
      <c r="G20" s="111">
        <v>2031966</v>
      </c>
      <c r="H20" s="112">
        <f t="shared" si="2"/>
        <v>298.95041930263352</v>
      </c>
      <c r="I20" s="110"/>
      <c r="J20" s="112">
        <f t="shared" si="3"/>
        <v>127.11115648020326</v>
      </c>
      <c r="K20" s="111">
        <v>174602</v>
      </c>
      <c r="L20" s="111">
        <v>0</v>
      </c>
      <c r="M20" s="111">
        <v>0</v>
      </c>
      <c r="N20" s="111">
        <v>0</v>
      </c>
      <c r="O20" s="111">
        <v>0</v>
      </c>
      <c r="P20" s="111">
        <v>0</v>
      </c>
      <c r="Q20" s="111">
        <v>0</v>
      </c>
      <c r="R20" s="111">
        <v>158887</v>
      </c>
      <c r="S20" s="112">
        <f t="shared" si="4"/>
        <v>23.376048256583786</v>
      </c>
      <c r="T20" s="110"/>
      <c r="U20" s="220">
        <f t="shared" si="5"/>
        <v>197.92325603401622</v>
      </c>
      <c r="V20" s="111">
        <f t="shared" si="6"/>
        <v>2273970</v>
      </c>
      <c r="W20" s="111">
        <v>158728</v>
      </c>
      <c r="X20" s="220">
        <f t="shared" si="7"/>
        <v>6.9802152183186239</v>
      </c>
      <c r="Y20" s="111">
        <v>0</v>
      </c>
      <c r="Z20" s="220">
        <f t="shared" si="8"/>
        <v>0</v>
      </c>
      <c r="AA20" s="111">
        <v>0</v>
      </c>
      <c r="AB20" s="220">
        <f t="shared" si="9"/>
        <v>0</v>
      </c>
      <c r="AC20" s="111">
        <v>715</v>
      </c>
      <c r="AD20" s="111">
        <v>6797</v>
      </c>
      <c r="AE20" s="111">
        <v>6797</v>
      </c>
      <c r="AF20" s="111">
        <v>6797</v>
      </c>
      <c r="AG20" s="111">
        <v>6797</v>
      </c>
    </row>
    <row r="21" spans="1:33" x14ac:dyDescent="0.2">
      <c r="A21" s="113">
        <v>15</v>
      </c>
      <c r="B21" s="113" t="s">
        <v>32</v>
      </c>
      <c r="C21" s="114">
        <v>994986</v>
      </c>
      <c r="D21" s="115">
        <f t="shared" si="0"/>
        <v>7.2736616639740337</v>
      </c>
      <c r="E21" s="113"/>
      <c r="F21" s="115">
        <f t="shared" si="1"/>
        <v>70.536077730695183</v>
      </c>
      <c r="G21" s="114">
        <v>41779342</v>
      </c>
      <c r="H21" s="115">
        <f t="shared" si="2"/>
        <v>305.42017500895514</v>
      </c>
      <c r="I21" s="113"/>
      <c r="J21" s="115">
        <f t="shared" si="3"/>
        <v>129.86204116500588</v>
      </c>
      <c r="K21" s="114">
        <v>2430301</v>
      </c>
      <c r="L21" s="114">
        <v>3056320</v>
      </c>
      <c r="M21" s="114">
        <v>0</v>
      </c>
      <c r="N21" s="114">
        <v>0</v>
      </c>
      <c r="O21" s="114">
        <v>0</v>
      </c>
      <c r="P21" s="114">
        <v>0</v>
      </c>
      <c r="Q21" s="114">
        <v>0</v>
      </c>
      <c r="R21" s="114">
        <v>946560</v>
      </c>
      <c r="S21" s="115">
        <f t="shared" si="4"/>
        <v>6.9196523213907142</v>
      </c>
      <c r="T21" s="113"/>
      <c r="U21" s="118">
        <f t="shared" si="5"/>
        <v>58.588179791563221</v>
      </c>
      <c r="V21" s="114">
        <f t="shared" si="6"/>
        <v>43720888</v>
      </c>
      <c r="W21" s="114">
        <v>996818</v>
      </c>
      <c r="X21" s="118">
        <f t="shared" si="7"/>
        <v>2.2799582661724527</v>
      </c>
      <c r="Y21" s="114">
        <v>0</v>
      </c>
      <c r="Z21" s="118">
        <f t="shared" si="8"/>
        <v>0</v>
      </c>
      <c r="AA21" s="114">
        <v>110928</v>
      </c>
      <c r="AB21" s="118">
        <f t="shared" si="9"/>
        <v>0.25371854295365637</v>
      </c>
      <c r="AC21" s="114">
        <v>3643715</v>
      </c>
      <c r="AD21" s="114">
        <v>136793</v>
      </c>
      <c r="AE21" s="114">
        <v>136793</v>
      </c>
      <c r="AF21" s="114">
        <v>136793</v>
      </c>
      <c r="AG21" s="114">
        <v>136793</v>
      </c>
    </row>
    <row r="22" spans="1:33" x14ac:dyDescent="0.2">
      <c r="A22" s="110">
        <v>16</v>
      </c>
      <c r="B22" s="110" t="s">
        <v>34</v>
      </c>
      <c r="C22" s="111">
        <v>356562</v>
      </c>
      <c r="D22" s="112">
        <f t="shared" si="0"/>
        <v>6.2687810967140773</v>
      </c>
      <c r="E22" s="110"/>
      <c r="F22" s="112">
        <f t="shared" si="1"/>
        <v>60.791283832268618</v>
      </c>
      <c r="G22" s="111">
        <v>6717664</v>
      </c>
      <c r="H22" s="112">
        <f t="shared" si="2"/>
        <v>118.10446737811846</v>
      </c>
      <c r="I22" s="110"/>
      <c r="J22" s="112">
        <f t="shared" si="3"/>
        <v>50.217007452040818</v>
      </c>
      <c r="K22" s="111">
        <v>1469722</v>
      </c>
      <c r="L22" s="111">
        <v>1153504</v>
      </c>
      <c r="M22" s="111">
        <v>0</v>
      </c>
      <c r="N22" s="111">
        <v>0</v>
      </c>
      <c r="O22" s="111">
        <v>0</v>
      </c>
      <c r="P22" s="111">
        <v>0</v>
      </c>
      <c r="Q22" s="111">
        <v>0</v>
      </c>
      <c r="R22" s="111">
        <v>602474</v>
      </c>
      <c r="S22" s="112">
        <f t="shared" si="4"/>
        <v>10.592204504298598</v>
      </c>
      <c r="T22" s="110"/>
      <c r="U22" s="220">
        <f t="shared" si="5"/>
        <v>89.683405041675286</v>
      </c>
      <c r="V22" s="111">
        <f t="shared" si="6"/>
        <v>7676700</v>
      </c>
      <c r="W22" s="111">
        <v>516112</v>
      </c>
      <c r="X22" s="220">
        <f t="shared" si="7"/>
        <v>6.7230971641460524</v>
      </c>
      <c r="Y22" s="111">
        <v>0</v>
      </c>
      <c r="Z22" s="220">
        <f t="shared" si="8"/>
        <v>0</v>
      </c>
      <c r="AA22" s="111">
        <v>0</v>
      </c>
      <c r="AB22" s="220">
        <f t="shared" si="9"/>
        <v>0</v>
      </c>
      <c r="AC22" s="111">
        <v>0</v>
      </c>
      <c r="AD22" s="111">
        <v>56879</v>
      </c>
      <c r="AE22" s="111">
        <v>56879</v>
      </c>
      <c r="AF22" s="111">
        <v>56879</v>
      </c>
      <c r="AG22" s="111">
        <v>56879</v>
      </c>
    </row>
    <row r="23" spans="1:33" x14ac:dyDescent="0.2">
      <c r="A23" s="113">
        <v>17</v>
      </c>
      <c r="B23" s="113" t="s">
        <v>36</v>
      </c>
      <c r="C23" s="114">
        <v>0</v>
      </c>
      <c r="D23" s="115">
        <f t="shared" si="0"/>
        <v>0</v>
      </c>
      <c r="E23" s="113"/>
      <c r="F23" s="115">
        <f t="shared" si="1"/>
        <v>0</v>
      </c>
      <c r="G23" s="114">
        <v>0</v>
      </c>
      <c r="H23" s="115">
        <f t="shared" si="2"/>
        <v>0</v>
      </c>
      <c r="I23" s="113"/>
      <c r="J23" s="115">
        <f t="shared" si="3"/>
        <v>0</v>
      </c>
      <c r="K23" s="114">
        <v>0</v>
      </c>
      <c r="L23" s="114">
        <v>0</v>
      </c>
      <c r="M23" s="114">
        <v>0</v>
      </c>
      <c r="N23" s="114">
        <v>0</v>
      </c>
      <c r="O23" s="114">
        <v>0</v>
      </c>
      <c r="P23" s="114">
        <v>0</v>
      </c>
      <c r="Q23" s="114">
        <v>0</v>
      </c>
      <c r="R23" s="114">
        <v>0</v>
      </c>
      <c r="S23" s="115">
        <f t="shared" si="4"/>
        <v>0</v>
      </c>
      <c r="T23" s="113"/>
      <c r="U23" s="118">
        <f t="shared" si="5"/>
        <v>0</v>
      </c>
      <c r="V23" s="114">
        <f t="shared" si="6"/>
        <v>0</v>
      </c>
      <c r="W23" s="114">
        <v>0</v>
      </c>
      <c r="X23" s="118">
        <f t="shared" si="7"/>
        <v>0</v>
      </c>
      <c r="Y23" s="114">
        <v>0</v>
      </c>
      <c r="Z23" s="118">
        <f t="shared" si="8"/>
        <v>0</v>
      </c>
      <c r="AA23" s="114">
        <v>0</v>
      </c>
      <c r="AB23" s="118">
        <f t="shared" si="9"/>
        <v>0</v>
      </c>
      <c r="AC23" s="114">
        <v>0</v>
      </c>
      <c r="AD23" s="114">
        <v>0</v>
      </c>
      <c r="AE23" s="114">
        <v>0</v>
      </c>
      <c r="AF23" s="114">
        <v>0</v>
      </c>
      <c r="AG23" s="114">
        <v>0</v>
      </c>
    </row>
    <row r="24" spans="1:33" x14ac:dyDescent="0.2">
      <c r="A24" s="110">
        <v>18</v>
      </c>
      <c r="B24" s="110" t="s">
        <v>38</v>
      </c>
      <c r="C24" s="111">
        <v>269734</v>
      </c>
      <c r="D24" s="112">
        <f t="shared" si="0"/>
        <v>36.748501362397818</v>
      </c>
      <c r="E24" s="110"/>
      <c r="F24" s="112">
        <f t="shared" si="1"/>
        <v>356.36729728894682</v>
      </c>
      <c r="G24" s="111">
        <v>3306898</v>
      </c>
      <c r="H24" s="112">
        <f t="shared" si="2"/>
        <v>450.53106267029972</v>
      </c>
      <c r="I24" s="110"/>
      <c r="J24" s="112">
        <f t="shared" si="3"/>
        <v>191.56194709432287</v>
      </c>
      <c r="K24" s="111">
        <v>331229</v>
      </c>
      <c r="L24" s="111">
        <v>193094</v>
      </c>
      <c r="M24" s="111">
        <v>0</v>
      </c>
      <c r="N24" s="111">
        <v>0</v>
      </c>
      <c r="O24" s="111">
        <v>0</v>
      </c>
      <c r="P24" s="111">
        <v>0</v>
      </c>
      <c r="Q24" s="111">
        <v>0</v>
      </c>
      <c r="R24" s="111">
        <v>229469</v>
      </c>
      <c r="S24" s="112">
        <f t="shared" si="4"/>
        <v>31.262806539509537</v>
      </c>
      <c r="T24" s="110"/>
      <c r="U24" s="220">
        <f t="shared" si="5"/>
        <v>264.6998498267788</v>
      </c>
      <c r="V24" s="111">
        <f t="shared" si="6"/>
        <v>3806101</v>
      </c>
      <c r="W24" s="111">
        <v>279788</v>
      </c>
      <c r="X24" s="220">
        <f t="shared" si="7"/>
        <v>7.3510398173879246</v>
      </c>
      <c r="Y24" s="111">
        <v>50092</v>
      </c>
      <c r="Z24" s="220">
        <f t="shared" si="8"/>
        <v>1.3160974971499706</v>
      </c>
      <c r="AA24" s="111">
        <v>0</v>
      </c>
      <c r="AB24" s="220">
        <f t="shared" si="9"/>
        <v>0</v>
      </c>
      <c r="AC24" s="111">
        <v>109706</v>
      </c>
      <c r="AD24" s="111">
        <v>7340</v>
      </c>
      <c r="AE24" s="111">
        <v>7340</v>
      </c>
      <c r="AF24" s="111">
        <v>7340</v>
      </c>
      <c r="AG24" s="111">
        <v>7340</v>
      </c>
    </row>
    <row r="25" spans="1:33" x14ac:dyDescent="0.2">
      <c r="A25" s="113">
        <v>19</v>
      </c>
      <c r="B25" s="113" t="s">
        <v>40</v>
      </c>
      <c r="C25" s="114">
        <v>302177</v>
      </c>
      <c r="D25" s="115">
        <f t="shared" si="0"/>
        <v>3.6949084150546576</v>
      </c>
      <c r="E25" s="113"/>
      <c r="F25" s="115">
        <f t="shared" si="1"/>
        <v>35.831244181036112</v>
      </c>
      <c r="G25" s="114">
        <v>14855043</v>
      </c>
      <c r="H25" s="115">
        <f t="shared" si="2"/>
        <v>181.64196277909565</v>
      </c>
      <c r="I25" s="113"/>
      <c r="J25" s="115">
        <f t="shared" si="3"/>
        <v>77.2326060222438</v>
      </c>
      <c r="K25" s="114">
        <v>937661</v>
      </c>
      <c r="L25" s="114">
        <v>217314</v>
      </c>
      <c r="M25" s="114">
        <v>0</v>
      </c>
      <c r="N25" s="114">
        <v>0</v>
      </c>
      <c r="O25" s="114">
        <v>0</v>
      </c>
      <c r="P25" s="114">
        <v>0</v>
      </c>
      <c r="Q25" s="114">
        <v>0</v>
      </c>
      <c r="R25" s="114">
        <v>719195</v>
      </c>
      <c r="S25" s="115">
        <f t="shared" si="4"/>
        <v>8.7940500354601259</v>
      </c>
      <c r="T25" s="113"/>
      <c r="U25" s="118">
        <f t="shared" si="5"/>
        <v>74.458565350287756</v>
      </c>
      <c r="V25" s="114">
        <f t="shared" si="6"/>
        <v>15876415</v>
      </c>
      <c r="W25" s="114">
        <v>573444</v>
      </c>
      <c r="X25" s="118">
        <f t="shared" si="7"/>
        <v>3.6119237245939968</v>
      </c>
      <c r="Y25" s="114">
        <v>0</v>
      </c>
      <c r="Z25" s="118">
        <f t="shared" si="8"/>
        <v>0</v>
      </c>
      <c r="AA25" s="114">
        <v>0</v>
      </c>
      <c r="AB25" s="118">
        <f t="shared" si="9"/>
        <v>0</v>
      </c>
      <c r="AC25" s="114">
        <v>1434792</v>
      </c>
      <c r="AD25" s="114">
        <v>81782</v>
      </c>
      <c r="AE25" s="114">
        <v>81782</v>
      </c>
      <c r="AF25" s="114">
        <v>81782</v>
      </c>
      <c r="AG25" s="114">
        <v>81782</v>
      </c>
    </row>
    <row r="26" spans="1:33" x14ac:dyDescent="0.2">
      <c r="A26" s="110">
        <v>20</v>
      </c>
      <c r="B26" s="110" t="s">
        <v>42</v>
      </c>
      <c r="C26" s="111">
        <v>480178</v>
      </c>
      <c r="D26" s="112">
        <f t="shared" si="0"/>
        <v>11.189569594295435</v>
      </c>
      <c r="E26" s="110"/>
      <c r="F26" s="112">
        <f t="shared" si="1"/>
        <v>108.51045692507807</v>
      </c>
      <c r="G26" s="111">
        <v>8092630</v>
      </c>
      <c r="H26" s="112">
        <f t="shared" si="2"/>
        <v>188.58224780369585</v>
      </c>
      <c r="I26" s="110"/>
      <c r="J26" s="112">
        <f t="shared" si="3"/>
        <v>80.183555741053553</v>
      </c>
      <c r="K26" s="111">
        <v>1837232</v>
      </c>
      <c r="L26" s="111">
        <v>1049331</v>
      </c>
      <c r="M26" s="111">
        <v>0</v>
      </c>
      <c r="N26" s="111">
        <v>0</v>
      </c>
      <c r="O26" s="111">
        <v>0</v>
      </c>
      <c r="P26" s="111">
        <v>0</v>
      </c>
      <c r="Q26" s="111">
        <v>0</v>
      </c>
      <c r="R26" s="111">
        <v>710813</v>
      </c>
      <c r="S26" s="112">
        <f t="shared" si="4"/>
        <v>16.564048190525014</v>
      </c>
      <c r="T26" s="110"/>
      <c r="U26" s="220">
        <f t="shared" si="5"/>
        <v>140.24655985426074</v>
      </c>
      <c r="V26" s="111">
        <f t="shared" si="6"/>
        <v>9283621</v>
      </c>
      <c r="W26" s="111">
        <v>476174</v>
      </c>
      <c r="X26" s="220">
        <f t="shared" si="7"/>
        <v>5.1291839681951688</v>
      </c>
      <c r="Y26" s="111">
        <v>0</v>
      </c>
      <c r="Z26" s="220">
        <f t="shared" si="8"/>
        <v>0</v>
      </c>
      <c r="AA26" s="111">
        <v>0</v>
      </c>
      <c r="AB26" s="220">
        <f t="shared" si="9"/>
        <v>0</v>
      </c>
      <c r="AC26" s="111">
        <v>156305</v>
      </c>
      <c r="AD26" s="111">
        <v>42913</v>
      </c>
      <c r="AE26" s="111">
        <v>42913</v>
      </c>
      <c r="AF26" s="111">
        <v>42913</v>
      </c>
      <c r="AG26" s="111">
        <v>42913</v>
      </c>
    </row>
    <row r="27" spans="1:33" x14ac:dyDescent="0.2">
      <c r="A27" s="113">
        <v>21</v>
      </c>
      <c r="B27" s="113" t="s">
        <v>44</v>
      </c>
      <c r="C27" s="114">
        <v>0</v>
      </c>
      <c r="D27" s="115">
        <f t="shared" si="0"/>
        <v>0</v>
      </c>
      <c r="E27" s="113"/>
      <c r="F27" s="115">
        <f t="shared" si="1"/>
        <v>0</v>
      </c>
      <c r="G27" s="114">
        <v>0</v>
      </c>
      <c r="H27" s="115">
        <f t="shared" si="2"/>
        <v>0</v>
      </c>
      <c r="I27" s="113"/>
      <c r="J27" s="115">
        <f t="shared" si="3"/>
        <v>0</v>
      </c>
      <c r="K27" s="114">
        <v>0</v>
      </c>
      <c r="L27" s="114">
        <v>0</v>
      </c>
      <c r="M27" s="114">
        <v>0</v>
      </c>
      <c r="N27" s="114">
        <v>0</v>
      </c>
      <c r="O27" s="114">
        <v>0</v>
      </c>
      <c r="P27" s="114">
        <v>0</v>
      </c>
      <c r="Q27" s="114">
        <v>0</v>
      </c>
      <c r="R27" s="114">
        <v>0</v>
      </c>
      <c r="S27" s="115">
        <f t="shared" si="4"/>
        <v>0</v>
      </c>
      <c r="T27" s="113"/>
      <c r="U27" s="118">
        <f t="shared" si="5"/>
        <v>0</v>
      </c>
      <c r="V27" s="114">
        <f t="shared" si="6"/>
        <v>0</v>
      </c>
      <c r="W27" s="114">
        <v>0</v>
      </c>
      <c r="X27" s="118">
        <f t="shared" si="7"/>
        <v>0</v>
      </c>
      <c r="Y27" s="114">
        <v>0</v>
      </c>
      <c r="Z27" s="118">
        <f t="shared" si="8"/>
        <v>0</v>
      </c>
      <c r="AA27" s="114">
        <v>0</v>
      </c>
      <c r="AB27" s="118">
        <f t="shared" si="9"/>
        <v>0</v>
      </c>
      <c r="AC27" s="114">
        <v>0</v>
      </c>
      <c r="AD27" s="114">
        <v>0</v>
      </c>
      <c r="AE27" s="114">
        <v>0</v>
      </c>
      <c r="AF27" s="114">
        <v>0</v>
      </c>
      <c r="AG27" s="114">
        <v>0</v>
      </c>
    </row>
    <row r="28" spans="1:33" x14ac:dyDescent="0.2">
      <c r="A28" s="110">
        <v>22</v>
      </c>
      <c r="B28" s="110" t="s">
        <v>46</v>
      </c>
      <c r="C28" s="111">
        <v>0</v>
      </c>
      <c r="D28" s="112">
        <f t="shared" si="0"/>
        <v>0</v>
      </c>
      <c r="E28" s="110"/>
      <c r="F28" s="112">
        <f t="shared" si="1"/>
        <v>0</v>
      </c>
      <c r="G28" s="111">
        <v>0</v>
      </c>
      <c r="H28" s="112">
        <f t="shared" si="2"/>
        <v>0</v>
      </c>
      <c r="I28" s="110"/>
      <c r="J28" s="112">
        <f t="shared" si="3"/>
        <v>0</v>
      </c>
      <c r="K28" s="111">
        <v>0</v>
      </c>
      <c r="L28" s="111">
        <v>0</v>
      </c>
      <c r="M28" s="111">
        <v>0</v>
      </c>
      <c r="N28" s="111">
        <v>0</v>
      </c>
      <c r="O28" s="111">
        <v>0</v>
      </c>
      <c r="P28" s="111">
        <v>0</v>
      </c>
      <c r="Q28" s="111">
        <v>0</v>
      </c>
      <c r="R28" s="111">
        <v>0</v>
      </c>
      <c r="S28" s="112">
        <f t="shared" si="4"/>
        <v>0</v>
      </c>
      <c r="T28" s="110"/>
      <c r="U28" s="220">
        <f t="shared" si="5"/>
        <v>0</v>
      </c>
      <c r="V28" s="111">
        <f t="shared" si="6"/>
        <v>0</v>
      </c>
      <c r="W28" s="111">
        <v>0</v>
      </c>
      <c r="X28" s="220">
        <f t="shared" si="7"/>
        <v>0</v>
      </c>
      <c r="Y28" s="111">
        <v>0</v>
      </c>
      <c r="Z28" s="220">
        <f t="shared" si="8"/>
        <v>0</v>
      </c>
      <c r="AA28" s="111">
        <v>0</v>
      </c>
      <c r="AB28" s="220">
        <f t="shared" si="9"/>
        <v>0</v>
      </c>
      <c r="AC28" s="111">
        <v>0</v>
      </c>
      <c r="AD28" s="111">
        <v>0</v>
      </c>
      <c r="AE28" s="111">
        <v>0</v>
      </c>
      <c r="AF28" s="111">
        <v>0</v>
      </c>
      <c r="AG28" s="111">
        <v>0</v>
      </c>
    </row>
    <row r="29" spans="1:33" x14ac:dyDescent="0.2">
      <c r="A29" s="113">
        <v>23</v>
      </c>
      <c r="B29" s="113" t="s">
        <v>48</v>
      </c>
      <c r="C29" s="114">
        <v>1996174</v>
      </c>
      <c r="D29" s="115">
        <f t="shared" si="0"/>
        <v>10.930692527146386</v>
      </c>
      <c r="E29" s="113"/>
      <c r="F29" s="115">
        <f t="shared" si="1"/>
        <v>106.00000568680269</v>
      </c>
      <c r="G29" s="114">
        <v>27054790</v>
      </c>
      <c r="H29" s="115">
        <f t="shared" si="2"/>
        <v>148.1472010338351</v>
      </c>
      <c r="I29" s="113"/>
      <c r="J29" s="115">
        <f t="shared" si="3"/>
        <v>62.99092035610353</v>
      </c>
      <c r="K29" s="114">
        <v>7136691</v>
      </c>
      <c r="L29" s="114">
        <v>4093595</v>
      </c>
      <c r="M29" s="114">
        <v>0</v>
      </c>
      <c r="N29" s="114">
        <v>0</v>
      </c>
      <c r="O29" s="114">
        <v>0</v>
      </c>
      <c r="P29" s="114">
        <v>0</v>
      </c>
      <c r="Q29" s="114">
        <v>0</v>
      </c>
      <c r="R29" s="114">
        <v>1379919</v>
      </c>
      <c r="S29" s="115">
        <f t="shared" si="4"/>
        <v>7.5561901424261171</v>
      </c>
      <c r="T29" s="113"/>
      <c r="U29" s="118">
        <f t="shared" si="5"/>
        <v>63.977698017452475</v>
      </c>
      <c r="V29" s="114">
        <f t="shared" si="6"/>
        <v>30430883</v>
      </c>
      <c r="W29" s="114">
        <v>1162108</v>
      </c>
      <c r="X29" s="118">
        <f t="shared" si="7"/>
        <v>3.8188441656458014</v>
      </c>
      <c r="Y29" s="114">
        <v>0</v>
      </c>
      <c r="Z29" s="118">
        <f t="shared" si="8"/>
        <v>0</v>
      </c>
      <c r="AA29" s="114">
        <v>0</v>
      </c>
      <c r="AB29" s="118">
        <f t="shared" si="9"/>
        <v>0</v>
      </c>
      <c r="AC29" s="114">
        <v>335513</v>
      </c>
      <c r="AD29" s="114">
        <v>182621</v>
      </c>
      <c r="AE29" s="114">
        <v>182621</v>
      </c>
      <c r="AF29" s="114">
        <v>182621</v>
      </c>
      <c r="AG29" s="114">
        <v>182621</v>
      </c>
    </row>
    <row r="30" spans="1:33" x14ac:dyDescent="0.2">
      <c r="A30" s="110">
        <v>24</v>
      </c>
      <c r="B30" s="110" t="s">
        <v>50</v>
      </c>
      <c r="C30" s="111">
        <v>2116017</v>
      </c>
      <c r="D30" s="112">
        <f t="shared" si="0"/>
        <v>8.6225153419231795</v>
      </c>
      <c r="E30" s="110"/>
      <c r="F30" s="112">
        <f t="shared" si="1"/>
        <v>83.616538751640277</v>
      </c>
      <c r="G30" s="111">
        <v>47239265</v>
      </c>
      <c r="H30" s="112">
        <f t="shared" si="2"/>
        <v>192.49433591680724</v>
      </c>
      <c r="I30" s="110"/>
      <c r="J30" s="112">
        <f t="shared" si="3"/>
        <v>81.846942082742046</v>
      </c>
      <c r="K30" s="111">
        <v>3338268</v>
      </c>
      <c r="L30" s="111">
        <v>3103622</v>
      </c>
      <c r="M30" s="111">
        <v>0</v>
      </c>
      <c r="N30" s="111">
        <v>0</v>
      </c>
      <c r="O30" s="111">
        <v>0</v>
      </c>
      <c r="P30" s="111">
        <v>0</v>
      </c>
      <c r="Q30" s="111">
        <v>0</v>
      </c>
      <c r="R30" s="111">
        <v>1371584</v>
      </c>
      <c r="S30" s="112">
        <f t="shared" si="4"/>
        <v>5.5890402027660286</v>
      </c>
      <c r="T30" s="110"/>
      <c r="U30" s="220">
        <f t="shared" si="5"/>
        <v>47.321986286750274</v>
      </c>
      <c r="V30" s="111">
        <f t="shared" si="6"/>
        <v>50726866</v>
      </c>
      <c r="W30" s="111">
        <v>2043692</v>
      </c>
      <c r="X30" s="220">
        <f t="shared" si="7"/>
        <v>4.0288158152723259</v>
      </c>
      <c r="Y30" s="111">
        <v>0</v>
      </c>
      <c r="Z30" s="220">
        <f t="shared" si="8"/>
        <v>0</v>
      </c>
      <c r="AA30" s="111">
        <v>1724763</v>
      </c>
      <c r="AB30" s="220">
        <f t="shared" si="9"/>
        <v>3.4000976918227122</v>
      </c>
      <c r="AC30" s="111">
        <v>137601</v>
      </c>
      <c r="AD30" s="111">
        <v>245406</v>
      </c>
      <c r="AE30" s="111">
        <v>245406</v>
      </c>
      <c r="AF30" s="111">
        <v>245406</v>
      </c>
      <c r="AG30" s="111">
        <v>245406</v>
      </c>
    </row>
    <row r="31" spans="1:33" x14ac:dyDescent="0.2">
      <c r="A31" s="113">
        <v>25</v>
      </c>
      <c r="B31" s="113" t="s">
        <v>52</v>
      </c>
      <c r="C31" s="114">
        <v>0</v>
      </c>
      <c r="D31" s="115">
        <f t="shared" si="0"/>
        <v>0</v>
      </c>
      <c r="E31" s="113"/>
      <c r="F31" s="115">
        <f t="shared" si="1"/>
        <v>0</v>
      </c>
      <c r="G31" s="114">
        <v>0</v>
      </c>
      <c r="H31" s="115">
        <f t="shared" si="2"/>
        <v>0</v>
      </c>
      <c r="I31" s="113"/>
      <c r="J31" s="115">
        <f t="shared" si="3"/>
        <v>0</v>
      </c>
      <c r="K31" s="114">
        <v>0</v>
      </c>
      <c r="L31" s="114">
        <v>0</v>
      </c>
      <c r="M31" s="114">
        <v>0</v>
      </c>
      <c r="N31" s="114">
        <v>0</v>
      </c>
      <c r="O31" s="114">
        <v>0</v>
      </c>
      <c r="P31" s="114">
        <v>0</v>
      </c>
      <c r="Q31" s="114">
        <v>0</v>
      </c>
      <c r="R31" s="114">
        <v>0</v>
      </c>
      <c r="S31" s="115">
        <f t="shared" si="4"/>
        <v>0</v>
      </c>
      <c r="T31" s="113"/>
      <c r="U31" s="118">
        <f t="shared" si="5"/>
        <v>0</v>
      </c>
      <c r="V31" s="114">
        <f t="shared" si="6"/>
        <v>0</v>
      </c>
      <c r="W31" s="114">
        <v>0</v>
      </c>
      <c r="X31" s="118">
        <f t="shared" si="7"/>
        <v>0</v>
      </c>
      <c r="Y31" s="114">
        <v>0</v>
      </c>
      <c r="Z31" s="118">
        <f t="shared" si="8"/>
        <v>0</v>
      </c>
      <c r="AA31" s="114">
        <v>0</v>
      </c>
      <c r="AB31" s="118">
        <f t="shared" si="9"/>
        <v>0</v>
      </c>
      <c r="AC31" s="114">
        <v>0</v>
      </c>
      <c r="AD31" s="114">
        <v>0</v>
      </c>
      <c r="AE31" s="114">
        <v>0</v>
      </c>
      <c r="AF31" s="114">
        <v>0</v>
      </c>
      <c r="AG31" s="114">
        <v>0</v>
      </c>
    </row>
    <row r="32" spans="1:33" x14ac:dyDescent="0.2">
      <c r="A32" s="110">
        <v>26</v>
      </c>
      <c r="B32" s="110" t="s">
        <v>54</v>
      </c>
      <c r="C32" s="111">
        <v>405694</v>
      </c>
      <c r="D32" s="112">
        <f t="shared" si="0"/>
        <v>11.767773749093546</v>
      </c>
      <c r="E32" s="110"/>
      <c r="F32" s="112">
        <f t="shared" si="1"/>
        <v>114.1175713457353</v>
      </c>
      <c r="G32" s="111">
        <v>12667205</v>
      </c>
      <c r="H32" s="112">
        <f t="shared" si="2"/>
        <v>367.43161711385062</v>
      </c>
      <c r="I32" s="110"/>
      <c r="J32" s="112">
        <f t="shared" si="3"/>
        <v>156.22877495098186</v>
      </c>
      <c r="K32" s="111">
        <v>443877</v>
      </c>
      <c r="L32" s="111">
        <v>476512</v>
      </c>
      <c r="M32" s="111">
        <v>0</v>
      </c>
      <c r="N32" s="111">
        <v>0</v>
      </c>
      <c r="O32" s="111">
        <v>0</v>
      </c>
      <c r="P32" s="111">
        <v>0</v>
      </c>
      <c r="Q32" s="111">
        <v>0</v>
      </c>
      <c r="R32" s="111">
        <v>550353</v>
      </c>
      <c r="S32" s="112">
        <f t="shared" si="4"/>
        <v>15.963828861493836</v>
      </c>
      <c r="T32" s="110"/>
      <c r="U32" s="220">
        <f t="shared" si="5"/>
        <v>135.16454758972222</v>
      </c>
      <c r="V32" s="111">
        <f t="shared" si="6"/>
        <v>13623252</v>
      </c>
      <c r="W32" s="111">
        <v>640021</v>
      </c>
      <c r="X32" s="220">
        <f t="shared" si="7"/>
        <v>4.6980045586765922</v>
      </c>
      <c r="Y32" s="111">
        <v>0</v>
      </c>
      <c r="Z32" s="220">
        <f t="shared" si="8"/>
        <v>0</v>
      </c>
      <c r="AA32" s="111">
        <v>0</v>
      </c>
      <c r="AB32" s="220">
        <f t="shared" si="9"/>
        <v>0</v>
      </c>
      <c r="AC32" s="111">
        <v>140488</v>
      </c>
      <c r="AD32" s="111">
        <v>34475</v>
      </c>
      <c r="AE32" s="111">
        <v>34475</v>
      </c>
      <c r="AF32" s="111">
        <v>34475</v>
      </c>
      <c r="AG32" s="111">
        <v>34475</v>
      </c>
    </row>
    <row r="33" spans="1:33" x14ac:dyDescent="0.2">
      <c r="A33" s="113">
        <v>27</v>
      </c>
      <c r="B33" s="113" t="s">
        <v>56</v>
      </c>
      <c r="C33" s="114">
        <v>97974</v>
      </c>
      <c r="D33" s="115">
        <f t="shared" si="0"/>
        <v>7.5562239703840817</v>
      </c>
      <c r="E33" s="113"/>
      <c r="F33" s="115">
        <f t="shared" si="1"/>
        <v>73.276215742258159</v>
      </c>
      <c r="G33" s="114">
        <v>3216774</v>
      </c>
      <c r="H33" s="115">
        <f t="shared" si="2"/>
        <v>248.09301249421563</v>
      </c>
      <c r="I33" s="113"/>
      <c r="J33" s="115">
        <f t="shared" si="3"/>
        <v>105.48702291958773</v>
      </c>
      <c r="K33" s="114">
        <v>411092</v>
      </c>
      <c r="L33" s="114">
        <v>403251</v>
      </c>
      <c r="M33" s="114">
        <v>0</v>
      </c>
      <c r="N33" s="114">
        <v>0</v>
      </c>
      <c r="O33" s="114">
        <v>0</v>
      </c>
      <c r="P33" s="114">
        <v>0</v>
      </c>
      <c r="Q33" s="114">
        <v>0</v>
      </c>
      <c r="R33" s="114">
        <v>264057</v>
      </c>
      <c r="S33" s="115">
        <f t="shared" si="4"/>
        <v>20.36534012031467</v>
      </c>
      <c r="T33" s="113"/>
      <c r="U33" s="118">
        <f t="shared" si="5"/>
        <v>172.43181493337346</v>
      </c>
      <c r="V33" s="114">
        <f t="shared" si="6"/>
        <v>3578805</v>
      </c>
      <c r="W33" s="114">
        <v>396878</v>
      </c>
      <c r="X33" s="118">
        <f t="shared" si="7"/>
        <v>11.089679376216363</v>
      </c>
      <c r="Y33" s="114">
        <v>0</v>
      </c>
      <c r="Z33" s="118">
        <f t="shared" si="8"/>
        <v>0</v>
      </c>
      <c r="AA33" s="114">
        <v>0</v>
      </c>
      <c r="AB33" s="118">
        <f t="shared" si="9"/>
        <v>0</v>
      </c>
      <c r="AC33" s="114">
        <v>85255</v>
      </c>
      <c r="AD33" s="114">
        <v>12966</v>
      </c>
      <c r="AE33" s="114">
        <v>12966</v>
      </c>
      <c r="AF33" s="114">
        <v>12966</v>
      </c>
      <c r="AG33" s="114">
        <v>12966</v>
      </c>
    </row>
    <row r="34" spans="1:33" x14ac:dyDescent="0.2">
      <c r="A34" s="110">
        <v>28</v>
      </c>
      <c r="B34" s="110" t="s">
        <v>58</v>
      </c>
      <c r="C34" s="111">
        <v>0</v>
      </c>
      <c r="D34" s="112">
        <f t="shared" si="0"/>
        <v>0</v>
      </c>
      <c r="E34" s="110"/>
      <c r="F34" s="112">
        <f t="shared" si="1"/>
        <v>0</v>
      </c>
      <c r="G34" s="111">
        <v>0</v>
      </c>
      <c r="H34" s="112">
        <f t="shared" si="2"/>
        <v>0</v>
      </c>
      <c r="I34" s="110"/>
      <c r="J34" s="112">
        <f t="shared" si="3"/>
        <v>0</v>
      </c>
      <c r="K34" s="111">
        <v>0</v>
      </c>
      <c r="L34" s="111">
        <v>0</v>
      </c>
      <c r="M34" s="111">
        <v>0</v>
      </c>
      <c r="N34" s="111">
        <v>0</v>
      </c>
      <c r="O34" s="111">
        <v>0</v>
      </c>
      <c r="P34" s="111">
        <v>0</v>
      </c>
      <c r="Q34" s="111">
        <v>0</v>
      </c>
      <c r="R34" s="111">
        <v>0</v>
      </c>
      <c r="S34" s="112">
        <f t="shared" si="4"/>
        <v>0</v>
      </c>
      <c r="T34" s="110"/>
      <c r="U34" s="220">
        <f t="shared" si="5"/>
        <v>0</v>
      </c>
      <c r="V34" s="111">
        <f t="shared" si="6"/>
        <v>0</v>
      </c>
      <c r="W34" s="111">
        <v>0</v>
      </c>
      <c r="X34" s="220">
        <f t="shared" si="7"/>
        <v>0</v>
      </c>
      <c r="Y34" s="111">
        <v>0</v>
      </c>
      <c r="Z34" s="220">
        <f t="shared" si="8"/>
        <v>0</v>
      </c>
      <c r="AA34" s="111">
        <v>0</v>
      </c>
      <c r="AB34" s="220">
        <f t="shared" si="9"/>
        <v>0</v>
      </c>
      <c r="AC34" s="111">
        <v>0</v>
      </c>
      <c r="AD34" s="111">
        <v>0</v>
      </c>
      <c r="AE34" s="111">
        <v>0</v>
      </c>
      <c r="AF34" s="111">
        <v>0</v>
      </c>
      <c r="AG34" s="111">
        <v>0</v>
      </c>
    </row>
    <row r="35" spans="1:33" x14ac:dyDescent="0.2">
      <c r="A35" s="113">
        <v>29</v>
      </c>
      <c r="B35" s="113" t="s">
        <v>60</v>
      </c>
      <c r="C35" s="114">
        <v>0</v>
      </c>
      <c r="D35" s="115">
        <f t="shared" si="0"/>
        <v>0</v>
      </c>
      <c r="E35" s="113"/>
      <c r="F35" s="115">
        <f t="shared" si="1"/>
        <v>0</v>
      </c>
      <c r="G35" s="114">
        <v>0</v>
      </c>
      <c r="H35" s="115">
        <f t="shared" si="2"/>
        <v>0</v>
      </c>
      <c r="I35" s="113"/>
      <c r="J35" s="115">
        <f t="shared" si="3"/>
        <v>0</v>
      </c>
      <c r="K35" s="114">
        <v>0</v>
      </c>
      <c r="L35" s="114">
        <v>0</v>
      </c>
      <c r="M35" s="114">
        <v>0</v>
      </c>
      <c r="N35" s="114">
        <v>0</v>
      </c>
      <c r="O35" s="114">
        <v>0</v>
      </c>
      <c r="P35" s="114">
        <v>0</v>
      </c>
      <c r="Q35" s="114">
        <v>0</v>
      </c>
      <c r="R35" s="114">
        <v>0</v>
      </c>
      <c r="S35" s="115">
        <f t="shared" si="4"/>
        <v>0</v>
      </c>
      <c r="T35" s="113"/>
      <c r="U35" s="118">
        <f t="shared" si="5"/>
        <v>0</v>
      </c>
      <c r="V35" s="114">
        <f t="shared" si="6"/>
        <v>0</v>
      </c>
      <c r="W35" s="114">
        <v>0</v>
      </c>
      <c r="X35" s="118">
        <f t="shared" si="7"/>
        <v>0</v>
      </c>
      <c r="Y35" s="114">
        <v>0</v>
      </c>
      <c r="Z35" s="118">
        <f t="shared" si="8"/>
        <v>0</v>
      </c>
      <c r="AA35" s="114">
        <v>0</v>
      </c>
      <c r="AB35" s="118">
        <f t="shared" si="9"/>
        <v>0</v>
      </c>
      <c r="AC35" s="114">
        <v>0</v>
      </c>
      <c r="AD35" s="114">
        <v>0</v>
      </c>
      <c r="AE35" s="114">
        <v>0</v>
      </c>
      <c r="AF35" s="114">
        <v>0</v>
      </c>
      <c r="AG35" s="114">
        <v>0</v>
      </c>
    </row>
    <row r="36" spans="1:33" x14ac:dyDescent="0.2">
      <c r="A36" s="110">
        <v>30</v>
      </c>
      <c r="B36" s="110" t="s">
        <v>62</v>
      </c>
      <c r="C36" s="111">
        <v>6966631</v>
      </c>
      <c r="D36" s="112">
        <f t="shared" si="0"/>
        <v>29.894700028750552</v>
      </c>
      <c r="E36" s="110"/>
      <c r="F36" s="112">
        <f t="shared" si="1"/>
        <v>289.90280031965096</v>
      </c>
      <c r="G36" s="111">
        <v>69399167</v>
      </c>
      <c r="H36" s="112">
        <f t="shared" si="2"/>
        <v>297.80065568424169</v>
      </c>
      <c r="I36" s="110"/>
      <c r="J36" s="112">
        <f t="shared" si="3"/>
        <v>126.62228684237647</v>
      </c>
      <c r="K36" s="111">
        <v>5755031</v>
      </c>
      <c r="L36" s="111">
        <v>362749</v>
      </c>
      <c r="M36" s="111">
        <v>0</v>
      </c>
      <c r="N36" s="111">
        <v>0</v>
      </c>
      <c r="O36" s="111">
        <v>0</v>
      </c>
      <c r="P36" s="111">
        <v>0</v>
      </c>
      <c r="Q36" s="111">
        <v>0</v>
      </c>
      <c r="R36" s="111">
        <v>4681236</v>
      </c>
      <c r="S36" s="112">
        <f t="shared" si="4"/>
        <v>20.087779298743985</v>
      </c>
      <c r="T36" s="110"/>
      <c r="U36" s="220">
        <f t="shared" si="5"/>
        <v>170.08172817149855</v>
      </c>
      <c r="V36" s="111">
        <f t="shared" si="6"/>
        <v>81047034</v>
      </c>
      <c r="W36" s="111">
        <v>1432119</v>
      </c>
      <c r="X36" s="220">
        <f t="shared" si="7"/>
        <v>1.767022097316973</v>
      </c>
      <c r="Y36" s="111">
        <v>0</v>
      </c>
      <c r="Z36" s="220">
        <f t="shared" si="8"/>
        <v>0</v>
      </c>
      <c r="AA36" s="111">
        <v>0</v>
      </c>
      <c r="AB36" s="220">
        <f t="shared" si="9"/>
        <v>0</v>
      </c>
      <c r="AC36" s="111">
        <v>2680920</v>
      </c>
      <c r="AD36" s="111">
        <v>233039</v>
      </c>
      <c r="AE36" s="111">
        <v>233039</v>
      </c>
      <c r="AF36" s="111">
        <v>233039</v>
      </c>
      <c r="AG36" s="111">
        <v>233039</v>
      </c>
    </row>
    <row r="37" spans="1:33" x14ac:dyDescent="0.2">
      <c r="A37" s="113">
        <v>31</v>
      </c>
      <c r="B37" s="113" t="s">
        <v>64</v>
      </c>
      <c r="C37" s="114">
        <v>0</v>
      </c>
      <c r="D37" s="115">
        <f t="shared" si="0"/>
        <v>0</v>
      </c>
      <c r="E37" s="113"/>
      <c r="F37" s="115">
        <f t="shared" si="1"/>
        <v>0</v>
      </c>
      <c r="G37" s="114">
        <v>0</v>
      </c>
      <c r="H37" s="115">
        <f t="shared" si="2"/>
        <v>0</v>
      </c>
      <c r="I37" s="113"/>
      <c r="J37" s="115">
        <f t="shared" si="3"/>
        <v>0</v>
      </c>
      <c r="K37" s="114">
        <v>0</v>
      </c>
      <c r="L37" s="114">
        <v>0</v>
      </c>
      <c r="M37" s="114">
        <v>0</v>
      </c>
      <c r="N37" s="114">
        <v>0</v>
      </c>
      <c r="O37" s="114">
        <v>0</v>
      </c>
      <c r="P37" s="114">
        <v>0</v>
      </c>
      <c r="Q37" s="114">
        <v>0</v>
      </c>
      <c r="R37" s="114">
        <v>0</v>
      </c>
      <c r="S37" s="115">
        <f t="shared" si="4"/>
        <v>0</v>
      </c>
      <c r="T37" s="113"/>
      <c r="U37" s="118">
        <f t="shared" si="5"/>
        <v>0</v>
      </c>
      <c r="V37" s="114">
        <f t="shared" si="6"/>
        <v>0</v>
      </c>
      <c r="W37" s="114">
        <v>0</v>
      </c>
      <c r="X37" s="118">
        <f t="shared" si="7"/>
        <v>0</v>
      </c>
      <c r="Y37" s="114">
        <v>0</v>
      </c>
      <c r="Z37" s="118">
        <f t="shared" si="8"/>
        <v>0</v>
      </c>
      <c r="AA37" s="114">
        <v>0</v>
      </c>
      <c r="AB37" s="118">
        <f t="shared" si="9"/>
        <v>0</v>
      </c>
      <c r="AC37" s="114">
        <v>0</v>
      </c>
      <c r="AD37" s="114">
        <v>0</v>
      </c>
      <c r="AE37" s="114">
        <v>0</v>
      </c>
      <c r="AF37" s="114">
        <v>0</v>
      </c>
      <c r="AG37" s="114">
        <v>0</v>
      </c>
    </row>
    <row r="38" spans="1:33" x14ac:dyDescent="0.2">
      <c r="A38" s="110">
        <v>32</v>
      </c>
      <c r="B38" s="110" t="s">
        <v>66</v>
      </c>
      <c r="C38" s="111">
        <v>286047</v>
      </c>
      <c r="D38" s="112">
        <f t="shared" si="0"/>
        <v>11.396748874457149</v>
      </c>
      <c r="E38" s="110"/>
      <c r="F38" s="112">
        <f t="shared" si="1"/>
        <v>110.51957069538945</v>
      </c>
      <c r="G38" s="111">
        <v>6177812</v>
      </c>
      <c r="H38" s="112">
        <f t="shared" si="2"/>
        <v>246.13777441332323</v>
      </c>
      <c r="I38" s="110"/>
      <c r="J38" s="112">
        <f t="shared" si="3"/>
        <v>104.65567244268885</v>
      </c>
      <c r="K38" s="111">
        <v>664258</v>
      </c>
      <c r="L38" s="111">
        <v>1299976</v>
      </c>
      <c r="M38" s="111">
        <v>0</v>
      </c>
      <c r="N38" s="111">
        <v>0</v>
      </c>
      <c r="O38" s="111">
        <v>0</v>
      </c>
      <c r="P38" s="111">
        <v>0</v>
      </c>
      <c r="Q38" s="111">
        <v>0</v>
      </c>
      <c r="R38" s="111">
        <v>440586</v>
      </c>
      <c r="S38" s="112">
        <f t="shared" si="4"/>
        <v>17.553926451253037</v>
      </c>
      <c r="T38" s="110"/>
      <c r="U38" s="220">
        <f t="shared" si="5"/>
        <v>148.62778521323042</v>
      </c>
      <c r="V38" s="111">
        <f t="shared" si="6"/>
        <v>6904445</v>
      </c>
      <c r="W38" s="111">
        <v>446479</v>
      </c>
      <c r="X38" s="220">
        <f t="shared" si="7"/>
        <v>6.4665443782954313</v>
      </c>
      <c r="Y38" s="111">
        <v>0</v>
      </c>
      <c r="Z38" s="220">
        <f t="shared" si="8"/>
        <v>0</v>
      </c>
      <c r="AA38" s="111">
        <v>0</v>
      </c>
      <c r="AB38" s="220">
        <f t="shared" si="9"/>
        <v>0</v>
      </c>
      <c r="AC38" s="111">
        <v>0</v>
      </c>
      <c r="AD38" s="111">
        <v>25099</v>
      </c>
      <c r="AE38" s="111">
        <v>25099</v>
      </c>
      <c r="AF38" s="111">
        <v>25099</v>
      </c>
      <c r="AG38" s="111">
        <v>25099</v>
      </c>
    </row>
    <row r="39" spans="1:33" x14ac:dyDescent="0.2">
      <c r="A39" s="113">
        <v>33</v>
      </c>
      <c r="B39" s="113" t="s">
        <v>68</v>
      </c>
      <c r="C39" s="114">
        <v>263437</v>
      </c>
      <c r="D39" s="115">
        <f t="shared" si="0"/>
        <v>10.143506218474453</v>
      </c>
      <c r="E39" s="113"/>
      <c r="F39" s="115">
        <f t="shared" si="1"/>
        <v>98.366294191527317</v>
      </c>
      <c r="G39" s="114">
        <v>4631270</v>
      </c>
      <c r="H39" s="115">
        <f t="shared" si="2"/>
        <v>178.32466982403449</v>
      </c>
      <c r="I39" s="113"/>
      <c r="J39" s="115">
        <f t="shared" si="3"/>
        <v>75.822121484757346</v>
      </c>
      <c r="K39" s="114">
        <v>487380</v>
      </c>
      <c r="L39" s="114">
        <v>433431</v>
      </c>
      <c r="M39" s="114">
        <v>0</v>
      </c>
      <c r="N39" s="114">
        <v>0</v>
      </c>
      <c r="O39" s="114">
        <v>0</v>
      </c>
      <c r="P39" s="114">
        <v>0</v>
      </c>
      <c r="Q39" s="114">
        <v>0</v>
      </c>
      <c r="R39" s="114">
        <v>266298</v>
      </c>
      <c r="S39" s="115">
        <f t="shared" si="4"/>
        <v>10.253667552269839</v>
      </c>
      <c r="T39" s="113"/>
      <c r="U39" s="118">
        <f t="shared" si="5"/>
        <v>86.817037933860476</v>
      </c>
      <c r="V39" s="114">
        <f t="shared" si="6"/>
        <v>5161005</v>
      </c>
      <c r="W39" s="114">
        <v>426019</v>
      </c>
      <c r="X39" s="118">
        <f t="shared" si="7"/>
        <v>8.2545744481937149</v>
      </c>
      <c r="Y39" s="114">
        <v>0</v>
      </c>
      <c r="Z39" s="118">
        <f t="shared" si="8"/>
        <v>0</v>
      </c>
      <c r="AA39" s="114">
        <v>0</v>
      </c>
      <c r="AB39" s="118">
        <f t="shared" si="9"/>
        <v>0</v>
      </c>
      <c r="AC39" s="114">
        <v>62180</v>
      </c>
      <c r="AD39" s="114">
        <v>25971</v>
      </c>
      <c r="AE39" s="114">
        <v>25971</v>
      </c>
      <c r="AF39" s="114">
        <v>25971</v>
      </c>
      <c r="AG39" s="114">
        <v>25971</v>
      </c>
    </row>
    <row r="40" spans="1:33" x14ac:dyDescent="0.2">
      <c r="A40" s="110">
        <v>34</v>
      </c>
      <c r="B40" s="110" t="s">
        <v>70</v>
      </c>
      <c r="C40" s="111">
        <v>794684</v>
      </c>
      <c r="D40" s="112">
        <f t="shared" si="0"/>
        <v>7.7475724369223569</v>
      </c>
      <c r="E40" s="110"/>
      <c r="F40" s="112">
        <f t="shared" si="1"/>
        <v>75.131810755185782</v>
      </c>
      <c r="G40" s="111">
        <v>15143758</v>
      </c>
      <c r="H40" s="112">
        <f t="shared" si="2"/>
        <v>147.64027219904068</v>
      </c>
      <c r="I40" s="110"/>
      <c r="J40" s="112">
        <f t="shared" si="3"/>
        <v>62.775378559593619</v>
      </c>
      <c r="K40" s="111">
        <v>1525398</v>
      </c>
      <c r="L40" s="111">
        <v>2225931</v>
      </c>
      <c r="M40" s="111">
        <v>0</v>
      </c>
      <c r="N40" s="111">
        <v>0</v>
      </c>
      <c r="O40" s="111">
        <v>0</v>
      </c>
      <c r="P40" s="111">
        <v>0</v>
      </c>
      <c r="Q40" s="111">
        <v>0</v>
      </c>
      <c r="R40" s="111">
        <v>1248345</v>
      </c>
      <c r="S40" s="112">
        <f t="shared" si="4"/>
        <v>12.170426627149709</v>
      </c>
      <c r="T40" s="110"/>
      <c r="U40" s="220">
        <f t="shared" si="5"/>
        <v>103.0460939731388</v>
      </c>
      <c r="V40" s="111">
        <f t="shared" si="6"/>
        <v>17186787</v>
      </c>
      <c r="W40" s="111">
        <v>690767</v>
      </c>
      <c r="X40" s="220">
        <f t="shared" si="7"/>
        <v>4.0191747299829803</v>
      </c>
      <c r="Y40" s="111">
        <v>0</v>
      </c>
      <c r="Z40" s="220">
        <f t="shared" si="8"/>
        <v>0</v>
      </c>
      <c r="AA40" s="111">
        <v>0</v>
      </c>
      <c r="AB40" s="220">
        <f t="shared" si="9"/>
        <v>0</v>
      </c>
      <c r="AC40" s="111">
        <v>0</v>
      </c>
      <c r="AD40" s="111">
        <v>102572</v>
      </c>
      <c r="AE40" s="111">
        <v>102572</v>
      </c>
      <c r="AF40" s="111">
        <v>102572</v>
      </c>
      <c r="AG40" s="111">
        <v>102572</v>
      </c>
    </row>
    <row r="41" spans="1:33" x14ac:dyDescent="0.2">
      <c r="A41" s="113">
        <v>35</v>
      </c>
      <c r="B41" s="113" t="s">
        <v>72</v>
      </c>
      <c r="C41" s="114">
        <v>1572755</v>
      </c>
      <c r="D41" s="115">
        <f t="shared" si="0"/>
        <v>3.4721336085569527</v>
      </c>
      <c r="E41" s="113"/>
      <c r="F41" s="115">
        <f t="shared" si="1"/>
        <v>33.670893343521712</v>
      </c>
      <c r="G41" s="114">
        <v>118460343</v>
      </c>
      <c r="H41" s="115">
        <f t="shared" si="2"/>
        <v>261.52206682635523</v>
      </c>
      <c r="I41" s="113"/>
      <c r="J41" s="115">
        <f t="shared" si="3"/>
        <v>111.19694174350391</v>
      </c>
      <c r="K41" s="114">
        <v>7278488</v>
      </c>
      <c r="L41" s="114">
        <v>8694191</v>
      </c>
      <c r="M41" s="114">
        <v>0</v>
      </c>
      <c r="N41" s="114">
        <v>0</v>
      </c>
      <c r="O41" s="114">
        <v>0</v>
      </c>
      <c r="P41" s="114">
        <v>0</v>
      </c>
      <c r="Q41" s="114">
        <v>0</v>
      </c>
      <c r="R41" s="114">
        <v>4875242</v>
      </c>
      <c r="S41" s="115">
        <f t="shared" si="4"/>
        <v>10.762955195213758</v>
      </c>
      <c r="T41" s="113"/>
      <c r="U41" s="118">
        <f t="shared" si="5"/>
        <v>91.129138398529903</v>
      </c>
      <c r="V41" s="114">
        <f t="shared" si="6"/>
        <v>124908340</v>
      </c>
      <c r="W41" s="114">
        <v>2266044</v>
      </c>
      <c r="X41" s="118">
        <f t="shared" si="7"/>
        <v>1.8141654912714393</v>
      </c>
      <c r="Y41" s="114">
        <v>0</v>
      </c>
      <c r="Z41" s="118">
        <f t="shared" si="8"/>
        <v>0</v>
      </c>
      <c r="AA41" s="114">
        <v>172540</v>
      </c>
      <c r="AB41" s="118">
        <f t="shared" si="9"/>
        <v>0.13813329037916924</v>
      </c>
      <c r="AC41" s="114">
        <v>541671</v>
      </c>
      <c r="AD41" s="114">
        <v>452965</v>
      </c>
      <c r="AE41" s="114">
        <v>452965</v>
      </c>
      <c r="AF41" s="114">
        <v>452965</v>
      </c>
      <c r="AG41" s="114">
        <v>452965</v>
      </c>
    </row>
    <row r="42" spans="1:33" x14ac:dyDescent="0.2">
      <c r="A42" s="110">
        <v>36</v>
      </c>
      <c r="B42" s="110" t="s">
        <v>74</v>
      </c>
      <c r="C42" s="111">
        <v>180149</v>
      </c>
      <c r="D42" s="112">
        <f t="shared" si="0"/>
        <v>7.8537361583398724</v>
      </c>
      <c r="E42" s="110"/>
      <c r="F42" s="112">
        <f t="shared" si="1"/>
        <v>76.161329703417209</v>
      </c>
      <c r="G42" s="111">
        <v>3809078</v>
      </c>
      <c r="H42" s="112">
        <f t="shared" si="2"/>
        <v>166.05972621850205</v>
      </c>
      <c r="I42" s="110"/>
      <c r="J42" s="112">
        <f t="shared" si="3"/>
        <v>70.607172566135887</v>
      </c>
      <c r="K42" s="111">
        <v>436530</v>
      </c>
      <c r="L42" s="111">
        <v>457904</v>
      </c>
      <c r="M42" s="111">
        <v>0</v>
      </c>
      <c r="N42" s="111">
        <v>0</v>
      </c>
      <c r="O42" s="111">
        <v>0</v>
      </c>
      <c r="P42" s="111">
        <v>0</v>
      </c>
      <c r="Q42" s="111">
        <v>0</v>
      </c>
      <c r="R42" s="111">
        <v>302940</v>
      </c>
      <c r="S42" s="112">
        <f t="shared" si="4"/>
        <v>13.206905571540675</v>
      </c>
      <c r="T42" s="110"/>
      <c r="U42" s="220">
        <f t="shared" si="5"/>
        <v>111.82188384287362</v>
      </c>
      <c r="V42" s="111">
        <f t="shared" si="6"/>
        <v>4292167</v>
      </c>
      <c r="W42" s="111">
        <v>378444</v>
      </c>
      <c r="X42" s="220">
        <f t="shared" si="7"/>
        <v>8.8170847033677866</v>
      </c>
      <c r="Y42" s="111">
        <v>0</v>
      </c>
      <c r="Z42" s="220">
        <f t="shared" si="8"/>
        <v>0</v>
      </c>
      <c r="AA42" s="111">
        <v>0</v>
      </c>
      <c r="AB42" s="220">
        <f t="shared" si="9"/>
        <v>0</v>
      </c>
      <c r="AC42" s="111">
        <v>0</v>
      </c>
      <c r="AD42" s="111">
        <v>22938</v>
      </c>
      <c r="AE42" s="111">
        <v>22938</v>
      </c>
      <c r="AF42" s="111">
        <v>22938</v>
      </c>
      <c r="AG42" s="111">
        <v>22938</v>
      </c>
    </row>
    <row r="43" spans="1:33" x14ac:dyDescent="0.2">
      <c r="A43" s="113">
        <v>37</v>
      </c>
      <c r="B43" s="113" t="s">
        <v>76</v>
      </c>
      <c r="C43" s="114">
        <v>242021</v>
      </c>
      <c r="D43" s="115">
        <f t="shared" si="0"/>
        <v>15.425175270873167</v>
      </c>
      <c r="E43" s="113"/>
      <c r="F43" s="115">
        <f t="shared" si="1"/>
        <v>149.58509375062826</v>
      </c>
      <c r="G43" s="114">
        <v>6366928</v>
      </c>
      <c r="H43" s="115">
        <f t="shared" si="2"/>
        <v>405.7952836201402</v>
      </c>
      <c r="I43" s="113"/>
      <c r="J43" s="115">
        <f t="shared" si="3"/>
        <v>172.54067719821964</v>
      </c>
      <c r="K43" s="114">
        <v>303776</v>
      </c>
      <c r="L43" s="114">
        <v>0</v>
      </c>
      <c r="M43" s="114">
        <v>0</v>
      </c>
      <c r="N43" s="114">
        <v>0</v>
      </c>
      <c r="O43" s="114">
        <v>0</v>
      </c>
      <c r="P43" s="114">
        <v>0</v>
      </c>
      <c r="Q43" s="114">
        <v>0</v>
      </c>
      <c r="R43" s="114">
        <v>338195</v>
      </c>
      <c r="S43" s="115">
        <f t="shared" si="4"/>
        <v>21.554811982154238</v>
      </c>
      <c r="T43" s="113"/>
      <c r="U43" s="118">
        <f t="shared" si="5"/>
        <v>182.50298441728418</v>
      </c>
      <c r="V43" s="114">
        <f t="shared" si="6"/>
        <v>6947144</v>
      </c>
      <c r="W43" s="114">
        <v>229466</v>
      </c>
      <c r="X43" s="118">
        <f t="shared" si="7"/>
        <v>3.3030263947314173</v>
      </c>
      <c r="Y43" s="114">
        <v>0</v>
      </c>
      <c r="Z43" s="118">
        <f t="shared" si="8"/>
        <v>0</v>
      </c>
      <c r="AA43" s="114">
        <v>0</v>
      </c>
      <c r="AB43" s="118">
        <f t="shared" si="9"/>
        <v>0</v>
      </c>
      <c r="AC43" s="114">
        <v>0</v>
      </c>
      <c r="AD43" s="114">
        <v>15690</v>
      </c>
      <c r="AE43" s="114">
        <v>15690</v>
      </c>
      <c r="AF43" s="114">
        <v>15690</v>
      </c>
      <c r="AG43" s="114">
        <v>15690</v>
      </c>
    </row>
    <row r="44" spans="1:33" x14ac:dyDescent="0.2">
      <c r="A44" s="110">
        <v>38</v>
      </c>
      <c r="B44" s="110" t="s">
        <v>78</v>
      </c>
      <c r="C44" s="116">
        <v>359329</v>
      </c>
      <c r="D44" s="112">
        <f t="shared" si="0"/>
        <v>12.26630026626613</v>
      </c>
      <c r="E44" s="110"/>
      <c r="F44" s="112">
        <f t="shared" si="1"/>
        <v>118.95201468261247</v>
      </c>
      <c r="G44" s="116">
        <v>6270544</v>
      </c>
      <c r="H44" s="112">
        <f t="shared" si="2"/>
        <v>214.05557452037959</v>
      </c>
      <c r="I44" s="110"/>
      <c r="J44" s="112">
        <f t="shared" si="3"/>
        <v>91.014595971433337</v>
      </c>
      <c r="K44" s="116">
        <v>837179</v>
      </c>
      <c r="L44" s="116">
        <v>688708</v>
      </c>
      <c r="M44" s="116">
        <v>0</v>
      </c>
      <c r="N44" s="116">
        <v>0</v>
      </c>
      <c r="O44" s="116">
        <v>0</v>
      </c>
      <c r="P44" s="116">
        <v>0</v>
      </c>
      <c r="Q44" s="116">
        <v>0</v>
      </c>
      <c r="R44" s="116">
        <v>370147</v>
      </c>
      <c r="S44" s="112">
        <f t="shared" si="4"/>
        <v>12.635590905987574</v>
      </c>
      <c r="T44" s="110"/>
      <c r="U44" s="220">
        <f t="shared" si="5"/>
        <v>106.98460520684891</v>
      </c>
      <c r="V44" s="116">
        <f t="shared" si="6"/>
        <v>7000020</v>
      </c>
      <c r="W44" s="116">
        <v>439097</v>
      </c>
      <c r="X44" s="220">
        <f t="shared" si="7"/>
        <v>6.2727963634389621</v>
      </c>
      <c r="Y44" s="116">
        <v>0</v>
      </c>
      <c r="Z44" s="220">
        <f t="shared" si="8"/>
        <v>0</v>
      </c>
      <c r="AA44" s="116">
        <v>0</v>
      </c>
      <c r="AB44" s="220">
        <f t="shared" si="9"/>
        <v>0</v>
      </c>
      <c r="AC44" s="116">
        <v>0</v>
      </c>
      <c r="AD44" s="116">
        <v>29294</v>
      </c>
      <c r="AE44" s="116">
        <v>29294</v>
      </c>
      <c r="AF44" s="116">
        <v>29294</v>
      </c>
      <c r="AG44" s="116">
        <v>29294</v>
      </c>
    </row>
    <row r="45" spans="1:33" ht="13.5" thickBot="1" x14ac:dyDescent="0.25">
      <c r="A45" s="124">
        <f>A44</f>
        <v>38</v>
      </c>
      <c r="B45" s="131" t="s">
        <v>245</v>
      </c>
      <c r="C45" s="126">
        <f>SUM(C7:C44)</f>
        <v>23915694</v>
      </c>
      <c r="D45" s="224">
        <f>IF(C45=0,0,IF(ISNONTEXT(E45),C45/$AD45,C45/AE45))</f>
        <v>10.311973528985657</v>
      </c>
      <c r="E45" s="124"/>
      <c r="F45" s="225">
        <f t="shared" si="1"/>
        <v>100</v>
      </c>
      <c r="G45" s="126">
        <f>SUM(G7:G44)</f>
        <v>545452197</v>
      </c>
      <c r="H45" s="224">
        <f>IF(G45=0,0,IF(ISNONTEXT(I45),G45/$AD45,G45/AF45))</f>
        <v>235.18818298942401</v>
      </c>
      <c r="I45" s="124"/>
      <c r="J45" s="225">
        <f t="shared" si="3"/>
        <v>100</v>
      </c>
      <c r="K45" s="126">
        <f t="shared" ref="K45:R45" si="10">SUM(K7:K44)</f>
        <v>51837880</v>
      </c>
      <c r="L45" s="126">
        <f t="shared" si="10"/>
        <v>42254788</v>
      </c>
      <c r="M45" s="126">
        <f t="shared" si="10"/>
        <v>0</v>
      </c>
      <c r="N45" s="126">
        <f t="shared" si="10"/>
        <v>0</v>
      </c>
      <c r="O45" s="126">
        <f t="shared" si="10"/>
        <v>0</v>
      </c>
      <c r="P45" s="126">
        <f t="shared" si="10"/>
        <v>0</v>
      </c>
      <c r="Q45" s="126">
        <f t="shared" si="10"/>
        <v>0</v>
      </c>
      <c r="R45" s="126">
        <f t="shared" si="10"/>
        <v>27391478</v>
      </c>
      <c r="S45" s="224">
        <f>IF(R45=0,0,IF(ISNONTEXT(T45),R45/$AD45,R45/AG45))</f>
        <v>11.810662741202199</v>
      </c>
      <c r="T45" s="124"/>
      <c r="U45" s="225">
        <f t="shared" si="5"/>
        <v>100</v>
      </c>
      <c r="V45" s="126">
        <f t="shared" si="6"/>
        <v>596759369</v>
      </c>
      <c r="W45" s="126">
        <f>SUM(W7:W44)</f>
        <v>20786547</v>
      </c>
      <c r="X45" s="225">
        <f t="shared" si="7"/>
        <v>3.4832376464960033</v>
      </c>
      <c r="Y45" s="126">
        <f>SUM(Y7:Y44)</f>
        <v>1166549</v>
      </c>
      <c r="Z45" s="225">
        <f t="shared" si="8"/>
        <v>0.19548063433923232</v>
      </c>
      <c r="AA45" s="126">
        <f>SUM(AA7:AA44)</f>
        <v>2592289</v>
      </c>
      <c r="AB45" s="225">
        <f t="shared" si="9"/>
        <v>0.43439435301098722</v>
      </c>
      <c r="AC45" s="126">
        <f>SUM(AC7:AC44)</f>
        <v>11518317</v>
      </c>
      <c r="AD45" s="127">
        <f>SUM(AD7:AD44)</f>
        <v>2319216</v>
      </c>
      <c r="AE45" s="127">
        <f>SUM(AE7:AE44)</f>
        <v>2319216</v>
      </c>
      <c r="AF45" s="127">
        <f>SUM(AF7:AF44)</f>
        <v>2319216</v>
      </c>
      <c r="AG45" s="127">
        <f>SUM(AG7:AG44)</f>
        <v>2319216</v>
      </c>
    </row>
    <row r="46" spans="1:33" x14ac:dyDescent="0.2">
      <c r="A46" s="110"/>
      <c r="B46" s="110"/>
      <c r="C46" s="116"/>
      <c r="D46" s="220"/>
      <c r="E46" s="110"/>
      <c r="F46" s="220">
        <f>IF(D$195,D46/D$195*100,0)</f>
        <v>0</v>
      </c>
      <c r="G46" s="116"/>
      <c r="H46" s="220"/>
      <c r="I46" s="110"/>
      <c r="J46" s="220">
        <f>IF(H$195,H46/H$195*100,0)</f>
        <v>0</v>
      </c>
      <c r="K46" s="116"/>
      <c r="L46" s="116"/>
      <c r="M46" s="116"/>
      <c r="N46" s="116"/>
      <c r="O46" s="116"/>
      <c r="P46" s="116"/>
      <c r="Q46" s="116"/>
      <c r="R46" s="116"/>
      <c r="S46" s="220"/>
      <c r="T46" s="110"/>
      <c r="U46" s="220">
        <f>IF(S$195,S46/S$195*100,0)</f>
        <v>0</v>
      </c>
      <c r="V46" s="116"/>
      <c r="W46" s="116"/>
      <c r="X46" s="220">
        <f t="shared" si="7"/>
        <v>0</v>
      </c>
      <c r="Y46" s="116"/>
      <c r="Z46" s="220">
        <f t="shared" si="8"/>
        <v>0</v>
      </c>
      <c r="AA46" s="116"/>
      <c r="AB46" s="220">
        <f t="shared" si="9"/>
        <v>0</v>
      </c>
      <c r="AC46" s="116"/>
      <c r="AD46" s="116"/>
      <c r="AE46" s="116"/>
      <c r="AF46" s="116"/>
      <c r="AG46" s="116"/>
    </row>
    <row r="47" spans="1:33" customFormat="1" x14ac:dyDescent="0.2"/>
    <row r="48" spans="1:33" s="296" customFormat="1" ht="15.75" x14ac:dyDescent="0.2">
      <c r="A48" s="325" t="s">
        <v>0</v>
      </c>
      <c r="B48" s="271"/>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row>
    <row r="49" spans="1:34" s="296" customFormat="1" ht="15.75" x14ac:dyDescent="0.25">
      <c r="A49" s="360" t="s">
        <v>428</v>
      </c>
      <c r="B49" s="272"/>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row>
    <row r="50" spans="1:34" s="296" customFormat="1" ht="15.75" x14ac:dyDescent="0.2">
      <c r="A50" s="323" t="str">
        <f>A3</f>
        <v>FOR THE YEAR ENDED JUNE 30, 2025</v>
      </c>
      <c r="B50" s="273"/>
      <c r="C50" s="273"/>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7"/>
      <c r="AE50" s="277"/>
      <c r="AF50" s="277"/>
      <c r="AG50" s="277"/>
      <c r="AH50" s="277"/>
    </row>
    <row r="51" spans="1:34" ht="13.5" thickBot="1" x14ac:dyDescent="0.25">
      <c r="A51"/>
      <c r="B51"/>
      <c r="C51"/>
      <c r="D51"/>
      <c r="E51"/>
      <c r="F51"/>
      <c r="G51"/>
      <c r="H51"/>
      <c r="I51"/>
      <c r="J51"/>
      <c r="K51"/>
      <c r="L51"/>
      <c r="M51"/>
      <c r="N51"/>
      <c r="O51"/>
      <c r="P51"/>
      <c r="Q51"/>
      <c r="R51"/>
      <c r="S51"/>
      <c r="T51"/>
      <c r="U51"/>
      <c r="W51"/>
      <c r="X51"/>
      <c r="Y51"/>
      <c r="Z51"/>
      <c r="AA51"/>
      <c r="AB51"/>
      <c r="AC51"/>
      <c r="AD51"/>
      <c r="AE51"/>
      <c r="AF51"/>
      <c r="AG51"/>
      <c r="AH51"/>
    </row>
    <row r="52" spans="1:34" ht="28.5" customHeight="1" x14ac:dyDescent="0.25">
      <c r="A52"/>
      <c r="B52"/>
      <c r="C52"/>
      <c r="D52"/>
      <c r="E52"/>
      <c r="F52"/>
      <c r="G52"/>
      <c r="H52"/>
      <c r="I52"/>
      <c r="J52"/>
      <c r="K52" s="396" t="s">
        <v>417</v>
      </c>
      <c r="L52" s="397"/>
      <c r="M52" s="397"/>
      <c r="N52" s="397"/>
      <c r="O52" s="397"/>
      <c r="P52" s="397"/>
      <c r="Q52" s="398"/>
      <c r="R52"/>
      <c r="S52"/>
      <c r="T52"/>
      <c r="U52"/>
      <c r="W52" s="399" t="s">
        <v>335</v>
      </c>
      <c r="X52" s="400"/>
      <c r="Y52" s="400"/>
      <c r="Z52" s="400"/>
      <c r="AA52" s="400"/>
      <c r="AB52" s="400"/>
      <c r="AC52" s="401"/>
      <c r="AD52"/>
      <c r="AE52"/>
      <c r="AF52"/>
      <c r="AG52"/>
      <c r="AH52"/>
    </row>
    <row r="53" spans="1:34" s="86" customFormat="1" ht="60.75" thickBot="1" x14ac:dyDescent="0.3">
      <c r="A53" s="318" t="s">
        <v>1</v>
      </c>
      <c r="B53" s="324" t="s">
        <v>330</v>
      </c>
      <c r="C53" s="320" t="s">
        <v>382</v>
      </c>
      <c r="D53" s="320" t="s">
        <v>346</v>
      </c>
      <c r="E53" s="348"/>
      <c r="F53" s="320" t="s">
        <v>347</v>
      </c>
      <c r="G53" s="320" t="s">
        <v>383</v>
      </c>
      <c r="H53" s="320" t="s">
        <v>346</v>
      </c>
      <c r="I53" s="348"/>
      <c r="J53" s="320" t="s">
        <v>347</v>
      </c>
      <c r="K53" s="355" t="s">
        <v>412</v>
      </c>
      <c r="L53" s="356" t="s">
        <v>385</v>
      </c>
      <c r="M53" s="356" t="s">
        <v>413</v>
      </c>
      <c r="N53" s="356" t="s">
        <v>414</v>
      </c>
      <c r="O53" s="356" t="s">
        <v>415</v>
      </c>
      <c r="P53" s="356" t="s">
        <v>386</v>
      </c>
      <c r="Q53" s="357" t="s">
        <v>416</v>
      </c>
      <c r="R53" s="320" t="s">
        <v>384</v>
      </c>
      <c r="S53" s="320" t="s">
        <v>346</v>
      </c>
      <c r="T53" s="348"/>
      <c r="U53" s="320" t="s">
        <v>347</v>
      </c>
      <c r="V53" s="320" t="s">
        <v>245</v>
      </c>
      <c r="W53" s="355" t="s">
        <v>338</v>
      </c>
      <c r="X53" s="356" t="s">
        <v>348</v>
      </c>
      <c r="Y53" s="356" t="s">
        <v>352</v>
      </c>
      <c r="Z53" s="356" t="s">
        <v>348</v>
      </c>
      <c r="AA53" s="356" t="s">
        <v>353</v>
      </c>
      <c r="AB53" s="356" t="s">
        <v>348</v>
      </c>
      <c r="AC53" s="357" t="s">
        <v>342</v>
      </c>
      <c r="AD53" s="332" t="s">
        <v>343</v>
      </c>
      <c r="AE53" s="332" t="s">
        <v>343</v>
      </c>
      <c r="AF53" s="332" t="s">
        <v>343</v>
      </c>
      <c r="AG53" s="332" t="s">
        <v>343</v>
      </c>
    </row>
    <row r="54" spans="1:34" x14ac:dyDescent="0.2">
      <c r="A54" s="113">
        <v>1</v>
      </c>
      <c r="B54" s="113" t="s">
        <v>80</v>
      </c>
      <c r="C54" s="233">
        <v>108201</v>
      </c>
      <c r="D54" s="115">
        <f t="shared" ref="D54:D85" si="11">IFERROR(C54/$AD54,0)</f>
        <v>3.2300734372201325</v>
      </c>
      <c r="E54" s="113"/>
      <c r="F54" s="115">
        <f t="shared" ref="F54:F85" si="12">IF(D$149,D54/D$149*100,0)</f>
        <v>37.024506455383808</v>
      </c>
      <c r="G54" s="233">
        <v>5496547</v>
      </c>
      <c r="H54" s="115">
        <f t="shared" ref="H54:H85" si="13">IFERROR(G54/$AD54,0)</f>
        <v>164.08582601946384</v>
      </c>
      <c r="I54" s="113"/>
      <c r="J54" s="115">
        <f t="shared" ref="J54:J85" si="14">IF(H$149,H54/H$149*100,0)</f>
        <v>89.749398354651561</v>
      </c>
      <c r="K54" s="233">
        <v>349438</v>
      </c>
      <c r="L54" s="233">
        <v>889573</v>
      </c>
      <c r="M54" s="233">
        <v>0</v>
      </c>
      <c r="N54" s="233">
        <v>0</v>
      </c>
      <c r="O54" s="233">
        <v>0</v>
      </c>
      <c r="P54" s="233">
        <v>0</v>
      </c>
      <c r="Q54" s="233">
        <v>0</v>
      </c>
      <c r="R54" s="233">
        <v>336467</v>
      </c>
      <c r="S54" s="115">
        <f t="shared" ref="S54:S85" si="15">IFERROR(R54/$AD54,0)</f>
        <v>10.044390709893127</v>
      </c>
      <c r="T54" s="113"/>
      <c r="U54" s="115">
        <f t="shared" ref="U54:U85" si="16">IF(S$149,S54/S$149*100,0)</f>
        <v>91.423313548530402</v>
      </c>
      <c r="V54" s="233">
        <f t="shared" ref="V54:V85" si="17">(C54+G54+R54)</f>
        <v>5941215</v>
      </c>
      <c r="W54" s="132">
        <v>536203</v>
      </c>
      <c r="X54" s="115">
        <f t="shared" ref="X54:X85" si="18">IF($V54,W54/$V54*100,0)</f>
        <v>9.0251404805246072</v>
      </c>
      <c r="Y54" s="132">
        <v>6046</v>
      </c>
      <c r="Z54" s="115">
        <f t="shared" ref="Z54:Z85" si="19">IF($V54,Y54/$V54*100,0)</f>
        <v>0.10176369648295844</v>
      </c>
      <c r="AA54" s="132">
        <v>0</v>
      </c>
      <c r="AB54" s="115">
        <f t="shared" ref="AB54:AB85" si="20">IF($V54,AA54/$V54*100,0)</f>
        <v>0</v>
      </c>
      <c r="AC54" s="132">
        <v>388127</v>
      </c>
      <c r="AD54" s="234">
        <v>33498</v>
      </c>
      <c r="AE54" s="234">
        <v>33498</v>
      </c>
      <c r="AF54" s="234">
        <v>33498</v>
      </c>
      <c r="AG54" s="234">
        <v>33498</v>
      </c>
    </row>
    <row r="55" spans="1:34" x14ac:dyDescent="0.2">
      <c r="A55" s="110">
        <v>2</v>
      </c>
      <c r="B55" s="110" t="s">
        <v>81</v>
      </c>
      <c r="C55" s="111">
        <v>832261</v>
      </c>
      <c r="D55" s="112">
        <f t="shared" si="11"/>
        <v>7.0656337549876902</v>
      </c>
      <c r="E55" s="110"/>
      <c r="F55" s="112">
        <f t="shared" si="12"/>
        <v>80.989366854166391</v>
      </c>
      <c r="G55" s="111">
        <v>21398657</v>
      </c>
      <c r="H55" s="112">
        <f t="shared" si="13"/>
        <v>181.66785805246624</v>
      </c>
      <c r="I55" s="110"/>
      <c r="J55" s="112">
        <f t="shared" si="14"/>
        <v>99.366175349314105</v>
      </c>
      <c r="K55" s="111">
        <v>0</v>
      </c>
      <c r="L55" s="111">
        <v>0</v>
      </c>
      <c r="M55" s="111">
        <v>0</v>
      </c>
      <c r="N55" s="111">
        <v>0</v>
      </c>
      <c r="O55" s="111">
        <v>0</v>
      </c>
      <c r="P55" s="111">
        <v>0</v>
      </c>
      <c r="Q55" s="111">
        <v>0</v>
      </c>
      <c r="R55" s="111">
        <v>1579705</v>
      </c>
      <c r="S55" s="112">
        <f t="shared" si="15"/>
        <v>13.411197894558113</v>
      </c>
      <c r="T55" s="110"/>
      <c r="U55" s="220">
        <f t="shared" si="16"/>
        <v>122.06774762036541</v>
      </c>
      <c r="V55" s="111">
        <f t="shared" si="17"/>
        <v>23810623</v>
      </c>
      <c r="W55" s="111">
        <v>1288854</v>
      </c>
      <c r="X55" s="112">
        <f t="shared" si="18"/>
        <v>5.4129369063547808</v>
      </c>
      <c r="Y55" s="111">
        <v>0</v>
      </c>
      <c r="Z55" s="112">
        <f t="shared" si="19"/>
        <v>0</v>
      </c>
      <c r="AA55" s="111">
        <v>0</v>
      </c>
      <c r="AB55" s="112">
        <f t="shared" si="20"/>
        <v>0</v>
      </c>
      <c r="AC55" s="111">
        <v>153377</v>
      </c>
      <c r="AD55" s="111">
        <v>117790</v>
      </c>
      <c r="AE55" s="111">
        <v>117790</v>
      </c>
      <c r="AF55" s="111">
        <v>117790</v>
      </c>
      <c r="AG55" s="111">
        <v>117790</v>
      </c>
    </row>
    <row r="56" spans="1:34" x14ac:dyDescent="0.2">
      <c r="A56" s="113">
        <v>3</v>
      </c>
      <c r="B56" s="113" t="s">
        <v>246</v>
      </c>
      <c r="C56" s="114">
        <v>83621</v>
      </c>
      <c r="D56" s="115">
        <f t="shared" si="11"/>
        <v>5.5806860651361454</v>
      </c>
      <c r="E56" s="113"/>
      <c r="F56" s="115">
        <f t="shared" si="12"/>
        <v>63.968250648173175</v>
      </c>
      <c r="G56" s="114">
        <v>1769365</v>
      </c>
      <c r="H56" s="115">
        <f t="shared" si="13"/>
        <v>118.08362253069942</v>
      </c>
      <c r="I56" s="113"/>
      <c r="J56" s="115">
        <f t="shared" si="14"/>
        <v>64.587748587199272</v>
      </c>
      <c r="K56" s="114">
        <v>567701</v>
      </c>
      <c r="L56" s="114">
        <v>528774</v>
      </c>
      <c r="M56" s="114">
        <v>0</v>
      </c>
      <c r="N56" s="114">
        <v>0</v>
      </c>
      <c r="O56" s="114">
        <v>0</v>
      </c>
      <c r="P56" s="114">
        <v>0</v>
      </c>
      <c r="Q56" s="114">
        <v>0</v>
      </c>
      <c r="R56" s="114">
        <v>331075</v>
      </c>
      <c r="S56" s="115">
        <f t="shared" si="15"/>
        <v>22.095234917245062</v>
      </c>
      <c r="T56" s="113"/>
      <c r="U56" s="118">
        <f t="shared" si="16"/>
        <v>201.1092208687316</v>
      </c>
      <c r="V56" s="114">
        <f t="shared" si="17"/>
        <v>2184061</v>
      </c>
      <c r="W56" s="114">
        <v>459363</v>
      </c>
      <c r="X56" s="115">
        <f t="shared" si="18"/>
        <v>21.03251694893137</v>
      </c>
      <c r="Y56" s="114">
        <v>0</v>
      </c>
      <c r="Z56" s="115">
        <f t="shared" si="19"/>
        <v>0</v>
      </c>
      <c r="AA56" s="114">
        <v>23060</v>
      </c>
      <c r="AB56" s="115">
        <f t="shared" si="20"/>
        <v>1.0558313160667216</v>
      </c>
      <c r="AC56" s="114">
        <v>55941</v>
      </c>
      <c r="AD56" s="114">
        <v>14984</v>
      </c>
      <c r="AE56" s="114">
        <v>14984</v>
      </c>
      <c r="AF56" s="114">
        <v>14984</v>
      </c>
      <c r="AG56" s="114">
        <v>14984</v>
      </c>
    </row>
    <row r="57" spans="1:34" x14ac:dyDescent="0.2">
      <c r="A57" s="110">
        <v>4</v>
      </c>
      <c r="B57" s="110" t="s">
        <v>82</v>
      </c>
      <c r="C57" s="111">
        <v>182255</v>
      </c>
      <c r="D57" s="112">
        <f t="shared" si="11"/>
        <v>13.372587864113289</v>
      </c>
      <c r="E57" s="110"/>
      <c r="F57" s="112">
        <f t="shared" si="12"/>
        <v>153.28241766730679</v>
      </c>
      <c r="G57" s="111">
        <v>2119649</v>
      </c>
      <c r="H57" s="112">
        <f t="shared" si="13"/>
        <v>155.52491011813046</v>
      </c>
      <c r="I57" s="110"/>
      <c r="J57" s="112">
        <f t="shared" si="14"/>
        <v>85.066866839599811</v>
      </c>
      <c r="K57" s="111">
        <v>329269</v>
      </c>
      <c r="L57" s="111">
        <v>426854</v>
      </c>
      <c r="M57" s="111">
        <v>0</v>
      </c>
      <c r="N57" s="111">
        <v>0</v>
      </c>
      <c r="O57" s="111">
        <v>0</v>
      </c>
      <c r="P57" s="111">
        <v>0</v>
      </c>
      <c r="Q57" s="111">
        <v>0</v>
      </c>
      <c r="R57" s="111">
        <v>219337</v>
      </c>
      <c r="S57" s="112">
        <f t="shared" si="15"/>
        <v>16.093403771369871</v>
      </c>
      <c r="T57" s="110"/>
      <c r="U57" s="220">
        <f t="shared" si="16"/>
        <v>146.48099039037723</v>
      </c>
      <c r="V57" s="111">
        <f t="shared" si="17"/>
        <v>2521241</v>
      </c>
      <c r="W57" s="111">
        <v>406954</v>
      </c>
      <c r="X57" s="112">
        <f t="shared" si="18"/>
        <v>16.141019442409512</v>
      </c>
      <c r="Y57" s="111">
        <v>0</v>
      </c>
      <c r="Z57" s="112">
        <f t="shared" si="19"/>
        <v>0</v>
      </c>
      <c r="AA57" s="111">
        <v>923394</v>
      </c>
      <c r="AB57" s="112">
        <f t="shared" si="20"/>
        <v>36.624582893900268</v>
      </c>
      <c r="AC57" s="111">
        <v>0</v>
      </c>
      <c r="AD57" s="111">
        <v>13629</v>
      </c>
      <c r="AE57" s="111">
        <v>13629</v>
      </c>
      <c r="AF57" s="111">
        <v>13629</v>
      </c>
      <c r="AG57" s="111">
        <v>13629</v>
      </c>
    </row>
    <row r="58" spans="1:34" x14ac:dyDescent="0.2">
      <c r="A58" s="113">
        <v>5</v>
      </c>
      <c r="B58" s="113" t="s">
        <v>83</v>
      </c>
      <c r="C58" s="114">
        <v>0</v>
      </c>
      <c r="D58" s="115">
        <f t="shared" si="11"/>
        <v>0</v>
      </c>
      <c r="E58" s="113"/>
      <c r="F58" s="115">
        <f t="shared" si="12"/>
        <v>0</v>
      </c>
      <c r="G58" s="114">
        <v>0</v>
      </c>
      <c r="H58" s="115">
        <f t="shared" si="13"/>
        <v>0</v>
      </c>
      <c r="I58" s="113"/>
      <c r="J58" s="115">
        <f t="shared" si="14"/>
        <v>0</v>
      </c>
      <c r="K58" s="114">
        <v>0</v>
      </c>
      <c r="L58" s="114">
        <v>0</v>
      </c>
      <c r="M58" s="114">
        <v>0</v>
      </c>
      <c r="N58" s="114">
        <v>0</v>
      </c>
      <c r="O58" s="114">
        <v>0</v>
      </c>
      <c r="P58" s="114">
        <v>0</v>
      </c>
      <c r="Q58" s="114">
        <v>0</v>
      </c>
      <c r="R58" s="114">
        <v>0</v>
      </c>
      <c r="S58" s="115">
        <f t="shared" si="15"/>
        <v>0</v>
      </c>
      <c r="T58" s="113"/>
      <c r="U58" s="118">
        <f t="shared" si="16"/>
        <v>0</v>
      </c>
      <c r="V58" s="114">
        <f t="shared" si="17"/>
        <v>0</v>
      </c>
      <c r="W58" s="114">
        <v>0</v>
      </c>
      <c r="X58" s="118">
        <f t="shared" si="18"/>
        <v>0</v>
      </c>
      <c r="Y58" s="114">
        <v>0</v>
      </c>
      <c r="Z58" s="118">
        <f t="shared" si="19"/>
        <v>0</v>
      </c>
      <c r="AA58" s="114">
        <v>0</v>
      </c>
      <c r="AB58" s="118">
        <f t="shared" si="20"/>
        <v>0</v>
      </c>
      <c r="AC58" s="114">
        <v>0</v>
      </c>
      <c r="AD58" s="114">
        <v>0</v>
      </c>
      <c r="AE58" s="114">
        <v>0</v>
      </c>
      <c r="AF58" s="114">
        <v>0</v>
      </c>
      <c r="AG58" s="114">
        <v>0</v>
      </c>
    </row>
    <row r="59" spans="1:34" x14ac:dyDescent="0.2">
      <c r="A59" s="110">
        <v>6</v>
      </c>
      <c r="B59" s="110" t="s">
        <v>84</v>
      </c>
      <c r="C59" s="111">
        <v>1850216</v>
      </c>
      <c r="D59" s="112">
        <f t="shared" si="11"/>
        <v>108.88747645951035</v>
      </c>
      <c r="E59" s="110"/>
      <c r="F59" s="112">
        <f t="shared" si="12"/>
        <v>1248.1156089612593</v>
      </c>
      <c r="G59" s="111">
        <v>2051278</v>
      </c>
      <c r="H59" s="112">
        <f t="shared" si="13"/>
        <v>120.72022128060263</v>
      </c>
      <c r="I59" s="110"/>
      <c r="J59" s="112">
        <f t="shared" si="14"/>
        <v>66.029878948162761</v>
      </c>
      <c r="K59" s="111">
        <v>420210</v>
      </c>
      <c r="L59" s="111">
        <v>419169</v>
      </c>
      <c r="M59" s="111">
        <v>0</v>
      </c>
      <c r="N59" s="111">
        <v>0</v>
      </c>
      <c r="O59" s="111">
        <v>0</v>
      </c>
      <c r="P59" s="111">
        <v>0</v>
      </c>
      <c r="Q59" s="111">
        <v>0</v>
      </c>
      <c r="R59" s="111">
        <v>303783</v>
      </c>
      <c r="S59" s="112">
        <f t="shared" si="15"/>
        <v>17.878001412429377</v>
      </c>
      <c r="T59" s="110"/>
      <c r="U59" s="220">
        <f t="shared" si="16"/>
        <v>162.72426829630874</v>
      </c>
      <c r="V59" s="111">
        <f t="shared" si="17"/>
        <v>4205277</v>
      </c>
      <c r="W59" s="111">
        <v>367967</v>
      </c>
      <c r="X59" s="220">
        <f t="shared" si="18"/>
        <v>8.7501251403890876</v>
      </c>
      <c r="Y59" s="111">
        <v>0</v>
      </c>
      <c r="Z59" s="220">
        <f t="shared" si="19"/>
        <v>0</v>
      </c>
      <c r="AA59" s="111">
        <v>0</v>
      </c>
      <c r="AB59" s="220">
        <f t="shared" si="20"/>
        <v>0</v>
      </c>
      <c r="AC59" s="111">
        <v>0</v>
      </c>
      <c r="AD59" s="111">
        <v>16992</v>
      </c>
      <c r="AE59" s="111">
        <v>16992</v>
      </c>
      <c r="AF59" s="111">
        <v>16992</v>
      </c>
      <c r="AG59" s="111">
        <v>16992</v>
      </c>
    </row>
    <row r="60" spans="1:34" x14ac:dyDescent="0.2">
      <c r="A60" s="113">
        <v>7</v>
      </c>
      <c r="B60" s="113" t="s">
        <v>85</v>
      </c>
      <c r="C60" s="114">
        <v>2708583</v>
      </c>
      <c r="D60" s="115">
        <f t="shared" si="11"/>
        <v>11.055260322280452</v>
      </c>
      <c r="E60" s="113"/>
      <c r="F60" s="115">
        <f t="shared" si="12"/>
        <v>126.72020160646453</v>
      </c>
      <c r="G60" s="114">
        <v>61124365</v>
      </c>
      <c r="H60" s="115">
        <f t="shared" si="13"/>
        <v>249.48313088765897</v>
      </c>
      <c r="I60" s="113"/>
      <c r="J60" s="115">
        <f t="shared" si="14"/>
        <v>136.45883645151758</v>
      </c>
      <c r="K60" s="114">
        <v>7749164</v>
      </c>
      <c r="L60" s="114">
        <v>9557015</v>
      </c>
      <c r="M60" s="114">
        <v>0</v>
      </c>
      <c r="N60" s="114">
        <v>0</v>
      </c>
      <c r="O60" s="114">
        <v>0</v>
      </c>
      <c r="P60" s="114">
        <v>0</v>
      </c>
      <c r="Q60" s="114">
        <v>0</v>
      </c>
      <c r="R60" s="114">
        <v>2586530</v>
      </c>
      <c r="S60" s="115">
        <f t="shared" si="15"/>
        <v>10.557092945421299</v>
      </c>
      <c r="T60" s="113"/>
      <c r="U60" s="118">
        <f t="shared" si="16"/>
        <v>96.089891999083648</v>
      </c>
      <c r="V60" s="114">
        <f t="shared" si="17"/>
        <v>66419478</v>
      </c>
      <c r="W60" s="114">
        <v>1502089</v>
      </c>
      <c r="X60" s="118">
        <f t="shared" si="18"/>
        <v>2.2615188273536266</v>
      </c>
      <c r="Y60" s="114">
        <v>679038</v>
      </c>
      <c r="Z60" s="118">
        <f t="shared" si="19"/>
        <v>1.0223476914407548</v>
      </c>
      <c r="AA60" s="114">
        <v>0</v>
      </c>
      <c r="AB60" s="118">
        <f t="shared" si="20"/>
        <v>0</v>
      </c>
      <c r="AC60" s="114">
        <v>9754336</v>
      </c>
      <c r="AD60" s="114">
        <v>245004</v>
      </c>
      <c r="AE60" s="114">
        <v>245004</v>
      </c>
      <c r="AF60" s="114">
        <v>245004</v>
      </c>
      <c r="AG60" s="114">
        <v>245004</v>
      </c>
    </row>
    <row r="61" spans="1:34" x14ac:dyDescent="0.2">
      <c r="A61" s="110">
        <v>8</v>
      </c>
      <c r="B61" s="110" t="s">
        <v>86</v>
      </c>
      <c r="C61" s="111">
        <v>173245</v>
      </c>
      <c r="D61" s="112">
        <f t="shared" si="11"/>
        <v>2.2239124016379765</v>
      </c>
      <c r="E61" s="110"/>
      <c r="F61" s="112">
        <f t="shared" si="12"/>
        <v>25.491451098869206</v>
      </c>
      <c r="G61" s="111">
        <v>11721513</v>
      </c>
      <c r="H61" s="112">
        <f t="shared" si="13"/>
        <v>150.46678476527902</v>
      </c>
      <c r="I61" s="110"/>
      <c r="J61" s="112">
        <f t="shared" si="14"/>
        <v>82.300243309502946</v>
      </c>
      <c r="K61" s="111">
        <v>1261965</v>
      </c>
      <c r="L61" s="111">
        <v>679088</v>
      </c>
      <c r="M61" s="111">
        <v>0</v>
      </c>
      <c r="N61" s="111">
        <v>0</v>
      </c>
      <c r="O61" s="111">
        <v>0</v>
      </c>
      <c r="P61" s="111">
        <v>0</v>
      </c>
      <c r="Q61" s="111">
        <v>0</v>
      </c>
      <c r="R61" s="111">
        <v>531518</v>
      </c>
      <c r="S61" s="112">
        <f t="shared" si="15"/>
        <v>6.8229932863506244</v>
      </c>
      <c r="T61" s="110"/>
      <c r="U61" s="220">
        <f t="shared" si="16"/>
        <v>62.102388544400632</v>
      </c>
      <c r="V61" s="111">
        <f t="shared" si="17"/>
        <v>12426276</v>
      </c>
      <c r="W61" s="111">
        <v>647507</v>
      </c>
      <c r="X61" s="220">
        <f t="shared" si="18"/>
        <v>5.2107888155711333</v>
      </c>
      <c r="Y61" s="111">
        <v>214795</v>
      </c>
      <c r="Z61" s="220">
        <f t="shared" si="19"/>
        <v>1.7285548783883442</v>
      </c>
      <c r="AA61" s="111">
        <v>0</v>
      </c>
      <c r="AB61" s="220">
        <f t="shared" si="20"/>
        <v>0</v>
      </c>
      <c r="AC61" s="111">
        <v>77075</v>
      </c>
      <c r="AD61" s="111">
        <v>77901</v>
      </c>
      <c r="AE61" s="111">
        <v>77901</v>
      </c>
      <c r="AF61" s="111">
        <v>77901</v>
      </c>
      <c r="AG61" s="111">
        <v>77901</v>
      </c>
    </row>
    <row r="62" spans="1:34" x14ac:dyDescent="0.2">
      <c r="A62" s="113">
        <v>9</v>
      </c>
      <c r="B62" s="113" t="s">
        <v>87</v>
      </c>
      <c r="C62" s="114">
        <v>223464</v>
      </c>
      <c r="D62" s="115">
        <f t="shared" si="11"/>
        <v>52.517978848413634</v>
      </c>
      <c r="E62" s="113"/>
      <c r="F62" s="115">
        <f t="shared" si="12"/>
        <v>601.9839129633649</v>
      </c>
      <c r="G62" s="114">
        <v>1050446</v>
      </c>
      <c r="H62" s="115">
        <f t="shared" si="13"/>
        <v>246.87332549941246</v>
      </c>
      <c r="I62" s="113"/>
      <c r="J62" s="115">
        <f t="shared" si="14"/>
        <v>135.03136115337654</v>
      </c>
      <c r="K62" s="114">
        <v>273350</v>
      </c>
      <c r="L62" s="114">
        <v>309360</v>
      </c>
      <c r="M62" s="114">
        <v>0</v>
      </c>
      <c r="N62" s="114">
        <v>0</v>
      </c>
      <c r="O62" s="114">
        <v>0</v>
      </c>
      <c r="P62" s="114">
        <v>0</v>
      </c>
      <c r="Q62" s="114">
        <v>0</v>
      </c>
      <c r="R62" s="114">
        <v>232177</v>
      </c>
      <c r="S62" s="115">
        <f t="shared" si="15"/>
        <v>54.565687426556991</v>
      </c>
      <c r="T62" s="113"/>
      <c r="U62" s="118">
        <f t="shared" si="16"/>
        <v>496.65291750108571</v>
      </c>
      <c r="V62" s="114">
        <f t="shared" si="17"/>
        <v>1506087</v>
      </c>
      <c r="W62" s="114">
        <v>304446</v>
      </c>
      <c r="X62" s="118">
        <f t="shared" si="18"/>
        <v>20.21437008619024</v>
      </c>
      <c r="Y62" s="114">
        <v>24835</v>
      </c>
      <c r="Z62" s="118">
        <f t="shared" si="19"/>
        <v>1.6489751256069538</v>
      </c>
      <c r="AA62" s="114">
        <v>0</v>
      </c>
      <c r="AB62" s="118">
        <f t="shared" si="20"/>
        <v>0</v>
      </c>
      <c r="AC62" s="114">
        <v>29535</v>
      </c>
      <c r="AD62" s="114">
        <v>4255</v>
      </c>
      <c r="AE62" s="114">
        <v>4255</v>
      </c>
      <c r="AF62" s="114">
        <v>4255</v>
      </c>
      <c r="AG62" s="114">
        <v>4255</v>
      </c>
    </row>
    <row r="63" spans="1:34" x14ac:dyDescent="0.2">
      <c r="A63" s="110">
        <v>10</v>
      </c>
      <c r="B63" s="110" t="s">
        <v>88</v>
      </c>
      <c r="C63" s="111">
        <v>133655</v>
      </c>
      <c r="D63" s="112">
        <f t="shared" si="11"/>
        <v>1.6525098911968348</v>
      </c>
      <c r="E63" s="110"/>
      <c r="F63" s="112">
        <f t="shared" si="12"/>
        <v>18.941787028488882</v>
      </c>
      <c r="G63" s="111">
        <v>7131408</v>
      </c>
      <c r="H63" s="112">
        <f t="shared" si="13"/>
        <v>88.172700296735911</v>
      </c>
      <c r="I63" s="110"/>
      <c r="J63" s="112">
        <f t="shared" si="14"/>
        <v>48.227485547705776</v>
      </c>
      <c r="K63" s="111">
        <v>783617</v>
      </c>
      <c r="L63" s="111">
        <v>1155091</v>
      </c>
      <c r="M63" s="111">
        <v>0</v>
      </c>
      <c r="N63" s="111">
        <v>0</v>
      </c>
      <c r="O63" s="111">
        <v>0</v>
      </c>
      <c r="P63" s="111">
        <v>0</v>
      </c>
      <c r="Q63" s="111">
        <v>0</v>
      </c>
      <c r="R63" s="111">
        <v>651296</v>
      </c>
      <c r="S63" s="112">
        <f t="shared" si="15"/>
        <v>8.0526211671612273</v>
      </c>
      <c r="T63" s="110"/>
      <c r="U63" s="220">
        <f t="shared" si="16"/>
        <v>73.294372064579605</v>
      </c>
      <c r="V63" s="111">
        <f t="shared" si="17"/>
        <v>7916359</v>
      </c>
      <c r="W63" s="111">
        <v>847631</v>
      </c>
      <c r="X63" s="220">
        <f t="shared" si="18"/>
        <v>10.707334015549321</v>
      </c>
      <c r="Y63" s="111">
        <v>0</v>
      </c>
      <c r="Z63" s="220">
        <f t="shared" si="19"/>
        <v>0</v>
      </c>
      <c r="AA63" s="111">
        <v>0</v>
      </c>
      <c r="AB63" s="220">
        <f t="shared" si="20"/>
        <v>0</v>
      </c>
      <c r="AC63" s="111">
        <v>0</v>
      </c>
      <c r="AD63" s="111">
        <v>80880</v>
      </c>
      <c r="AE63" s="111">
        <v>80880</v>
      </c>
      <c r="AF63" s="111">
        <v>80880</v>
      </c>
      <c r="AG63" s="111">
        <v>80880</v>
      </c>
    </row>
    <row r="64" spans="1:34" x14ac:dyDescent="0.2">
      <c r="A64" s="113">
        <v>11</v>
      </c>
      <c r="B64" s="113" t="s">
        <v>247</v>
      </c>
      <c r="C64" s="114">
        <v>161180</v>
      </c>
      <c r="D64" s="115">
        <f t="shared" si="11"/>
        <v>25.813581037796283</v>
      </c>
      <c r="E64" s="113"/>
      <c r="F64" s="115">
        <f t="shared" si="12"/>
        <v>295.88649185418734</v>
      </c>
      <c r="G64" s="114">
        <v>1277941</v>
      </c>
      <c r="H64" s="115">
        <f t="shared" si="13"/>
        <v>204.6670403587444</v>
      </c>
      <c r="I64" s="113"/>
      <c r="J64" s="115">
        <f t="shared" si="14"/>
        <v>111.94595036530215</v>
      </c>
      <c r="K64" s="114">
        <v>323649</v>
      </c>
      <c r="L64" s="114">
        <v>268994</v>
      </c>
      <c r="M64" s="114">
        <v>0</v>
      </c>
      <c r="N64" s="114">
        <v>0</v>
      </c>
      <c r="O64" s="114">
        <v>0</v>
      </c>
      <c r="P64" s="114">
        <v>0</v>
      </c>
      <c r="Q64" s="114">
        <v>0</v>
      </c>
      <c r="R64" s="114">
        <v>207603</v>
      </c>
      <c r="S64" s="115">
        <f t="shared" si="15"/>
        <v>33.248398462524023</v>
      </c>
      <c r="T64" s="113"/>
      <c r="U64" s="118">
        <f t="shared" si="16"/>
        <v>302.62450410575002</v>
      </c>
      <c r="V64" s="114">
        <f t="shared" si="17"/>
        <v>1646724</v>
      </c>
      <c r="W64" s="114">
        <v>296052</v>
      </c>
      <c r="X64" s="118">
        <f t="shared" si="18"/>
        <v>17.978240433733887</v>
      </c>
      <c r="Y64" s="114">
        <v>0</v>
      </c>
      <c r="Z64" s="118">
        <f t="shared" si="19"/>
        <v>0</v>
      </c>
      <c r="AA64" s="114">
        <v>0</v>
      </c>
      <c r="AB64" s="118">
        <f t="shared" si="20"/>
        <v>0</v>
      </c>
      <c r="AC64" s="114">
        <v>0</v>
      </c>
      <c r="AD64" s="114">
        <v>6244</v>
      </c>
      <c r="AE64" s="114">
        <v>6244</v>
      </c>
      <c r="AF64" s="114">
        <v>6244</v>
      </c>
      <c r="AG64" s="114">
        <v>6244</v>
      </c>
    </row>
    <row r="65" spans="1:33" x14ac:dyDescent="0.2">
      <c r="A65" s="110">
        <v>12</v>
      </c>
      <c r="B65" s="110" t="s">
        <v>90</v>
      </c>
      <c r="C65" s="111">
        <v>282612</v>
      </c>
      <c r="D65" s="112">
        <f t="shared" si="11"/>
        <v>8.4573856835049082</v>
      </c>
      <c r="E65" s="110"/>
      <c r="F65" s="112">
        <f t="shared" si="12"/>
        <v>96.942232714091062</v>
      </c>
      <c r="G65" s="111">
        <v>5247493</v>
      </c>
      <c r="H65" s="112">
        <f t="shared" si="13"/>
        <v>157.03534235096959</v>
      </c>
      <c r="I65" s="110"/>
      <c r="J65" s="112">
        <f t="shared" si="14"/>
        <v>85.893022196472032</v>
      </c>
      <c r="K65" s="111">
        <v>464827</v>
      </c>
      <c r="L65" s="111">
        <v>585919</v>
      </c>
      <c r="M65" s="111">
        <v>0</v>
      </c>
      <c r="N65" s="111">
        <v>0</v>
      </c>
      <c r="O65" s="111">
        <v>0</v>
      </c>
      <c r="P65" s="111">
        <v>0</v>
      </c>
      <c r="Q65" s="111">
        <v>0</v>
      </c>
      <c r="R65" s="111">
        <v>503075</v>
      </c>
      <c r="S65" s="112">
        <f t="shared" si="15"/>
        <v>15.054913813741919</v>
      </c>
      <c r="T65" s="110"/>
      <c r="U65" s="220">
        <f t="shared" si="16"/>
        <v>137.02873034241753</v>
      </c>
      <c r="V65" s="111">
        <f t="shared" si="17"/>
        <v>6033180</v>
      </c>
      <c r="W65" s="111">
        <v>451836</v>
      </c>
      <c r="X65" s="220">
        <f t="shared" si="18"/>
        <v>7.4891848080116947</v>
      </c>
      <c r="Y65" s="111">
        <v>0</v>
      </c>
      <c r="Z65" s="220">
        <f t="shared" si="19"/>
        <v>0</v>
      </c>
      <c r="AA65" s="111">
        <v>0</v>
      </c>
      <c r="AB65" s="220">
        <f t="shared" si="20"/>
        <v>0</v>
      </c>
      <c r="AC65" s="111">
        <v>1059</v>
      </c>
      <c r="AD65" s="111">
        <v>33416</v>
      </c>
      <c r="AE65" s="111">
        <v>33416</v>
      </c>
      <c r="AF65" s="111">
        <v>33416</v>
      </c>
      <c r="AG65" s="111">
        <v>33416</v>
      </c>
    </row>
    <row r="66" spans="1:33" x14ac:dyDescent="0.2">
      <c r="A66" s="113">
        <v>13</v>
      </c>
      <c r="B66" s="113" t="s">
        <v>91</v>
      </c>
      <c r="C66" s="114">
        <v>0</v>
      </c>
      <c r="D66" s="115">
        <f t="shared" si="11"/>
        <v>0</v>
      </c>
      <c r="E66" s="113"/>
      <c r="F66" s="115">
        <f t="shared" si="12"/>
        <v>0</v>
      </c>
      <c r="G66" s="114">
        <v>0</v>
      </c>
      <c r="H66" s="115">
        <f t="shared" si="13"/>
        <v>0</v>
      </c>
      <c r="I66" s="113"/>
      <c r="J66" s="115">
        <f t="shared" si="14"/>
        <v>0</v>
      </c>
      <c r="K66" s="114">
        <v>0</v>
      </c>
      <c r="L66" s="114">
        <v>0</v>
      </c>
      <c r="M66" s="114">
        <v>0</v>
      </c>
      <c r="N66" s="114">
        <v>0</v>
      </c>
      <c r="O66" s="114">
        <v>0</v>
      </c>
      <c r="P66" s="114">
        <v>0</v>
      </c>
      <c r="Q66" s="114">
        <v>0</v>
      </c>
      <c r="R66" s="114">
        <v>0</v>
      </c>
      <c r="S66" s="115">
        <f t="shared" si="15"/>
        <v>0</v>
      </c>
      <c r="T66" s="113"/>
      <c r="U66" s="118">
        <f t="shared" si="16"/>
        <v>0</v>
      </c>
      <c r="V66" s="114">
        <f t="shared" si="17"/>
        <v>0</v>
      </c>
      <c r="W66" s="114">
        <v>0</v>
      </c>
      <c r="X66" s="118">
        <f t="shared" si="18"/>
        <v>0</v>
      </c>
      <c r="Y66" s="114">
        <v>0</v>
      </c>
      <c r="Z66" s="118">
        <f t="shared" si="19"/>
        <v>0</v>
      </c>
      <c r="AA66" s="114">
        <v>0</v>
      </c>
      <c r="AB66" s="118">
        <f t="shared" si="20"/>
        <v>0</v>
      </c>
      <c r="AC66" s="114">
        <v>0</v>
      </c>
      <c r="AD66" s="114">
        <v>0</v>
      </c>
      <c r="AE66" s="114">
        <v>0</v>
      </c>
      <c r="AF66" s="114">
        <v>0</v>
      </c>
      <c r="AG66" s="114">
        <v>0</v>
      </c>
    </row>
    <row r="67" spans="1:33" x14ac:dyDescent="0.2">
      <c r="A67" s="110">
        <v>14</v>
      </c>
      <c r="B67" s="110" t="s">
        <v>92</v>
      </c>
      <c r="C67" s="111">
        <v>241697</v>
      </c>
      <c r="D67" s="112">
        <f t="shared" si="11"/>
        <v>12.683511754827876</v>
      </c>
      <c r="E67" s="110"/>
      <c r="F67" s="112">
        <f t="shared" si="12"/>
        <v>145.38392763221793</v>
      </c>
      <c r="G67" s="111">
        <v>4503566</v>
      </c>
      <c r="H67" s="112">
        <f t="shared" si="13"/>
        <v>236.333228379513</v>
      </c>
      <c r="I67" s="110"/>
      <c r="J67" s="112">
        <f t="shared" si="14"/>
        <v>129.26628443676628</v>
      </c>
      <c r="K67" s="111">
        <v>626840</v>
      </c>
      <c r="L67" s="111">
        <v>619595</v>
      </c>
      <c r="M67" s="111">
        <v>0</v>
      </c>
      <c r="N67" s="111">
        <v>0</v>
      </c>
      <c r="O67" s="111">
        <v>0</v>
      </c>
      <c r="P67" s="111">
        <v>0</v>
      </c>
      <c r="Q67" s="111">
        <v>0</v>
      </c>
      <c r="R67" s="111">
        <v>340768</v>
      </c>
      <c r="S67" s="112">
        <f t="shared" si="15"/>
        <v>17.882451721242653</v>
      </c>
      <c r="T67" s="110"/>
      <c r="U67" s="220">
        <f t="shared" si="16"/>
        <v>162.76477468338339</v>
      </c>
      <c r="V67" s="111">
        <f t="shared" si="17"/>
        <v>5086031</v>
      </c>
      <c r="W67" s="111">
        <v>498016</v>
      </c>
      <c r="X67" s="220">
        <f t="shared" si="18"/>
        <v>9.7918396486376107</v>
      </c>
      <c r="Y67" s="111">
        <v>0</v>
      </c>
      <c r="Z67" s="220">
        <f t="shared" si="19"/>
        <v>0</v>
      </c>
      <c r="AA67" s="111">
        <v>0</v>
      </c>
      <c r="AB67" s="220">
        <f t="shared" si="20"/>
        <v>0</v>
      </c>
      <c r="AC67" s="111">
        <v>6225</v>
      </c>
      <c r="AD67" s="111">
        <v>19056</v>
      </c>
      <c r="AE67" s="111">
        <v>19056</v>
      </c>
      <c r="AF67" s="111">
        <v>19056</v>
      </c>
      <c r="AG67" s="111">
        <v>19056</v>
      </c>
    </row>
    <row r="68" spans="1:33" x14ac:dyDescent="0.2">
      <c r="A68" s="113">
        <v>15</v>
      </c>
      <c r="B68" s="113" t="s">
        <v>93</v>
      </c>
      <c r="C68" s="114">
        <v>0</v>
      </c>
      <c r="D68" s="115">
        <f t="shared" si="11"/>
        <v>0</v>
      </c>
      <c r="E68" s="113"/>
      <c r="F68" s="115">
        <f t="shared" si="12"/>
        <v>0</v>
      </c>
      <c r="G68" s="114">
        <v>0</v>
      </c>
      <c r="H68" s="115">
        <f t="shared" si="13"/>
        <v>0</v>
      </c>
      <c r="I68" s="113"/>
      <c r="J68" s="115">
        <f t="shared" si="14"/>
        <v>0</v>
      </c>
      <c r="K68" s="114">
        <v>0</v>
      </c>
      <c r="L68" s="114">
        <v>0</v>
      </c>
      <c r="M68" s="114">
        <v>0</v>
      </c>
      <c r="N68" s="114">
        <v>0</v>
      </c>
      <c r="O68" s="114">
        <v>0</v>
      </c>
      <c r="P68" s="114">
        <v>0</v>
      </c>
      <c r="Q68" s="114">
        <v>0</v>
      </c>
      <c r="R68" s="114">
        <v>0</v>
      </c>
      <c r="S68" s="115">
        <f t="shared" si="15"/>
        <v>0</v>
      </c>
      <c r="T68" s="113"/>
      <c r="U68" s="118">
        <f t="shared" si="16"/>
        <v>0</v>
      </c>
      <c r="V68" s="114">
        <f t="shared" si="17"/>
        <v>0</v>
      </c>
      <c r="W68" s="114">
        <v>0</v>
      </c>
      <c r="X68" s="118">
        <f t="shared" si="18"/>
        <v>0</v>
      </c>
      <c r="Y68" s="114">
        <v>0</v>
      </c>
      <c r="Z68" s="118">
        <f t="shared" si="19"/>
        <v>0</v>
      </c>
      <c r="AA68" s="114">
        <v>0</v>
      </c>
      <c r="AB68" s="118">
        <f t="shared" si="20"/>
        <v>0</v>
      </c>
      <c r="AC68" s="114">
        <v>0</v>
      </c>
      <c r="AD68" s="114">
        <v>0</v>
      </c>
      <c r="AE68" s="114">
        <v>0</v>
      </c>
      <c r="AF68" s="114">
        <v>0</v>
      </c>
      <c r="AG68" s="114">
        <v>0</v>
      </c>
    </row>
    <row r="69" spans="1:33" x14ac:dyDescent="0.2">
      <c r="A69" s="110">
        <v>16</v>
      </c>
      <c r="B69" s="110" t="s">
        <v>94</v>
      </c>
      <c r="C69" s="111">
        <v>79763</v>
      </c>
      <c r="D69" s="112">
        <f t="shared" si="11"/>
        <v>1.4124344808046465</v>
      </c>
      <c r="E69" s="110"/>
      <c r="F69" s="112">
        <f t="shared" si="12"/>
        <v>16.189938268822829</v>
      </c>
      <c r="G69" s="111">
        <v>5938951</v>
      </c>
      <c r="H69" s="112">
        <f t="shared" si="13"/>
        <v>105.16629480096331</v>
      </c>
      <c r="I69" s="110"/>
      <c r="J69" s="112">
        <f t="shared" si="14"/>
        <v>57.52240711184141</v>
      </c>
      <c r="K69" s="111">
        <v>442478</v>
      </c>
      <c r="L69" s="111">
        <v>766666</v>
      </c>
      <c r="M69" s="111">
        <v>0</v>
      </c>
      <c r="N69" s="111">
        <v>0</v>
      </c>
      <c r="O69" s="111">
        <v>0</v>
      </c>
      <c r="P69" s="111">
        <v>0</v>
      </c>
      <c r="Q69" s="111">
        <v>0</v>
      </c>
      <c r="R69" s="111">
        <v>536187</v>
      </c>
      <c r="S69" s="112">
        <f t="shared" si="15"/>
        <v>9.4947407564810877</v>
      </c>
      <c r="T69" s="110"/>
      <c r="U69" s="220">
        <f t="shared" si="16"/>
        <v>86.420439657610387</v>
      </c>
      <c r="V69" s="111">
        <f t="shared" si="17"/>
        <v>6554901</v>
      </c>
      <c r="W69" s="111">
        <v>580259</v>
      </c>
      <c r="X69" s="220">
        <f t="shared" si="18"/>
        <v>8.8522923534619373</v>
      </c>
      <c r="Y69" s="111">
        <v>0</v>
      </c>
      <c r="Z69" s="220">
        <f t="shared" si="19"/>
        <v>0</v>
      </c>
      <c r="AA69" s="111">
        <v>0</v>
      </c>
      <c r="AB69" s="220">
        <f t="shared" si="20"/>
        <v>0</v>
      </c>
      <c r="AC69" s="111">
        <v>503512</v>
      </c>
      <c r="AD69" s="111">
        <v>56472</v>
      </c>
      <c r="AE69" s="111">
        <v>56472</v>
      </c>
      <c r="AF69" s="111">
        <v>56472</v>
      </c>
      <c r="AG69" s="111">
        <v>56472</v>
      </c>
    </row>
    <row r="70" spans="1:33" x14ac:dyDescent="0.2">
      <c r="A70" s="113">
        <v>17</v>
      </c>
      <c r="B70" s="113" t="s">
        <v>95</v>
      </c>
      <c r="C70" s="114">
        <v>0</v>
      </c>
      <c r="D70" s="115">
        <f t="shared" si="11"/>
        <v>0</v>
      </c>
      <c r="E70" s="113"/>
      <c r="F70" s="115">
        <f t="shared" si="12"/>
        <v>0</v>
      </c>
      <c r="G70" s="114">
        <v>0</v>
      </c>
      <c r="H70" s="115">
        <f t="shared" si="13"/>
        <v>0</v>
      </c>
      <c r="I70" s="113"/>
      <c r="J70" s="115">
        <f t="shared" si="14"/>
        <v>0</v>
      </c>
      <c r="K70" s="114">
        <v>0</v>
      </c>
      <c r="L70" s="114">
        <v>0</v>
      </c>
      <c r="M70" s="114">
        <v>0</v>
      </c>
      <c r="N70" s="114">
        <v>0</v>
      </c>
      <c r="O70" s="114">
        <v>0</v>
      </c>
      <c r="P70" s="114">
        <v>0</v>
      </c>
      <c r="Q70" s="114">
        <v>0</v>
      </c>
      <c r="R70" s="114">
        <v>0</v>
      </c>
      <c r="S70" s="115">
        <f t="shared" si="15"/>
        <v>0</v>
      </c>
      <c r="T70" s="113"/>
      <c r="U70" s="118">
        <f t="shared" si="16"/>
        <v>0</v>
      </c>
      <c r="V70" s="114">
        <f t="shared" si="17"/>
        <v>0</v>
      </c>
      <c r="W70" s="114">
        <v>0</v>
      </c>
      <c r="X70" s="118">
        <f t="shared" si="18"/>
        <v>0</v>
      </c>
      <c r="Y70" s="114">
        <v>0</v>
      </c>
      <c r="Z70" s="118">
        <f t="shared" si="19"/>
        <v>0</v>
      </c>
      <c r="AA70" s="114">
        <v>0</v>
      </c>
      <c r="AB70" s="118">
        <f t="shared" si="20"/>
        <v>0</v>
      </c>
      <c r="AC70" s="114">
        <v>0</v>
      </c>
      <c r="AD70" s="114">
        <v>0</v>
      </c>
      <c r="AE70" s="114">
        <v>0</v>
      </c>
      <c r="AF70" s="114">
        <v>0</v>
      </c>
      <c r="AG70" s="114">
        <v>0</v>
      </c>
    </row>
    <row r="71" spans="1:33" x14ac:dyDescent="0.2">
      <c r="A71" s="110">
        <v>18</v>
      </c>
      <c r="B71" s="110" t="s">
        <v>96</v>
      </c>
      <c r="C71" s="111">
        <v>403736</v>
      </c>
      <c r="D71" s="112">
        <f t="shared" si="11"/>
        <v>14.032253579869318</v>
      </c>
      <c r="E71" s="110"/>
      <c r="F71" s="112">
        <f t="shared" si="12"/>
        <v>160.8437929815548</v>
      </c>
      <c r="G71" s="111">
        <v>2876249</v>
      </c>
      <c r="H71" s="112">
        <f t="shared" si="13"/>
        <v>99.966947031836511</v>
      </c>
      <c r="I71" s="110"/>
      <c r="J71" s="112">
        <f t="shared" si="14"/>
        <v>54.678539695405469</v>
      </c>
      <c r="K71" s="111">
        <v>487081</v>
      </c>
      <c r="L71" s="111">
        <v>498665</v>
      </c>
      <c r="M71" s="111">
        <v>0</v>
      </c>
      <c r="N71" s="111">
        <v>0</v>
      </c>
      <c r="O71" s="111">
        <v>0</v>
      </c>
      <c r="P71" s="111">
        <v>0</v>
      </c>
      <c r="Q71" s="111">
        <v>0</v>
      </c>
      <c r="R71" s="111">
        <v>380500</v>
      </c>
      <c r="S71" s="112">
        <f t="shared" si="15"/>
        <v>13.224662866675935</v>
      </c>
      <c r="T71" s="110"/>
      <c r="U71" s="220">
        <f t="shared" si="16"/>
        <v>120.36991936632712</v>
      </c>
      <c r="V71" s="111">
        <f t="shared" si="17"/>
        <v>3660485</v>
      </c>
      <c r="W71" s="111">
        <v>529554</v>
      </c>
      <c r="X71" s="220">
        <f t="shared" si="18"/>
        <v>14.466771479735611</v>
      </c>
      <c r="Y71" s="111">
        <v>0</v>
      </c>
      <c r="Z71" s="220">
        <f t="shared" si="19"/>
        <v>0</v>
      </c>
      <c r="AA71" s="111">
        <v>0</v>
      </c>
      <c r="AB71" s="220">
        <f t="shared" si="20"/>
        <v>0</v>
      </c>
      <c r="AC71" s="111">
        <v>0</v>
      </c>
      <c r="AD71" s="111">
        <v>28772</v>
      </c>
      <c r="AE71" s="111">
        <v>28772</v>
      </c>
      <c r="AF71" s="111">
        <v>28772</v>
      </c>
      <c r="AG71" s="111">
        <v>28772</v>
      </c>
    </row>
    <row r="72" spans="1:33" x14ac:dyDescent="0.2">
      <c r="A72" s="113">
        <v>19</v>
      </c>
      <c r="B72" s="113" t="s">
        <v>97</v>
      </c>
      <c r="C72" s="114">
        <v>55581</v>
      </c>
      <c r="D72" s="115">
        <f t="shared" si="11"/>
        <v>8.5667385943279903</v>
      </c>
      <c r="E72" s="113"/>
      <c r="F72" s="115">
        <f t="shared" si="12"/>
        <v>98.19568333413909</v>
      </c>
      <c r="G72" s="114">
        <v>4227524</v>
      </c>
      <c r="H72" s="115">
        <f t="shared" si="13"/>
        <v>651.59124537607886</v>
      </c>
      <c r="I72" s="113"/>
      <c r="J72" s="115">
        <f t="shared" si="14"/>
        <v>356.39837799716071</v>
      </c>
      <c r="K72" s="114">
        <v>375447</v>
      </c>
      <c r="L72" s="114">
        <v>250808</v>
      </c>
      <c r="M72" s="114">
        <v>0</v>
      </c>
      <c r="N72" s="114">
        <v>85691</v>
      </c>
      <c r="O72" s="114">
        <v>0</v>
      </c>
      <c r="P72" s="114">
        <v>0</v>
      </c>
      <c r="Q72" s="114">
        <v>0</v>
      </c>
      <c r="R72" s="114">
        <v>374582</v>
      </c>
      <c r="S72" s="115">
        <f t="shared" si="15"/>
        <v>57.7345869297164</v>
      </c>
      <c r="T72" s="113"/>
      <c r="U72" s="118">
        <f t="shared" si="16"/>
        <v>525.49601025292145</v>
      </c>
      <c r="V72" s="114">
        <f t="shared" si="17"/>
        <v>4657687</v>
      </c>
      <c r="W72" s="114">
        <v>339474</v>
      </c>
      <c r="X72" s="118">
        <f t="shared" si="18"/>
        <v>7.2884674302931911</v>
      </c>
      <c r="Y72" s="114">
        <v>0</v>
      </c>
      <c r="Z72" s="118">
        <f t="shared" si="19"/>
        <v>0</v>
      </c>
      <c r="AA72" s="114">
        <v>0</v>
      </c>
      <c r="AB72" s="118">
        <f t="shared" si="20"/>
        <v>0</v>
      </c>
      <c r="AC72" s="114">
        <v>0</v>
      </c>
      <c r="AD72" s="114">
        <v>6488</v>
      </c>
      <c r="AE72" s="114">
        <v>6488</v>
      </c>
      <c r="AF72" s="114">
        <v>6488</v>
      </c>
      <c r="AG72" s="114">
        <v>6488</v>
      </c>
    </row>
    <row r="73" spans="1:33" x14ac:dyDescent="0.2">
      <c r="A73" s="110">
        <v>20</v>
      </c>
      <c r="B73" s="110" t="s">
        <v>98</v>
      </c>
      <c r="C73" s="111">
        <v>139379</v>
      </c>
      <c r="D73" s="112">
        <f t="shared" si="11"/>
        <v>12.179220552254456</v>
      </c>
      <c r="E73" s="110"/>
      <c r="F73" s="112">
        <f t="shared" si="12"/>
        <v>139.60352255847397</v>
      </c>
      <c r="G73" s="111">
        <v>2756152</v>
      </c>
      <c r="H73" s="112">
        <f t="shared" si="13"/>
        <v>240.83816847256205</v>
      </c>
      <c r="I73" s="110"/>
      <c r="J73" s="112">
        <f t="shared" si="14"/>
        <v>131.73033433542687</v>
      </c>
      <c r="K73" s="111">
        <v>486625</v>
      </c>
      <c r="L73" s="111">
        <v>386798</v>
      </c>
      <c r="M73" s="111">
        <v>0</v>
      </c>
      <c r="N73" s="111">
        <v>0</v>
      </c>
      <c r="O73" s="111">
        <v>0</v>
      </c>
      <c r="P73" s="111">
        <v>0</v>
      </c>
      <c r="Q73" s="111">
        <v>0</v>
      </c>
      <c r="R73" s="111">
        <v>213584</v>
      </c>
      <c r="S73" s="112">
        <f t="shared" si="15"/>
        <v>18.663404404054525</v>
      </c>
      <c r="T73" s="110"/>
      <c r="U73" s="220">
        <f t="shared" si="16"/>
        <v>169.87294919086784</v>
      </c>
      <c r="V73" s="111">
        <f t="shared" si="17"/>
        <v>3109115</v>
      </c>
      <c r="W73" s="111">
        <v>374975</v>
      </c>
      <c r="X73" s="220">
        <f t="shared" si="18"/>
        <v>12.060505963915777</v>
      </c>
      <c r="Y73" s="111">
        <v>0</v>
      </c>
      <c r="Z73" s="220">
        <f t="shared" si="19"/>
        <v>0</v>
      </c>
      <c r="AA73" s="111">
        <v>0</v>
      </c>
      <c r="AB73" s="220">
        <f t="shared" si="20"/>
        <v>0</v>
      </c>
      <c r="AC73" s="111">
        <v>0</v>
      </c>
      <c r="AD73" s="111">
        <v>11444</v>
      </c>
      <c r="AE73" s="111">
        <v>11444</v>
      </c>
      <c r="AF73" s="111">
        <v>11444</v>
      </c>
      <c r="AG73" s="111">
        <v>11444</v>
      </c>
    </row>
    <row r="74" spans="1:33" x14ac:dyDescent="0.2">
      <c r="A74" s="113">
        <v>21</v>
      </c>
      <c r="B74" s="113" t="s">
        <v>99</v>
      </c>
      <c r="C74" s="114">
        <v>780179</v>
      </c>
      <c r="D74" s="115">
        <f t="shared" si="11"/>
        <v>1.976012157284873</v>
      </c>
      <c r="E74" s="113"/>
      <c r="F74" s="115">
        <f t="shared" si="12"/>
        <v>22.6499106894221</v>
      </c>
      <c r="G74" s="114">
        <v>63939850</v>
      </c>
      <c r="H74" s="115">
        <f t="shared" si="13"/>
        <v>161.94478566453492</v>
      </c>
      <c r="I74" s="113"/>
      <c r="J74" s="115">
        <f t="shared" si="14"/>
        <v>88.578321678686237</v>
      </c>
      <c r="K74" s="114">
        <v>4780973</v>
      </c>
      <c r="L74" s="114">
        <v>7449777</v>
      </c>
      <c r="M74" s="114">
        <v>0</v>
      </c>
      <c r="N74" s="114">
        <v>0</v>
      </c>
      <c r="O74" s="114">
        <v>0</v>
      </c>
      <c r="P74" s="114">
        <v>0</v>
      </c>
      <c r="Q74" s="114">
        <v>0</v>
      </c>
      <c r="R74" s="114">
        <v>3927493</v>
      </c>
      <c r="S74" s="115">
        <f t="shared" si="15"/>
        <v>9.9474273412271259</v>
      </c>
      <c r="T74" s="113"/>
      <c r="U74" s="118">
        <f t="shared" si="16"/>
        <v>90.540760020665118</v>
      </c>
      <c r="V74" s="114">
        <f t="shared" si="17"/>
        <v>68647522</v>
      </c>
      <c r="W74" s="114">
        <v>1636754</v>
      </c>
      <c r="X74" s="118">
        <f t="shared" si="18"/>
        <v>2.3842870832249412</v>
      </c>
      <c r="Y74" s="114">
        <v>0</v>
      </c>
      <c r="Z74" s="118">
        <f t="shared" si="19"/>
        <v>0</v>
      </c>
      <c r="AA74" s="114">
        <v>163441</v>
      </c>
      <c r="AB74" s="118">
        <f t="shared" si="20"/>
        <v>0.23808725389971105</v>
      </c>
      <c r="AC74" s="114">
        <v>5374013</v>
      </c>
      <c r="AD74" s="114">
        <v>394825</v>
      </c>
      <c r="AE74" s="114">
        <v>394825</v>
      </c>
      <c r="AF74" s="114">
        <v>394825</v>
      </c>
      <c r="AG74" s="114">
        <v>394825</v>
      </c>
    </row>
    <row r="75" spans="1:33" x14ac:dyDescent="0.2">
      <c r="A75" s="110">
        <v>22</v>
      </c>
      <c r="B75" s="110" t="s">
        <v>100</v>
      </c>
      <c r="C75" s="111">
        <v>58572</v>
      </c>
      <c r="D75" s="112">
        <f t="shared" si="11"/>
        <v>3.7630581432701575</v>
      </c>
      <c r="E75" s="110"/>
      <c r="F75" s="112">
        <f t="shared" si="12"/>
        <v>43.133808944417325</v>
      </c>
      <c r="G75" s="111">
        <v>4918574</v>
      </c>
      <c r="H75" s="112">
        <f t="shared" si="13"/>
        <v>316.00218438805013</v>
      </c>
      <c r="I75" s="110"/>
      <c r="J75" s="112">
        <f t="shared" si="14"/>
        <v>172.84250940857615</v>
      </c>
      <c r="K75" s="111">
        <v>301658</v>
      </c>
      <c r="L75" s="111">
        <v>537141</v>
      </c>
      <c r="M75" s="111">
        <v>0</v>
      </c>
      <c r="N75" s="111">
        <v>0</v>
      </c>
      <c r="O75" s="111">
        <v>0</v>
      </c>
      <c r="P75" s="111">
        <v>0</v>
      </c>
      <c r="Q75" s="111">
        <v>0</v>
      </c>
      <c r="R75" s="111">
        <v>270223</v>
      </c>
      <c r="S75" s="112">
        <f t="shared" si="15"/>
        <v>17.360938001927401</v>
      </c>
      <c r="T75" s="110"/>
      <c r="U75" s="220">
        <f t="shared" si="16"/>
        <v>158.01799474840357</v>
      </c>
      <c r="V75" s="111">
        <f t="shared" si="17"/>
        <v>5247369</v>
      </c>
      <c r="W75" s="111">
        <v>372774</v>
      </c>
      <c r="X75" s="220">
        <f t="shared" si="18"/>
        <v>7.1040172703692077</v>
      </c>
      <c r="Y75" s="111">
        <v>11979</v>
      </c>
      <c r="Z75" s="220">
        <f t="shared" si="19"/>
        <v>0.22828583238571559</v>
      </c>
      <c r="AA75" s="111">
        <v>0</v>
      </c>
      <c r="AB75" s="220">
        <f t="shared" si="20"/>
        <v>0</v>
      </c>
      <c r="AC75" s="111">
        <v>27318</v>
      </c>
      <c r="AD75" s="111">
        <v>15565</v>
      </c>
      <c r="AE75" s="111">
        <v>15565</v>
      </c>
      <c r="AF75" s="111">
        <v>15565</v>
      </c>
      <c r="AG75" s="111">
        <v>15565</v>
      </c>
    </row>
    <row r="76" spans="1:33" x14ac:dyDescent="0.2">
      <c r="A76" s="113">
        <v>23</v>
      </c>
      <c r="B76" s="113" t="s">
        <v>101</v>
      </c>
      <c r="C76" s="114">
        <v>54983</v>
      </c>
      <c r="D76" s="115">
        <f t="shared" si="11"/>
        <v>11.536508602601762</v>
      </c>
      <c r="E76" s="113"/>
      <c r="F76" s="115">
        <f t="shared" si="12"/>
        <v>132.2364786842802</v>
      </c>
      <c r="G76" s="114">
        <v>1094161</v>
      </c>
      <c r="H76" s="115">
        <f t="shared" si="13"/>
        <v>229.57637431808644</v>
      </c>
      <c r="I76" s="113"/>
      <c r="J76" s="115">
        <f t="shared" si="14"/>
        <v>125.5705137447183</v>
      </c>
      <c r="K76" s="114">
        <v>208278</v>
      </c>
      <c r="L76" s="114">
        <v>280819</v>
      </c>
      <c r="M76" s="114">
        <v>0</v>
      </c>
      <c r="N76" s="114">
        <v>0</v>
      </c>
      <c r="O76" s="114">
        <v>0</v>
      </c>
      <c r="P76" s="114">
        <v>0</v>
      </c>
      <c r="Q76" s="114">
        <v>0</v>
      </c>
      <c r="R76" s="114">
        <v>147238</v>
      </c>
      <c r="S76" s="115">
        <f t="shared" si="15"/>
        <v>30.893411665967268</v>
      </c>
      <c r="T76" s="113"/>
      <c r="U76" s="118">
        <f t="shared" si="16"/>
        <v>281.18958560022043</v>
      </c>
      <c r="V76" s="114">
        <f t="shared" si="17"/>
        <v>1296382</v>
      </c>
      <c r="W76" s="114">
        <v>288459</v>
      </c>
      <c r="X76" s="118">
        <f t="shared" si="18"/>
        <v>22.251080314290078</v>
      </c>
      <c r="Y76" s="114">
        <v>0</v>
      </c>
      <c r="Z76" s="118">
        <f t="shared" si="19"/>
        <v>0</v>
      </c>
      <c r="AA76" s="114">
        <v>0</v>
      </c>
      <c r="AB76" s="118">
        <f t="shared" si="20"/>
        <v>0</v>
      </c>
      <c r="AC76" s="114">
        <v>0</v>
      </c>
      <c r="AD76" s="114">
        <v>4766</v>
      </c>
      <c r="AE76" s="114">
        <v>4766</v>
      </c>
      <c r="AF76" s="114">
        <v>4766</v>
      </c>
      <c r="AG76" s="114">
        <v>4766</v>
      </c>
    </row>
    <row r="77" spans="1:33" x14ac:dyDescent="0.2">
      <c r="A77" s="110">
        <v>24</v>
      </c>
      <c r="B77" s="110" t="s">
        <v>102</v>
      </c>
      <c r="C77" s="111">
        <v>326642</v>
      </c>
      <c r="D77" s="112">
        <f t="shared" si="11"/>
        <v>5.8569481800251033</v>
      </c>
      <c r="E77" s="110"/>
      <c r="F77" s="112">
        <f t="shared" si="12"/>
        <v>67.134887151919983</v>
      </c>
      <c r="G77" s="111">
        <v>6020704</v>
      </c>
      <c r="H77" s="112">
        <f t="shared" si="13"/>
        <v>107.95596198673121</v>
      </c>
      <c r="I77" s="110"/>
      <c r="J77" s="112">
        <f t="shared" si="14"/>
        <v>59.048260731292267</v>
      </c>
      <c r="K77" s="111">
        <v>764078</v>
      </c>
      <c r="L77" s="111">
        <v>712540</v>
      </c>
      <c r="M77" s="111">
        <v>0</v>
      </c>
      <c r="N77" s="111">
        <v>0</v>
      </c>
      <c r="O77" s="111">
        <v>0</v>
      </c>
      <c r="P77" s="111">
        <v>0</v>
      </c>
      <c r="Q77" s="111">
        <v>0</v>
      </c>
      <c r="R77" s="111">
        <v>556124</v>
      </c>
      <c r="S77" s="112">
        <f t="shared" si="15"/>
        <v>9.9717410794333876</v>
      </c>
      <c r="T77" s="110"/>
      <c r="U77" s="220">
        <f t="shared" si="16"/>
        <v>90.762061897082418</v>
      </c>
      <c r="V77" s="111">
        <f t="shared" si="17"/>
        <v>6903470</v>
      </c>
      <c r="W77" s="111">
        <v>504820</v>
      </c>
      <c r="X77" s="220">
        <f t="shared" si="18"/>
        <v>7.3125544110425631</v>
      </c>
      <c r="Y77" s="111">
        <v>0</v>
      </c>
      <c r="Z77" s="220">
        <f t="shared" si="19"/>
        <v>0</v>
      </c>
      <c r="AA77" s="111">
        <v>0</v>
      </c>
      <c r="AB77" s="220">
        <f t="shared" si="20"/>
        <v>0</v>
      </c>
      <c r="AC77" s="111">
        <v>0</v>
      </c>
      <c r="AD77" s="111">
        <v>55770</v>
      </c>
      <c r="AE77" s="111">
        <v>55770</v>
      </c>
      <c r="AF77" s="111">
        <v>55770</v>
      </c>
      <c r="AG77" s="111">
        <v>55770</v>
      </c>
    </row>
    <row r="78" spans="1:33" x14ac:dyDescent="0.2">
      <c r="A78" s="113">
        <v>25</v>
      </c>
      <c r="B78" s="113" t="s">
        <v>103</v>
      </c>
      <c r="C78" s="114">
        <v>56610</v>
      </c>
      <c r="D78" s="115">
        <f t="shared" si="11"/>
        <v>5.6712081747144865</v>
      </c>
      <c r="E78" s="113"/>
      <c r="F78" s="115">
        <f t="shared" si="12"/>
        <v>65.005854435077353</v>
      </c>
      <c r="G78" s="114">
        <v>1971102</v>
      </c>
      <c r="H78" s="115">
        <f t="shared" si="13"/>
        <v>197.46563814866761</v>
      </c>
      <c r="I78" s="113"/>
      <c r="J78" s="115">
        <f t="shared" si="14"/>
        <v>108.00702686810999</v>
      </c>
      <c r="K78" s="114">
        <v>303784</v>
      </c>
      <c r="L78" s="114">
        <v>417210</v>
      </c>
      <c r="M78" s="114">
        <v>0</v>
      </c>
      <c r="N78" s="114">
        <v>0</v>
      </c>
      <c r="O78" s="114">
        <v>0</v>
      </c>
      <c r="P78" s="114">
        <v>0</v>
      </c>
      <c r="Q78" s="114">
        <v>0</v>
      </c>
      <c r="R78" s="114">
        <v>187637</v>
      </c>
      <c r="S78" s="115">
        <f t="shared" si="15"/>
        <v>18.797535564015227</v>
      </c>
      <c r="T78" s="113"/>
      <c r="U78" s="118">
        <f t="shared" si="16"/>
        <v>171.09380125127578</v>
      </c>
      <c r="V78" s="114">
        <f t="shared" si="17"/>
        <v>2215349</v>
      </c>
      <c r="W78" s="114">
        <v>369261</v>
      </c>
      <c r="X78" s="118">
        <f t="shared" si="18"/>
        <v>16.668299216060316</v>
      </c>
      <c r="Y78" s="114">
        <v>0</v>
      </c>
      <c r="Z78" s="118">
        <f t="shared" si="19"/>
        <v>0</v>
      </c>
      <c r="AA78" s="114">
        <v>0</v>
      </c>
      <c r="AB78" s="118">
        <f t="shared" si="20"/>
        <v>0</v>
      </c>
      <c r="AC78" s="114">
        <v>0</v>
      </c>
      <c r="AD78" s="114">
        <v>9982</v>
      </c>
      <c r="AE78" s="114">
        <v>9982</v>
      </c>
      <c r="AF78" s="114">
        <v>9982</v>
      </c>
      <c r="AG78" s="114">
        <v>9982</v>
      </c>
    </row>
    <row r="79" spans="1:33" x14ac:dyDescent="0.2">
      <c r="A79" s="110">
        <v>26</v>
      </c>
      <c r="B79" s="110" t="s">
        <v>104</v>
      </c>
      <c r="C79" s="111">
        <v>101497</v>
      </c>
      <c r="D79" s="112">
        <f t="shared" si="11"/>
        <v>7.5563579511614059</v>
      </c>
      <c r="E79" s="110"/>
      <c r="F79" s="112">
        <f t="shared" si="12"/>
        <v>86.614261000437949</v>
      </c>
      <c r="G79" s="111">
        <v>2793787</v>
      </c>
      <c r="H79" s="112">
        <f t="shared" si="13"/>
        <v>207.99486301369862</v>
      </c>
      <c r="I79" s="110"/>
      <c r="J79" s="112">
        <f t="shared" si="14"/>
        <v>113.7661568289469</v>
      </c>
      <c r="K79" s="111">
        <v>518151</v>
      </c>
      <c r="L79" s="111">
        <v>457067</v>
      </c>
      <c r="M79" s="111">
        <v>0</v>
      </c>
      <c r="N79" s="111">
        <v>0</v>
      </c>
      <c r="O79" s="111">
        <v>0</v>
      </c>
      <c r="P79" s="111">
        <v>0</v>
      </c>
      <c r="Q79" s="111">
        <v>0</v>
      </c>
      <c r="R79" s="111">
        <v>278841</v>
      </c>
      <c r="S79" s="112">
        <f t="shared" si="15"/>
        <v>20.759455032757593</v>
      </c>
      <c r="T79" s="110"/>
      <c r="U79" s="220">
        <f t="shared" si="16"/>
        <v>188.95104953325821</v>
      </c>
      <c r="V79" s="111">
        <f t="shared" si="17"/>
        <v>3174125</v>
      </c>
      <c r="W79" s="111">
        <v>434265</v>
      </c>
      <c r="X79" s="220">
        <f t="shared" si="18"/>
        <v>13.681408262119483</v>
      </c>
      <c r="Y79" s="111">
        <v>0</v>
      </c>
      <c r="Z79" s="220">
        <f t="shared" si="19"/>
        <v>0</v>
      </c>
      <c r="AA79" s="111">
        <v>0</v>
      </c>
      <c r="AB79" s="220">
        <f t="shared" si="20"/>
        <v>0</v>
      </c>
      <c r="AC79" s="111">
        <v>3179</v>
      </c>
      <c r="AD79" s="111">
        <v>13432</v>
      </c>
      <c r="AE79" s="111">
        <v>13432</v>
      </c>
      <c r="AF79" s="111">
        <v>13432</v>
      </c>
      <c r="AG79" s="111">
        <v>13432</v>
      </c>
    </row>
    <row r="80" spans="1:33" x14ac:dyDescent="0.2">
      <c r="A80" s="113">
        <v>27</v>
      </c>
      <c r="B80" s="113" t="s">
        <v>105</v>
      </c>
      <c r="C80" s="114">
        <v>144577</v>
      </c>
      <c r="D80" s="115">
        <f t="shared" si="11"/>
        <v>5.0887684347611843</v>
      </c>
      <c r="E80" s="113"/>
      <c r="F80" s="115">
        <f t="shared" si="12"/>
        <v>58.329676840077546</v>
      </c>
      <c r="G80" s="114">
        <v>5213869</v>
      </c>
      <c r="H80" s="115">
        <f t="shared" si="13"/>
        <v>183.51585653444087</v>
      </c>
      <c r="I80" s="113"/>
      <c r="J80" s="115">
        <f t="shared" si="14"/>
        <v>100.37696802983398</v>
      </c>
      <c r="K80" s="114">
        <v>647810</v>
      </c>
      <c r="L80" s="114">
        <v>757321</v>
      </c>
      <c r="M80" s="114">
        <v>0</v>
      </c>
      <c r="N80" s="114">
        <v>0</v>
      </c>
      <c r="O80" s="114">
        <v>0</v>
      </c>
      <c r="P80" s="114">
        <v>0</v>
      </c>
      <c r="Q80" s="114">
        <v>0</v>
      </c>
      <c r="R80" s="114">
        <v>297502</v>
      </c>
      <c r="S80" s="115">
        <f t="shared" si="15"/>
        <v>10.471366724156137</v>
      </c>
      <c r="T80" s="113"/>
      <c r="U80" s="118">
        <f t="shared" si="16"/>
        <v>95.309618169399172</v>
      </c>
      <c r="V80" s="114">
        <f t="shared" si="17"/>
        <v>5655948</v>
      </c>
      <c r="W80" s="114">
        <v>416129</v>
      </c>
      <c r="X80" s="118">
        <f t="shared" si="18"/>
        <v>7.357369622210105</v>
      </c>
      <c r="Y80" s="114">
        <v>0</v>
      </c>
      <c r="Z80" s="118">
        <f t="shared" si="19"/>
        <v>0</v>
      </c>
      <c r="AA80" s="114">
        <v>0</v>
      </c>
      <c r="AB80" s="118">
        <f t="shared" si="20"/>
        <v>0</v>
      </c>
      <c r="AC80" s="114">
        <v>0</v>
      </c>
      <c r="AD80" s="114">
        <v>28411</v>
      </c>
      <c r="AE80" s="114">
        <v>28411</v>
      </c>
      <c r="AF80" s="114">
        <v>28411</v>
      </c>
      <c r="AG80" s="114">
        <v>28411</v>
      </c>
    </row>
    <row r="81" spans="1:33" x14ac:dyDescent="0.2">
      <c r="A81" s="110">
        <v>28</v>
      </c>
      <c r="B81" s="110" t="s">
        <v>106</v>
      </c>
      <c r="C81" s="111">
        <v>439101</v>
      </c>
      <c r="D81" s="112">
        <f t="shared" si="11"/>
        <v>42.176640092210164</v>
      </c>
      <c r="E81" s="110"/>
      <c r="F81" s="112">
        <f t="shared" si="12"/>
        <v>483.44699082270813</v>
      </c>
      <c r="G81" s="111">
        <v>3587078</v>
      </c>
      <c r="H81" s="112">
        <f t="shared" si="13"/>
        <v>344.54692152530976</v>
      </c>
      <c r="I81" s="110"/>
      <c r="J81" s="112">
        <f t="shared" si="14"/>
        <v>188.45551539702052</v>
      </c>
      <c r="K81" s="111">
        <v>646030</v>
      </c>
      <c r="L81" s="111">
        <v>315948</v>
      </c>
      <c r="M81" s="111">
        <v>0</v>
      </c>
      <c r="N81" s="111">
        <v>0</v>
      </c>
      <c r="O81" s="111">
        <v>0</v>
      </c>
      <c r="P81" s="111">
        <v>0</v>
      </c>
      <c r="Q81" s="111">
        <v>0</v>
      </c>
      <c r="R81" s="111">
        <v>240272</v>
      </c>
      <c r="S81" s="112">
        <f t="shared" si="15"/>
        <v>23.078666794736336</v>
      </c>
      <c r="T81" s="110"/>
      <c r="U81" s="220">
        <f t="shared" si="16"/>
        <v>210.06034627656246</v>
      </c>
      <c r="V81" s="111">
        <f t="shared" si="17"/>
        <v>4266451</v>
      </c>
      <c r="W81" s="111">
        <v>353331</v>
      </c>
      <c r="X81" s="220">
        <f t="shared" si="18"/>
        <v>8.2816139222037233</v>
      </c>
      <c r="Y81" s="111">
        <v>3062</v>
      </c>
      <c r="Z81" s="220">
        <f t="shared" si="19"/>
        <v>7.1769252711445644E-2</v>
      </c>
      <c r="AA81" s="111">
        <v>0</v>
      </c>
      <c r="AB81" s="220">
        <f t="shared" si="20"/>
        <v>0</v>
      </c>
      <c r="AC81" s="111">
        <v>0</v>
      </c>
      <c r="AD81" s="111">
        <v>10411</v>
      </c>
      <c r="AE81" s="111">
        <v>10411</v>
      </c>
      <c r="AF81" s="111">
        <v>10411</v>
      </c>
      <c r="AG81" s="111">
        <v>10411</v>
      </c>
    </row>
    <row r="82" spans="1:33" x14ac:dyDescent="0.2">
      <c r="A82" s="113">
        <v>29</v>
      </c>
      <c r="B82" s="113" t="s">
        <v>22</v>
      </c>
      <c r="C82" s="114">
        <v>10585267</v>
      </c>
      <c r="D82" s="115">
        <f t="shared" si="11"/>
        <v>9.2078227549702287</v>
      </c>
      <c r="E82" s="113"/>
      <c r="F82" s="115">
        <f t="shared" si="12"/>
        <v>105.54406878279019</v>
      </c>
      <c r="G82" s="114">
        <v>246872960</v>
      </c>
      <c r="H82" s="115">
        <f t="shared" si="13"/>
        <v>214.74776769210027</v>
      </c>
      <c r="I82" s="113"/>
      <c r="J82" s="115">
        <f t="shared" si="14"/>
        <v>117.45976734202664</v>
      </c>
      <c r="K82" s="114">
        <v>0</v>
      </c>
      <c r="L82" s="114">
        <v>0</v>
      </c>
      <c r="M82" s="114">
        <v>0</v>
      </c>
      <c r="N82" s="114">
        <v>0</v>
      </c>
      <c r="O82" s="114">
        <v>0</v>
      </c>
      <c r="P82" s="114">
        <v>0</v>
      </c>
      <c r="Q82" s="114">
        <v>0</v>
      </c>
      <c r="R82" s="114">
        <v>11524391</v>
      </c>
      <c r="S82" s="115">
        <f t="shared" si="15"/>
        <v>10.02474001713647</v>
      </c>
      <c r="T82" s="113"/>
      <c r="U82" s="118">
        <f t="shared" si="16"/>
        <v>91.244454372575774</v>
      </c>
      <c r="V82" s="114">
        <f t="shared" si="17"/>
        <v>268982618</v>
      </c>
      <c r="W82" s="114">
        <v>3601396</v>
      </c>
      <c r="X82" s="118">
        <f t="shared" si="18"/>
        <v>1.3388954374739561</v>
      </c>
      <c r="Y82" s="114">
        <v>2951062</v>
      </c>
      <c r="Z82" s="118">
        <f t="shared" si="19"/>
        <v>1.0971199633427615</v>
      </c>
      <c r="AA82" s="114">
        <v>0</v>
      </c>
      <c r="AB82" s="118">
        <f t="shared" si="20"/>
        <v>0</v>
      </c>
      <c r="AC82" s="114">
        <v>3634717</v>
      </c>
      <c r="AD82" s="114">
        <v>1149595</v>
      </c>
      <c r="AE82" s="114">
        <v>1149595</v>
      </c>
      <c r="AF82" s="114">
        <v>1149595</v>
      </c>
      <c r="AG82" s="114">
        <v>1149595</v>
      </c>
    </row>
    <row r="83" spans="1:33" x14ac:dyDescent="0.2">
      <c r="A83" s="110">
        <v>30</v>
      </c>
      <c r="B83" s="110" t="s">
        <v>107</v>
      </c>
      <c r="C83" s="111">
        <v>639714</v>
      </c>
      <c r="D83" s="112">
        <f t="shared" si="11"/>
        <v>8.5795099446105976</v>
      </c>
      <c r="E83" s="110"/>
      <c r="F83" s="112">
        <f t="shared" si="12"/>
        <v>98.342074105176565</v>
      </c>
      <c r="G83" s="111">
        <v>16651402</v>
      </c>
      <c r="H83" s="112">
        <f t="shared" si="13"/>
        <v>223.3199039738208</v>
      </c>
      <c r="I83" s="110"/>
      <c r="J83" s="112">
        <f t="shared" si="14"/>
        <v>122.14843602573877</v>
      </c>
      <c r="K83" s="111">
        <v>2357618</v>
      </c>
      <c r="L83" s="111">
        <v>2194207</v>
      </c>
      <c r="M83" s="111">
        <v>0</v>
      </c>
      <c r="N83" s="111">
        <v>0</v>
      </c>
      <c r="O83" s="111">
        <v>0</v>
      </c>
      <c r="P83" s="111">
        <v>1869</v>
      </c>
      <c r="Q83" s="111">
        <v>0</v>
      </c>
      <c r="R83" s="111">
        <v>1233386</v>
      </c>
      <c r="S83" s="112">
        <f t="shared" si="15"/>
        <v>16.541528640210291</v>
      </c>
      <c r="T83" s="110"/>
      <c r="U83" s="220">
        <f t="shared" si="16"/>
        <v>150.55979034710728</v>
      </c>
      <c r="V83" s="111">
        <f t="shared" si="17"/>
        <v>18524502</v>
      </c>
      <c r="W83" s="111">
        <v>777875</v>
      </c>
      <c r="X83" s="220">
        <f t="shared" si="18"/>
        <v>4.1991682151563374</v>
      </c>
      <c r="Y83" s="111">
        <v>0</v>
      </c>
      <c r="Z83" s="220">
        <f t="shared" si="19"/>
        <v>0</v>
      </c>
      <c r="AA83" s="111">
        <v>0</v>
      </c>
      <c r="AB83" s="220">
        <f t="shared" si="20"/>
        <v>0</v>
      </c>
      <c r="AC83" s="111">
        <v>0</v>
      </c>
      <c r="AD83" s="111">
        <v>74563</v>
      </c>
      <c r="AE83" s="111">
        <v>74563</v>
      </c>
      <c r="AF83" s="111">
        <v>74563</v>
      </c>
      <c r="AG83" s="111">
        <v>74563</v>
      </c>
    </row>
    <row r="84" spans="1:33" x14ac:dyDescent="0.2">
      <c r="A84" s="113">
        <v>31</v>
      </c>
      <c r="B84" s="113" t="s">
        <v>108</v>
      </c>
      <c r="C84" s="114">
        <v>0</v>
      </c>
      <c r="D84" s="115">
        <f t="shared" si="11"/>
        <v>0</v>
      </c>
      <c r="E84" s="113"/>
      <c r="F84" s="115">
        <f t="shared" si="12"/>
        <v>0</v>
      </c>
      <c r="G84" s="114">
        <v>0</v>
      </c>
      <c r="H84" s="115">
        <f t="shared" si="13"/>
        <v>0</v>
      </c>
      <c r="I84" s="113"/>
      <c r="J84" s="115">
        <f t="shared" si="14"/>
        <v>0</v>
      </c>
      <c r="K84" s="114">
        <v>0</v>
      </c>
      <c r="L84" s="114">
        <v>0</v>
      </c>
      <c r="M84" s="114">
        <v>0</v>
      </c>
      <c r="N84" s="114">
        <v>0</v>
      </c>
      <c r="O84" s="114">
        <v>0</v>
      </c>
      <c r="P84" s="114">
        <v>0</v>
      </c>
      <c r="Q84" s="114">
        <v>0</v>
      </c>
      <c r="R84" s="114">
        <v>0</v>
      </c>
      <c r="S84" s="115">
        <f t="shared" si="15"/>
        <v>0</v>
      </c>
      <c r="T84" s="113"/>
      <c r="U84" s="118">
        <f t="shared" si="16"/>
        <v>0</v>
      </c>
      <c r="V84" s="114">
        <f t="shared" si="17"/>
        <v>0</v>
      </c>
      <c r="W84" s="114">
        <v>0</v>
      </c>
      <c r="X84" s="118">
        <f t="shared" si="18"/>
        <v>0</v>
      </c>
      <c r="Y84" s="114">
        <v>0</v>
      </c>
      <c r="Z84" s="118">
        <f t="shared" si="19"/>
        <v>0</v>
      </c>
      <c r="AA84" s="114">
        <v>0</v>
      </c>
      <c r="AB84" s="118">
        <f t="shared" si="20"/>
        <v>0</v>
      </c>
      <c r="AC84" s="114">
        <v>0</v>
      </c>
      <c r="AD84" s="114">
        <v>0</v>
      </c>
      <c r="AE84" s="114">
        <v>0</v>
      </c>
      <c r="AF84" s="114">
        <v>0</v>
      </c>
      <c r="AG84" s="114">
        <v>0</v>
      </c>
    </row>
    <row r="85" spans="1:33" x14ac:dyDescent="0.2">
      <c r="A85" s="110">
        <v>32</v>
      </c>
      <c r="B85" s="110" t="s">
        <v>109</v>
      </c>
      <c r="C85" s="111">
        <v>162917</v>
      </c>
      <c r="D85" s="112">
        <f t="shared" si="11"/>
        <v>5.7401522091466424</v>
      </c>
      <c r="E85" s="110"/>
      <c r="F85" s="112">
        <f t="shared" si="12"/>
        <v>65.796120940624803</v>
      </c>
      <c r="G85" s="111">
        <v>4173844</v>
      </c>
      <c r="H85" s="112">
        <f t="shared" si="13"/>
        <v>147.05954478190404</v>
      </c>
      <c r="I85" s="110"/>
      <c r="J85" s="112">
        <f t="shared" si="14"/>
        <v>80.436598252668219</v>
      </c>
      <c r="K85" s="111">
        <v>522315</v>
      </c>
      <c r="L85" s="111">
        <v>625293</v>
      </c>
      <c r="M85" s="111">
        <v>0</v>
      </c>
      <c r="N85" s="111">
        <v>0</v>
      </c>
      <c r="O85" s="111">
        <v>0</v>
      </c>
      <c r="P85" s="111">
        <v>0</v>
      </c>
      <c r="Q85" s="111">
        <v>0</v>
      </c>
      <c r="R85" s="111">
        <v>367630</v>
      </c>
      <c r="S85" s="112">
        <f t="shared" si="15"/>
        <v>12.952927912056937</v>
      </c>
      <c r="T85" s="110"/>
      <c r="U85" s="220">
        <f t="shared" si="16"/>
        <v>117.8966075771153</v>
      </c>
      <c r="V85" s="111">
        <f t="shared" si="17"/>
        <v>4704391</v>
      </c>
      <c r="W85" s="111">
        <v>475125</v>
      </c>
      <c r="X85" s="220">
        <f t="shared" si="18"/>
        <v>10.099606941684906</v>
      </c>
      <c r="Y85" s="111">
        <v>0</v>
      </c>
      <c r="Z85" s="220">
        <f t="shared" si="19"/>
        <v>0</v>
      </c>
      <c r="AA85" s="111">
        <v>0</v>
      </c>
      <c r="AB85" s="220">
        <f t="shared" si="20"/>
        <v>0</v>
      </c>
      <c r="AC85" s="111">
        <v>9380</v>
      </c>
      <c r="AD85" s="111">
        <v>28382</v>
      </c>
      <c r="AE85" s="111">
        <v>28382</v>
      </c>
      <c r="AF85" s="111">
        <v>28382</v>
      </c>
      <c r="AG85" s="111">
        <v>28382</v>
      </c>
    </row>
    <row r="86" spans="1:33" x14ac:dyDescent="0.2">
      <c r="A86" s="113">
        <v>33</v>
      </c>
      <c r="B86" s="113" t="s">
        <v>26</v>
      </c>
      <c r="C86" s="114">
        <v>632665</v>
      </c>
      <c r="D86" s="115">
        <f t="shared" ref="D86:D117" si="21">IFERROR(C86/$AD86,0)</f>
        <v>11.688528830343451</v>
      </c>
      <c r="E86" s="113"/>
      <c r="F86" s="115">
        <f t="shared" ref="F86:F117" si="22">IF(D$149,D86/D$149*100,0)</f>
        <v>133.97900064632421</v>
      </c>
      <c r="G86" s="114">
        <v>5195214</v>
      </c>
      <c r="H86" s="115">
        <f t="shared" ref="H86:H117" si="23">IFERROR(G86/$AD86,0)</f>
        <v>95.981931383597839</v>
      </c>
      <c r="I86" s="113"/>
      <c r="J86" s="115">
        <f t="shared" ref="J86:J117" si="24">IF(H$149,H86/H$149*100,0)</f>
        <v>52.498870887077878</v>
      </c>
      <c r="K86" s="114">
        <v>924287</v>
      </c>
      <c r="L86" s="114">
        <v>719450</v>
      </c>
      <c r="M86" s="114">
        <v>0</v>
      </c>
      <c r="N86" s="114">
        <v>0</v>
      </c>
      <c r="O86" s="114">
        <v>0</v>
      </c>
      <c r="P86" s="114">
        <v>0</v>
      </c>
      <c r="Q86" s="114">
        <v>0</v>
      </c>
      <c r="R86" s="114">
        <v>515756</v>
      </c>
      <c r="S86" s="115">
        <f t="shared" ref="S86:S117" si="25">IFERROR(R86/$AD86,0)</f>
        <v>9.5286271177046569</v>
      </c>
      <c r="T86" s="113"/>
      <c r="U86" s="118">
        <f t="shared" ref="U86:U117" si="26">IF(S$149,S86/S$149*100,0)</f>
        <v>86.728870852357687</v>
      </c>
      <c r="V86" s="114">
        <f t="shared" ref="V86:V117" si="27">(C86+G86+R86)</f>
        <v>6343635</v>
      </c>
      <c r="W86" s="114">
        <v>588143</v>
      </c>
      <c r="X86" s="118">
        <f t="shared" ref="X86:X117" si="28">IF($V86,W86/$V86*100,0)</f>
        <v>9.2713877768818662</v>
      </c>
      <c r="Y86" s="114">
        <v>0</v>
      </c>
      <c r="Z86" s="118">
        <f t="shared" ref="Z86:Z117" si="29">IF($V86,Y86/$V86*100,0)</f>
        <v>0</v>
      </c>
      <c r="AA86" s="114">
        <v>0</v>
      </c>
      <c r="AB86" s="118">
        <f t="shared" ref="AB86:AB117" si="30">IF($V86,AA86/$V86*100,0)</f>
        <v>0</v>
      </c>
      <c r="AC86" s="114">
        <v>0</v>
      </c>
      <c r="AD86" s="114">
        <v>54127</v>
      </c>
      <c r="AE86" s="114">
        <v>54127</v>
      </c>
      <c r="AF86" s="114">
        <v>54127</v>
      </c>
      <c r="AG86" s="114">
        <v>54127</v>
      </c>
    </row>
    <row r="87" spans="1:33" x14ac:dyDescent="0.2">
      <c r="A87" s="110">
        <v>34</v>
      </c>
      <c r="B87" s="110" t="s">
        <v>110</v>
      </c>
      <c r="C87" s="111">
        <v>606848</v>
      </c>
      <c r="D87" s="112">
        <f t="shared" si="21"/>
        <v>6.1312021984905583</v>
      </c>
      <c r="E87" s="110"/>
      <c r="F87" s="112">
        <f t="shared" si="22"/>
        <v>70.27850598116494</v>
      </c>
      <c r="G87" s="111">
        <v>14236221</v>
      </c>
      <c r="H87" s="112">
        <f t="shared" si="23"/>
        <v>143.83362801458924</v>
      </c>
      <c r="I87" s="110"/>
      <c r="J87" s="112">
        <f t="shared" si="24"/>
        <v>78.672130863666922</v>
      </c>
      <c r="K87" s="111">
        <v>2072949</v>
      </c>
      <c r="L87" s="111">
        <v>1923172</v>
      </c>
      <c r="M87" s="111">
        <v>0</v>
      </c>
      <c r="N87" s="111">
        <v>0</v>
      </c>
      <c r="O87" s="111">
        <v>0</v>
      </c>
      <c r="P87" s="111">
        <v>0</v>
      </c>
      <c r="Q87" s="111">
        <v>0</v>
      </c>
      <c r="R87" s="111">
        <v>570571</v>
      </c>
      <c r="S87" s="112">
        <f t="shared" si="25"/>
        <v>5.7646827040625599</v>
      </c>
      <c r="T87" s="110"/>
      <c r="U87" s="220">
        <f t="shared" si="26"/>
        <v>52.469722612662991</v>
      </c>
      <c r="V87" s="111">
        <f t="shared" si="27"/>
        <v>15413640</v>
      </c>
      <c r="W87" s="111">
        <v>710829</v>
      </c>
      <c r="X87" s="220">
        <f t="shared" si="28"/>
        <v>4.6116880892508192</v>
      </c>
      <c r="Y87" s="111">
        <v>0</v>
      </c>
      <c r="Z87" s="220">
        <f t="shared" si="29"/>
        <v>0</v>
      </c>
      <c r="AA87" s="111">
        <v>0</v>
      </c>
      <c r="AB87" s="220">
        <f t="shared" si="30"/>
        <v>0</v>
      </c>
      <c r="AC87" s="111">
        <v>0</v>
      </c>
      <c r="AD87" s="111">
        <v>98977</v>
      </c>
      <c r="AE87" s="111">
        <v>98977</v>
      </c>
      <c r="AF87" s="111">
        <v>98977</v>
      </c>
      <c r="AG87" s="111">
        <v>98977</v>
      </c>
    </row>
    <row r="88" spans="1:33" x14ac:dyDescent="0.2">
      <c r="A88" s="113">
        <v>35</v>
      </c>
      <c r="B88" s="113" t="s">
        <v>111</v>
      </c>
      <c r="C88" s="114">
        <v>157920</v>
      </c>
      <c r="D88" s="115">
        <f t="shared" si="21"/>
        <v>9.5103884372177063</v>
      </c>
      <c r="E88" s="113"/>
      <c r="F88" s="115">
        <f t="shared" si="22"/>
        <v>109.01220821468816</v>
      </c>
      <c r="G88" s="114">
        <v>2736596</v>
      </c>
      <c r="H88" s="115">
        <f t="shared" si="23"/>
        <v>164.80554049984946</v>
      </c>
      <c r="I88" s="113"/>
      <c r="J88" s="115">
        <f t="shared" si="24"/>
        <v>90.143057838646726</v>
      </c>
      <c r="K88" s="114">
        <v>508106</v>
      </c>
      <c r="L88" s="114">
        <v>517704</v>
      </c>
      <c r="M88" s="114">
        <v>0</v>
      </c>
      <c r="N88" s="114">
        <v>0</v>
      </c>
      <c r="O88" s="114">
        <v>0</v>
      </c>
      <c r="P88" s="114">
        <v>0</v>
      </c>
      <c r="Q88" s="114">
        <v>0</v>
      </c>
      <c r="R88" s="114">
        <v>314098</v>
      </c>
      <c r="S88" s="115">
        <f t="shared" si="25"/>
        <v>18.915868714242698</v>
      </c>
      <c r="T88" s="113"/>
      <c r="U88" s="118">
        <f t="shared" si="26"/>
        <v>172.17086097633961</v>
      </c>
      <c r="V88" s="114">
        <f t="shared" si="27"/>
        <v>3208614</v>
      </c>
      <c r="W88" s="114">
        <v>443069</v>
      </c>
      <c r="X88" s="118">
        <f t="shared" si="28"/>
        <v>13.808734861843774</v>
      </c>
      <c r="Y88" s="114">
        <v>2241</v>
      </c>
      <c r="Z88" s="118">
        <f t="shared" si="29"/>
        <v>6.9843240726369701E-2</v>
      </c>
      <c r="AA88" s="114">
        <v>0</v>
      </c>
      <c r="AB88" s="118">
        <f t="shared" si="30"/>
        <v>0</v>
      </c>
      <c r="AC88" s="114">
        <v>861</v>
      </c>
      <c r="AD88" s="114">
        <v>16605</v>
      </c>
      <c r="AE88" s="114">
        <v>16605</v>
      </c>
      <c r="AF88" s="114">
        <v>16605</v>
      </c>
      <c r="AG88" s="114">
        <v>16605</v>
      </c>
    </row>
    <row r="89" spans="1:33" x14ac:dyDescent="0.2">
      <c r="A89" s="110">
        <v>36</v>
      </c>
      <c r="B89" s="110" t="s">
        <v>112</v>
      </c>
      <c r="C89" s="111">
        <v>243157</v>
      </c>
      <c r="D89" s="112">
        <f t="shared" si="21"/>
        <v>6.231758886696225</v>
      </c>
      <c r="E89" s="110"/>
      <c r="F89" s="112">
        <f t="shared" si="22"/>
        <v>71.431130472206505</v>
      </c>
      <c r="G89" s="111">
        <v>9443372</v>
      </c>
      <c r="H89" s="112">
        <f t="shared" si="23"/>
        <v>242.01983648991518</v>
      </c>
      <c r="I89" s="110"/>
      <c r="J89" s="112">
        <f t="shared" si="24"/>
        <v>132.37666678342148</v>
      </c>
      <c r="K89" s="111">
        <v>835583</v>
      </c>
      <c r="L89" s="111">
        <v>972377</v>
      </c>
      <c r="M89" s="111">
        <v>0</v>
      </c>
      <c r="N89" s="111">
        <v>0</v>
      </c>
      <c r="O89" s="111">
        <v>0</v>
      </c>
      <c r="P89" s="111">
        <v>0</v>
      </c>
      <c r="Q89" s="111">
        <v>0</v>
      </c>
      <c r="R89" s="111">
        <v>421315</v>
      </c>
      <c r="S89" s="112">
        <f t="shared" si="25"/>
        <v>10.797688305697225</v>
      </c>
      <c r="T89" s="110"/>
      <c r="U89" s="220">
        <f t="shared" si="26"/>
        <v>98.279773465877142</v>
      </c>
      <c r="V89" s="111">
        <f t="shared" si="27"/>
        <v>10107844</v>
      </c>
      <c r="W89" s="111">
        <v>512791</v>
      </c>
      <c r="X89" s="220">
        <f t="shared" si="28"/>
        <v>5.0731985970499744</v>
      </c>
      <c r="Y89" s="111">
        <v>0</v>
      </c>
      <c r="Z89" s="220">
        <f t="shared" si="29"/>
        <v>0</v>
      </c>
      <c r="AA89" s="111">
        <v>0</v>
      </c>
      <c r="AB89" s="220">
        <f t="shared" si="30"/>
        <v>0</v>
      </c>
      <c r="AC89" s="111">
        <v>93805</v>
      </c>
      <c r="AD89" s="111">
        <v>39019</v>
      </c>
      <c r="AE89" s="111">
        <v>39019</v>
      </c>
      <c r="AF89" s="111">
        <v>39019</v>
      </c>
      <c r="AG89" s="111">
        <v>39019</v>
      </c>
    </row>
    <row r="90" spans="1:33" x14ac:dyDescent="0.2">
      <c r="A90" s="113">
        <v>37</v>
      </c>
      <c r="B90" s="113" t="s">
        <v>113</v>
      </c>
      <c r="C90" s="114">
        <v>233448</v>
      </c>
      <c r="D90" s="115">
        <f t="shared" si="21"/>
        <v>8.4933420650512996</v>
      </c>
      <c r="E90" s="113"/>
      <c r="F90" s="115">
        <f t="shared" si="22"/>
        <v>97.354380396350052</v>
      </c>
      <c r="G90" s="114">
        <v>8099568</v>
      </c>
      <c r="H90" s="115">
        <f t="shared" si="23"/>
        <v>294.67976424361495</v>
      </c>
      <c r="I90" s="113"/>
      <c r="J90" s="115">
        <f t="shared" si="24"/>
        <v>161.17986659626428</v>
      </c>
      <c r="K90" s="114">
        <v>785806</v>
      </c>
      <c r="L90" s="114">
        <v>812010</v>
      </c>
      <c r="M90" s="114">
        <v>55414</v>
      </c>
      <c r="N90" s="114">
        <v>0</v>
      </c>
      <c r="O90" s="114">
        <v>25291</v>
      </c>
      <c r="P90" s="114">
        <v>0</v>
      </c>
      <c r="Q90" s="114">
        <v>23447</v>
      </c>
      <c r="R90" s="114">
        <v>428244</v>
      </c>
      <c r="S90" s="115">
        <f t="shared" si="25"/>
        <v>15.580440951757259</v>
      </c>
      <c r="T90" s="113"/>
      <c r="U90" s="118">
        <f t="shared" si="26"/>
        <v>141.81204012244396</v>
      </c>
      <c r="V90" s="114">
        <f t="shared" si="27"/>
        <v>8761260</v>
      </c>
      <c r="W90" s="114">
        <v>854974</v>
      </c>
      <c r="X90" s="118">
        <f t="shared" si="28"/>
        <v>9.7585735385093013</v>
      </c>
      <c r="Y90" s="114">
        <v>137139</v>
      </c>
      <c r="Z90" s="118">
        <f t="shared" si="29"/>
        <v>1.5652885543860129</v>
      </c>
      <c r="AA90" s="114">
        <v>0</v>
      </c>
      <c r="AB90" s="118">
        <f t="shared" si="30"/>
        <v>0</v>
      </c>
      <c r="AC90" s="114">
        <v>0</v>
      </c>
      <c r="AD90" s="114">
        <v>27486</v>
      </c>
      <c r="AE90" s="114">
        <v>27486</v>
      </c>
      <c r="AF90" s="114">
        <v>27486</v>
      </c>
      <c r="AG90" s="114">
        <v>27486</v>
      </c>
    </row>
    <row r="91" spans="1:33" x14ac:dyDescent="0.2">
      <c r="A91" s="110">
        <v>38</v>
      </c>
      <c r="B91" s="110" t="s">
        <v>114</v>
      </c>
      <c r="C91" s="111">
        <v>51591</v>
      </c>
      <c r="D91" s="112">
        <f t="shared" si="21"/>
        <v>3.3928054715243983</v>
      </c>
      <c r="E91" s="110"/>
      <c r="F91" s="112">
        <f t="shared" si="22"/>
        <v>38.889811802676881</v>
      </c>
      <c r="G91" s="111">
        <v>2170659</v>
      </c>
      <c r="H91" s="112">
        <f t="shared" si="23"/>
        <v>142.75016440878599</v>
      </c>
      <c r="I91" s="110"/>
      <c r="J91" s="112">
        <f t="shared" si="24"/>
        <v>78.079512908058319</v>
      </c>
      <c r="K91" s="111">
        <v>318809</v>
      </c>
      <c r="L91" s="111">
        <v>435777</v>
      </c>
      <c r="M91" s="111">
        <v>0</v>
      </c>
      <c r="N91" s="111">
        <v>0</v>
      </c>
      <c r="O91" s="111">
        <v>0</v>
      </c>
      <c r="P91" s="111">
        <v>0</v>
      </c>
      <c r="Q91" s="111">
        <v>0</v>
      </c>
      <c r="R91" s="111">
        <v>290033</v>
      </c>
      <c r="S91" s="112">
        <f t="shared" si="25"/>
        <v>19.073589372616073</v>
      </c>
      <c r="T91" s="110"/>
      <c r="U91" s="220">
        <f t="shared" si="26"/>
        <v>173.60642293524944</v>
      </c>
      <c r="V91" s="111">
        <f t="shared" si="27"/>
        <v>2512283</v>
      </c>
      <c r="W91" s="111">
        <v>359603</v>
      </c>
      <c r="X91" s="220">
        <f t="shared" si="28"/>
        <v>14.313793469923572</v>
      </c>
      <c r="Y91" s="111">
        <v>8975</v>
      </c>
      <c r="Z91" s="220">
        <f t="shared" si="29"/>
        <v>0.35724478492271772</v>
      </c>
      <c r="AA91" s="111">
        <v>0</v>
      </c>
      <c r="AB91" s="220">
        <f t="shared" si="30"/>
        <v>0</v>
      </c>
      <c r="AC91" s="111">
        <v>89237</v>
      </c>
      <c r="AD91" s="111">
        <v>15206</v>
      </c>
      <c r="AE91" s="111">
        <v>15206</v>
      </c>
      <c r="AF91" s="111">
        <v>15206</v>
      </c>
      <c r="AG91" s="111">
        <v>15206</v>
      </c>
    </row>
    <row r="92" spans="1:33" x14ac:dyDescent="0.2">
      <c r="A92" s="113">
        <v>39</v>
      </c>
      <c r="B92" s="113" t="s">
        <v>116</v>
      </c>
      <c r="C92" s="114">
        <v>130172</v>
      </c>
      <c r="D92" s="115">
        <f t="shared" si="21"/>
        <v>5.994013906156467</v>
      </c>
      <c r="E92" s="113"/>
      <c r="F92" s="115">
        <f t="shared" si="22"/>
        <v>68.705994112983376</v>
      </c>
      <c r="G92" s="114">
        <v>2457484</v>
      </c>
      <c r="H92" s="115">
        <f t="shared" si="23"/>
        <v>113.15946033061657</v>
      </c>
      <c r="I92" s="113"/>
      <c r="J92" s="115">
        <f t="shared" si="24"/>
        <v>61.894398371771587</v>
      </c>
      <c r="K92" s="114">
        <v>289331</v>
      </c>
      <c r="L92" s="114">
        <v>511638</v>
      </c>
      <c r="M92" s="114">
        <v>0</v>
      </c>
      <c r="N92" s="114">
        <v>0</v>
      </c>
      <c r="O92" s="114">
        <v>0</v>
      </c>
      <c r="P92" s="114">
        <v>0</v>
      </c>
      <c r="Q92" s="114">
        <v>0</v>
      </c>
      <c r="R92" s="114">
        <v>285115</v>
      </c>
      <c r="S92" s="115">
        <f t="shared" si="25"/>
        <v>13.128654970760234</v>
      </c>
      <c r="T92" s="113"/>
      <c r="U92" s="118">
        <f t="shared" si="26"/>
        <v>119.49606248192788</v>
      </c>
      <c r="V92" s="114">
        <f t="shared" si="27"/>
        <v>2872771</v>
      </c>
      <c r="W92" s="114">
        <v>361083</v>
      </c>
      <c r="X92" s="118">
        <f t="shared" si="28"/>
        <v>12.569153615098456</v>
      </c>
      <c r="Y92" s="114">
        <v>0</v>
      </c>
      <c r="Z92" s="118">
        <f t="shared" si="29"/>
        <v>0</v>
      </c>
      <c r="AA92" s="114">
        <v>0</v>
      </c>
      <c r="AB92" s="118">
        <f t="shared" si="30"/>
        <v>0</v>
      </c>
      <c r="AC92" s="114">
        <v>44733</v>
      </c>
      <c r="AD92" s="114">
        <v>21717</v>
      </c>
      <c r="AE92" s="114">
        <v>21717</v>
      </c>
      <c r="AF92" s="114">
        <v>21717</v>
      </c>
      <c r="AG92" s="114">
        <v>21717</v>
      </c>
    </row>
    <row r="93" spans="1:33" x14ac:dyDescent="0.2">
      <c r="A93" s="110">
        <v>40</v>
      </c>
      <c r="B93" s="110" t="s">
        <v>118</v>
      </c>
      <c r="C93" s="116">
        <v>189538</v>
      </c>
      <c r="D93" s="112">
        <f t="shared" si="21"/>
        <v>17.465720604496866</v>
      </c>
      <c r="E93" s="110"/>
      <c r="F93" s="112">
        <f t="shared" si="22"/>
        <v>200.19968518909366</v>
      </c>
      <c r="G93" s="116">
        <v>3181567</v>
      </c>
      <c r="H93" s="112">
        <f t="shared" si="23"/>
        <v>293.17793955031328</v>
      </c>
      <c r="I93" s="110"/>
      <c r="J93" s="112">
        <f t="shared" si="24"/>
        <v>160.35841927245949</v>
      </c>
      <c r="K93" s="116">
        <v>391758</v>
      </c>
      <c r="L93" s="116">
        <v>404843</v>
      </c>
      <c r="M93" s="116">
        <v>0</v>
      </c>
      <c r="N93" s="116">
        <v>0</v>
      </c>
      <c r="O93" s="116">
        <v>0</v>
      </c>
      <c r="P93" s="116">
        <v>0</v>
      </c>
      <c r="Q93" s="116">
        <v>0</v>
      </c>
      <c r="R93" s="116">
        <v>275497</v>
      </c>
      <c r="S93" s="112">
        <f t="shared" si="25"/>
        <v>25.386748986361962</v>
      </c>
      <c r="T93" s="110"/>
      <c r="U93" s="220">
        <f t="shared" si="26"/>
        <v>231.06834248014837</v>
      </c>
      <c r="V93" s="111">
        <f t="shared" si="27"/>
        <v>3646602</v>
      </c>
      <c r="W93" s="116">
        <v>389713</v>
      </c>
      <c r="X93" s="220">
        <f t="shared" si="28"/>
        <v>10.687017667406533</v>
      </c>
      <c r="Y93" s="116">
        <v>0</v>
      </c>
      <c r="Z93" s="220">
        <f t="shared" si="29"/>
        <v>0</v>
      </c>
      <c r="AA93" s="116">
        <v>0</v>
      </c>
      <c r="AB93" s="220">
        <f t="shared" si="30"/>
        <v>0</v>
      </c>
      <c r="AC93" s="116">
        <v>107258</v>
      </c>
      <c r="AD93" s="111">
        <v>10852</v>
      </c>
      <c r="AE93" s="111">
        <v>10852</v>
      </c>
      <c r="AF93" s="111">
        <v>10852</v>
      </c>
      <c r="AG93" s="111">
        <v>10852</v>
      </c>
    </row>
    <row r="94" spans="1:33" x14ac:dyDescent="0.2">
      <c r="A94" s="113">
        <v>41</v>
      </c>
      <c r="B94" s="113" t="s">
        <v>248</v>
      </c>
      <c r="C94" s="114">
        <v>0</v>
      </c>
      <c r="D94" s="115">
        <f t="shared" si="21"/>
        <v>0</v>
      </c>
      <c r="E94" s="113"/>
      <c r="F94" s="115">
        <f t="shared" si="22"/>
        <v>0</v>
      </c>
      <c r="G94" s="114">
        <v>0</v>
      </c>
      <c r="H94" s="115">
        <f t="shared" si="23"/>
        <v>0</v>
      </c>
      <c r="I94" s="113"/>
      <c r="J94" s="115">
        <f t="shared" si="24"/>
        <v>0</v>
      </c>
      <c r="K94" s="114">
        <v>0</v>
      </c>
      <c r="L94" s="114">
        <v>0</v>
      </c>
      <c r="M94" s="114">
        <v>0</v>
      </c>
      <c r="N94" s="114">
        <v>0</v>
      </c>
      <c r="O94" s="114">
        <v>0</v>
      </c>
      <c r="P94" s="114">
        <v>0</v>
      </c>
      <c r="Q94" s="114">
        <v>0</v>
      </c>
      <c r="R94" s="114">
        <v>0</v>
      </c>
      <c r="S94" s="115">
        <f t="shared" si="25"/>
        <v>0</v>
      </c>
      <c r="T94" s="113"/>
      <c r="U94" s="118">
        <f t="shared" si="26"/>
        <v>0</v>
      </c>
      <c r="V94" s="114">
        <f t="shared" si="27"/>
        <v>0</v>
      </c>
      <c r="W94" s="114">
        <v>0</v>
      </c>
      <c r="X94" s="118">
        <f t="shared" si="28"/>
        <v>0</v>
      </c>
      <c r="Y94" s="114">
        <v>0</v>
      </c>
      <c r="Z94" s="118">
        <f t="shared" si="29"/>
        <v>0</v>
      </c>
      <c r="AA94" s="114">
        <v>0</v>
      </c>
      <c r="AB94" s="118">
        <f t="shared" si="30"/>
        <v>0</v>
      </c>
      <c r="AC94" s="114">
        <v>0</v>
      </c>
      <c r="AD94" s="114">
        <v>0</v>
      </c>
      <c r="AE94" s="114">
        <v>0</v>
      </c>
      <c r="AF94" s="114">
        <v>0</v>
      </c>
      <c r="AG94" s="114">
        <v>0</v>
      </c>
    </row>
    <row r="95" spans="1:33" x14ac:dyDescent="0.2">
      <c r="A95" s="110">
        <v>42</v>
      </c>
      <c r="B95" s="110" t="s">
        <v>122</v>
      </c>
      <c r="C95" s="111">
        <v>1268357</v>
      </c>
      <c r="D95" s="112">
        <f t="shared" si="21"/>
        <v>11.085098758958225</v>
      </c>
      <c r="E95" s="110"/>
      <c r="F95" s="112">
        <f t="shared" si="22"/>
        <v>127.06222274402282</v>
      </c>
      <c r="G95" s="111">
        <v>23829006</v>
      </c>
      <c r="H95" s="112">
        <f t="shared" si="23"/>
        <v>208.25909805977975</v>
      </c>
      <c r="I95" s="110"/>
      <c r="J95" s="112">
        <f t="shared" si="24"/>
        <v>113.91068446418082</v>
      </c>
      <c r="K95" s="111">
        <v>2467983</v>
      </c>
      <c r="L95" s="111">
        <v>1891918</v>
      </c>
      <c r="M95" s="111">
        <v>9158779</v>
      </c>
      <c r="N95" s="111">
        <v>0</v>
      </c>
      <c r="O95" s="111">
        <v>0</v>
      </c>
      <c r="P95" s="111">
        <v>0</v>
      </c>
      <c r="Q95" s="111">
        <v>0</v>
      </c>
      <c r="R95" s="111">
        <v>1336110</v>
      </c>
      <c r="S95" s="112">
        <f t="shared" si="25"/>
        <v>11.677241740954379</v>
      </c>
      <c r="T95" s="110"/>
      <c r="U95" s="220">
        <f t="shared" si="26"/>
        <v>106.28540484927215</v>
      </c>
      <c r="V95" s="111">
        <f t="shared" si="27"/>
        <v>26433473</v>
      </c>
      <c r="W95" s="111">
        <v>5779169</v>
      </c>
      <c r="X95" s="220">
        <f t="shared" si="28"/>
        <v>21.863071114416179</v>
      </c>
      <c r="Y95" s="111">
        <v>0</v>
      </c>
      <c r="Z95" s="220">
        <f t="shared" si="29"/>
        <v>0</v>
      </c>
      <c r="AA95" s="111">
        <v>4910077</v>
      </c>
      <c r="AB95" s="220">
        <f t="shared" si="30"/>
        <v>18.575224678194953</v>
      </c>
      <c r="AC95" s="111">
        <v>131</v>
      </c>
      <c r="AD95" s="111">
        <v>114420</v>
      </c>
      <c r="AE95" s="111">
        <v>114420</v>
      </c>
      <c r="AF95" s="111">
        <v>114420</v>
      </c>
      <c r="AG95" s="111">
        <v>114420</v>
      </c>
    </row>
    <row r="96" spans="1:33" x14ac:dyDescent="0.2">
      <c r="A96" s="113">
        <v>43</v>
      </c>
      <c r="B96" s="113" t="s">
        <v>124</v>
      </c>
      <c r="C96" s="114">
        <v>1148372</v>
      </c>
      <c r="D96" s="115">
        <f t="shared" si="21"/>
        <v>3.3192532365242373</v>
      </c>
      <c r="E96" s="113"/>
      <c r="F96" s="115">
        <f t="shared" si="22"/>
        <v>38.046724098170991</v>
      </c>
      <c r="G96" s="114">
        <v>75677876</v>
      </c>
      <c r="H96" s="115">
        <f t="shared" si="23"/>
        <v>218.73925421925989</v>
      </c>
      <c r="I96" s="113"/>
      <c r="J96" s="115">
        <f t="shared" si="24"/>
        <v>119.64297550231453</v>
      </c>
      <c r="K96" s="114">
        <v>0</v>
      </c>
      <c r="L96" s="114">
        <v>0</v>
      </c>
      <c r="M96" s="114">
        <v>0</v>
      </c>
      <c r="N96" s="114">
        <v>0</v>
      </c>
      <c r="O96" s="114">
        <v>0</v>
      </c>
      <c r="P96" s="114">
        <v>0</v>
      </c>
      <c r="Q96" s="114">
        <v>0</v>
      </c>
      <c r="R96" s="114">
        <v>3150736</v>
      </c>
      <c r="S96" s="115">
        <f t="shared" si="25"/>
        <v>9.1068840632072448</v>
      </c>
      <c r="T96" s="113"/>
      <c r="U96" s="118">
        <f t="shared" si="26"/>
        <v>82.890196250596588</v>
      </c>
      <c r="V96" s="114">
        <f t="shared" si="27"/>
        <v>79976984</v>
      </c>
      <c r="W96" s="114">
        <v>1175929</v>
      </c>
      <c r="X96" s="118">
        <f t="shared" si="28"/>
        <v>1.4703342651680888</v>
      </c>
      <c r="Y96" s="114">
        <v>0</v>
      </c>
      <c r="Z96" s="118">
        <f t="shared" si="29"/>
        <v>0</v>
      </c>
      <c r="AA96" s="114">
        <v>0</v>
      </c>
      <c r="AB96" s="118">
        <f t="shared" si="30"/>
        <v>0</v>
      </c>
      <c r="AC96" s="114">
        <v>877767</v>
      </c>
      <c r="AD96" s="114">
        <v>345973</v>
      </c>
      <c r="AE96" s="114">
        <v>345973</v>
      </c>
      <c r="AF96" s="114">
        <v>345973</v>
      </c>
      <c r="AG96" s="114">
        <v>345973</v>
      </c>
    </row>
    <row r="97" spans="1:33" x14ac:dyDescent="0.2">
      <c r="A97" s="110">
        <v>44</v>
      </c>
      <c r="B97" s="110" t="s">
        <v>126</v>
      </c>
      <c r="C97" s="111">
        <v>203124</v>
      </c>
      <c r="D97" s="112">
        <f t="shared" si="21"/>
        <v>4.1686984361531829</v>
      </c>
      <c r="E97" s="110"/>
      <c r="F97" s="112">
        <f t="shared" si="22"/>
        <v>47.783434389260677</v>
      </c>
      <c r="G97" s="111">
        <v>2609726</v>
      </c>
      <c r="H97" s="112">
        <f t="shared" si="23"/>
        <v>53.559208636046463</v>
      </c>
      <c r="I97" s="110"/>
      <c r="J97" s="112">
        <f t="shared" si="24"/>
        <v>29.295076046764905</v>
      </c>
      <c r="K97" s="111">
        <v>695979</v>
      </c>
      <c r="L97" s="111">
        <v>724167</v>
      </c>
      <c r="M97" s="111">
        <v>0</v>
      </c>
      <c r="N97" s="111">
        <v>0</v>
      </c>
      <c r="O97" s="111">
        <v>0</v>
      </c>
      <c r="P97" s="111">
        <v>0</v>
      </c>
      <c r="Q97" s="111">
        <v>0</v>
      </c>
      <c r="R97" s="111">
        <v>444189</v>
      </c>
      <c r="S97" s="112">
        <f t="shared" si="25"/>
        <v>9.1160571358207125</v>
      </c>
      <c r="T97" s="110"/>
      <c r="U97" s="220">
        <f t="shared" si="26"/>
        <v>82.973688890216678</v>
      </c>
      <c r="V97" s="111">
        <f t="shared" si="27"/>
        <v>3257039</v>
      </c>
      <c r="W97" s="111">
        <v>652544</v>
      </c>
      <c r="X97" s="220">
        <f t="shared" si="28"/>
        <v>20.034884445657543</v>
      </c>
      <c r="Y97" s="111">
        <v>0</v>
      </c>
      <c r="Z97" s="220">
        <f t="shared" si="29"/>
        <v>0</v>
      </c>
      <c r="AA97" s="111">
        <v>88033</v>
      </c>
      <c r="AB97" s="220">
        <f t="shared" si="30"/>
        <v>2.7028537269587498</v>
      </c>
      <c r="AC97" s="111">
        <v>23058</v>
      </c>
      <c r="AD97" s="111">
        <v>48726</v>
      </c>
      <c r="AE97" s="111">
        <v>48726</v>
      </c>
      <c r="AF97" s="111">
        <v>48726</v>
      </c>
      <c r="AG97" s="111">
        <v>48726</v>
      </c>
    </row>
    <row r="98" spans="1:33" x14ac:dyDescent="0.2">
      <c r="A98" s="113">
        <v>45</v>
      </c>
      <c r="B98" s="113" t="s">
        <v>128</v>
      </c>
      <c r="C98" s="114">
        <v>45258</v>
      </c>
      <c r="D98" s="115">
        <f t="shared" si="21"/>
        <v>19.806564551422319</v>
      </c>
      <c r="E98" s="113"/>
      <c r="F98" s="115">
        <f t="shared" si="22"/>
        <v>227.0314565120938</v>
      </c>
      <c r="G98" s="114">
        <v>737309</v>
      </c>
      <c r="H98" s="115">
        <f t="shared" si="23"/>
        <v>322.67352297592998</v>
      </c>
      <c r="I98" s="113"/>
      <c r="J98" s="115">
        <f t="shared" si="24"/>
        <v>176.49150602825594</v>
      </c>
      <c r="K98" s="114">
        <v>188597</v>
      </c>
      <c r="L98" s="114">
        <v>172338</v>
      </c>
      <c r="M98" s="114">
        <v>0</v>
      </c>
      <c r="N98" s="114">
        <v>0</v>
      </c>
      <c r="O98" s="114">
        <v>0</v>
      </c>
      <c r="P98" s="114">
        <v>0</v>
      </c>
      <c r="Q98" s="114">
        <v>0</v>
      </c>
      <c r="R98" s="114">
        <v>228825</v>
      </c>
      <c r="S98" s="115">
        <f t="shared" si="25"/>
        <v>100.14223194748359</v>
      </c>
      <c r="T98" s="113"/>
      <c r="U98" s="118">
        <f t="shared" si="26"/>
        <v>911.48731020259811</v>
      </c>
      <c r="V98" s="114">
        <f t="shared" si="27"/>
        <v>1011392</v>
      </c>
      <c r="W98" s="114">
        <v>286966</v>
      </c>
      <c r="X98" s="118">
        <f t="shared" si="28"/>
        <v>28.373370562551415</v>
      </c>
      <c r="Y98" s="114">
        <v>16230</v>
      </c>
      <c r="Z98" s="118">
        <f t="shared" si="29"/>
        <v>1.6047190406884768</v>
      </c>
      <c r="AA98" s="114">
        <v>0</v>
      </c>
      <c r="AB98" s="118">
        <f t="shared" si="30"/>
        <v>0</v>
      </c>
      <c r="AC98" s="114">
        <v>0</v>
      </c>
      <c r="AD98" s="114">
        <v>2285</v>
      </c>
      <c r="AE98" s="114">
        <v>2285</v>
      </c>
      <c r="AF98" s="114">
        <v>2285</v>
      </c>
      <c r="AG98" s="114">
        <v>2285</v>
      </c>
    </row>
    <row r="99" spans="1:33" x14ac:dyDescent="0.2">
      <c r="A99" s="110">
        <v>46</v>
      </c>
      <c r="B99" s="110" t="s">
        <v>130</v>
      </c>
      <c r="C99" s="111">
        <v>0</v>
      </c>
      <c r="D99" s="112">
        <f t="shared" si="21"/>
        <v>0</v>
      </c>
      <c r="E99" s="110"/>
      <c r="F99" s="112">
        <f t="shared" si="22"/>
        <v>0</v>
      </c>
      <c r="G99" s="111">
        <v>0</v>
      </c>
      <c r="H99" s="112">
        <f t="shared" si="23"/>
        <v>0</v>
      </c>
      <c r="I99" s="110"/>
      <c r="J99" s="112">
        <f t="shared" si="24"/>
        <v>0</v>
      </c>
      <c r="K99" s="111">
        <v>0</v>
      </c>
      <c r="L99" s="111">
        <v>0</v>
      </c>
      <c r="M99" s="111">
        <v>0</v>
      </c>
      <c r="N99" s="111">
        <v>0</v>
      </c>
      <c r="O99" s="111">
        <v>0</v>
      </c>
      <c r="P99" s="111">
        <v>0</v>
      </c>
      <c r="Q99" s="111">
        <v>0</v>
      </c>
      <c r="R99" s="111">
        <v>0</v>
      </c>
      <c r="S99" s="112">
        <f t="shared" si="25"/>
        <v>0</v>
      </c>
      <c r="T99" s="110"/>
      <c r="U99" s="220">
        <f t="shared" si="26"/>
        <v>0</v>
      </c>
      <c r="V99" s="111">
        <f t="shared" si="27"/>
        <v>0</v>
      </c>
      <c r="W99" s="111">
        <v>0</v>
      </c>
      <c r="X99" s="220">
        <f t="shared" si="28"/>
        <v>0</v>
      </c>
      <c r="Y99" s="111">
        <v>0</v>
      </c>
      <c r="Z99" s="220">
        <f t="shared" si="29"/>
        <v>0</v>
      </c>
      <c r="AA99" s="111">
        <v>0</v>
      </c>
      <c r="AB99" s="220">
        <f t="shared" si="30"/>
        <v>0</v>
      </c>
      <c r="AC99" s="111">
        <v>0</v>
      </c>
      <c r="AD99" s="111">
        <v>0</v>
      </c>
      <c r="AE99" s="111">
        <v>0</v>
      </c>
      <c r="AF99" s="111">
        <v>0</v>
      </c>
      <c r="AG99" s="111">
        <v>0</v>
      </c>
    </row>
    <row r="100" spans="1:33" x14ac:dyDescent="0.2">
      <c r="A100" s="113">
        <v>47</v>
      </c>
      <c r="B100" s="113" t="s">
        <v>132</v>
      </c>
      <c r="C100" s="114">
        <v>220886</v>
      </c>
      <c r="D100" s="115">
        <f t="shared" si="21"/>
        <v>2.6994598293940801</v>
      </c>
      <c r="E100" s="113"/>
      <c r="F100" s="115">
        <f t="shared" si="22"/>
        <v>30.942382525354013</v>
      </c>
      <c r="G100" s="114">
        <v>13550208</v>
      </c>
      <c r="H100" s="115">
        <f t="shared" si="23"/>
        <v>165.59782954073276</v>
      </c>
      <c r="I100" s="113"/>
      <c r="J100" s="115">
        <f t="shared" si="24"/>
        <v>90.576413153162576</v>
      </c>
      <c r="K100" s="114">
        <v>1443862</v>
      </c>
      <c r="L100" s="114">
        <v>2519519</v>
      </c>
      <c r="M100" s="114">
        <v>0</v>
      </c>
      <c r="N100" s="114">
        <v>0</v>
      </c>
      <c r="O100" s="114">
        <v>0</v>
      </c>
      <c r="P100" s="114">
        <v>0</v>
      </c>
      <c r="Q100" s="114">
        <v>0</v>
      </c>
      <c r="R100" s="114">
        <v>1068263</v>
      </c>
      <c r="S100" s="115">
        <f t="shared" si="25"/>
        <v>13.055300271307408</v>
      </c>
      <c r="T100" s="113"/>
      <c r="U100" s="118">
        <f t="shared" si="26"/>
        <v>118.82839334379602</v>
      </c>
      <c r="V100" s="114">
        <f t="shared" si="27"/>
        <v>14839357</v>
      </c>
      <c r="W100" s="114">
        <v>750237</v>
      </c>
      <c r="X100" s="118">
        <f t="shared" si="28"/>
        <v>5.0557244495162426</v>
      </c>
      <c r="Y100" s="114">
        <v>0</v>
      </c>
      <c r="Z100" s="118">
        <f t="shared" si="29"/>
        <v>0</v>
      </c>
      <c r="AA100" s="114">
        <v>3349538</v>
      </c>
      <c r="AB100" s="118">
        <f t="shared" si="30"/>
        <v>22.571988799784247</v>
      </c>
      <c r="AC100" s="114">
        <v>69374</v>
      </c>
      <c r="AD100" s="114">
        <v>81826</v>
      </c>
      <c r="AE100" s="114">
        <v>81826</v>
      </c>
      <c r="AF100" s="114">
        <v>81826</v>
      </c>
      <c r="AG100" s="114">
        <v>81826</v>
      </c>
    </row>
    <row r="101" spans="1:33" x14ac:dyDescent="0.2">
      <c r="A101" s="110">
        <v>48</v>
      </c>
      <c r="B101" s="110" t="s">
        <v>134</v>
      </c>
      <c r="C101" s="111">
        <v>0</v>
      </c>
      <c r="D101" s="112">
        <f t="shared" si="21"/>
        <v>0</v>
      </c>
      <c r="E101" s="110"/>
      <c r="F101" s="112">
        <f t="shared" si="22"/>
        <v>0</v>
      </c>
      <c r="G101" s="111">
        <v>0</v>
      </c>
      <c r="H101" s="112">
        <f t="shared" si="23"/>
        <v>0</v>
      </c>
      <c r="I101" s="110"/>
      <c r="J101" s="112">
        <f t="shared" si="24"/>
        <v>0</v>
      </c>
      <c r="K101" s="111">
        <v>0</v>
      </c>
      <c r="L101" s="111">
        <v>0</v>
      </c>
      <c r="M101" s="111">
        <v>0</v>
      </c>
      <c r="N101" s="111">
        <v>0</v>
      </c>
      <c r="O101" s="111">
        <v>0</v>
      </c>
      <c r="P101" s="111">
        <v>0</v>
      </c>
      <c r="Q101" s="111">
        <v>0</v>
      </c>
      <c r="R101" s="111">
        <v>0</v>
      </c>
      <c r="S101" s="112">
        <f t="shared" si="25"/>
        <v>0</v>
      </c>
      <c r="T101" s="110"/>
      <c r="U101" s="220">
        <f t="shared" si="26"/>
        <v>0</v>
      </c>
      <c r="V101" s="111">
        <f t="shared" si="27"/>
        <v>0</v>
      </c>
      <c r="W101" s="111">
        <v>0</v>
      </c>
      <c r="X101" s="220">
        <f t="shared" si="28"/>
        <v>0</v>
      </c>
      <c r="Y101" s="111">
        <v>0</v>
      </c>
      <c r="Z101" s="220">
        <f t="shared" si="29"/>
        <v>0</v>
      </c>
      <c r="AA101" s="111">
        <v>0</v>
      </c>
      <c r="AB101" s="220">
        <f t="shared" si="30"/>
        <v>0</v>
      </c>
      <c r="AC101" s="111">
        <v>0</v>
      </c>
      <c r="AD101" s="111">
        <v>0</v>
      </c>
      <c r="AE101" s="111">
        <v>0</v>
      </c>
      <c r="AF101" s="111">
        <v>0</v>
      </c>
      <c r="AG101" s="111">
        <v>0</v>
      </c>
    </row>
    <row r="102" spans="1:33" x14ac:dyDescent="0.2">
      <c r="A102" s="113">
        <v>49</v>
      </c>
      <c r="B102" s="113" t="s">
        <v>136</v>
      </c>
      <c r="C102" s="114">
        <v>149668</v>
      </c>
      <c r="D102" s="115">
        <f t="shared" si="21"/>
        <v>5.2979823008849554</v>
      </c>
      <c r="E102" s="113"/>
      <c r="F102" s="115">
        <f t="shared" si="22"/>
        <v>60.727777158044859</v>
      </c>
      <c r="G102" s="114">
        <v>5615092</v>
      </c>
      <c r="H102" s="115">
        <f t="shared" si="23"/>
        <v>198.76431858407079</v>
      </c>
      <c r="I102" s="113"/>
      <c r="J102" s="115">
        <f t="shared" si="24"/>
        <v>108.71736115206312</v>
      </c>
      <c r="K102" s="114">
        <v>698046</v>
      </c>
      <c r="L102" s="114">
        <v>514214</v>
      </c>
      <c r="M102" s="114">
        <v>0</v>
      </c>
      <c r="N102" s="114">
        <v>0</v>
      </c>
      <c r="O102" s="114">
        <v>0</v>
      </c>
      <c r="P102" s="114">
        <v>0</v>
      </c>
      <c r="Q102" s="114">
        <v>0</v>
      </c>
      <c r="R102" s="114">
        <v>390994</v>
      </c>
      <c r="S102" s="115">
        <f t="shared" si="25"/>
        <v>13.840495575221238</v>
      </c>
      <c r="T102" s="113"/>
      <c r="U102" s="118">
        <f t="shared" si="26"/>
        <v>125.97518387991522</v>
      </c>
      <c r="V102" s="114">
        <f t="shared" si="27"/>
        <v>6155754</v>
      </c>
      <c r="W102" s="114">
        <v>424706</v>
      </c>
      <c r="X102" s="118">
        <f t="shared" si="28"/>
        <v>6.8993335341210837</v>
      </c>
      <c r="Y102" s="114">
        <v>174704</v>
      </c>
      <c r="Z102" s="118">
        <f t="shared" si="29"/>
        <v>2.8380601304080701</v>
      </c>
      <c r="AA102" s="114">
        <v>100000</v>
      </c>
      <c r="AB102" s="118">
        <f t="shared" si="30"/>
        <v>1.6244963655142812</v>
      </c>
      <c r="AC102" s="114">
        <v>0</v>
      </c>
      <c r="AD102" s="114">
        <v>28250</v>
      </c>
      <c r="AE102" s="114">
        <v>28250</v>
      </c>
      <c r="AF102" s="114">
        <v>28250</v>
      </c>
      <c r="AG102" s="114">
        <v>28250</v>
      </c>
    </row>
    <row r="103" spans="1:33" x14ac:dyDescent="0.2">
      <c r="A103" s="110">
        <v>50</v>
      </c>
      <c r="B103" s="110" t="s">
        <v>138</v>
      </c>
      <c r="C103" s="116">
        <v>0</v>
      </c>
      <c r="D103" s="112">
        <f t="shared" si="21"/>
        <v>0</v>
      </c>
      <c r="E103" s="110"/>
      <c r="F103" s="112">
        <f t="shared" si="22"/>
        <v>0</v>
      </c>
      <c r="G103" s="111">
        <v>0</v>
      </c>
      <c r="H103" s="112">
        <f t="shared" si="23"/>
        <v>0</v>
      </c>
      <c r="I103" s="110"/>
      <c r="J103" s="112">
        <f t="shared" si="24"/>
        <v>0</v>
      </c>
      <c r="K103" s="116">
        <v>0</v>
      </c>
      <c r="L103" s="116">
        <v>0</v>
      </c>
      <c r="M103" s="116">
        <v>0</v>
      </c>
      <c r="N103" s="116">
        <v>0</v>
      </c>
      <c r="O103" s="116">
        <v>0</v>
      </c>
      <c r="P103" s="116">
        <v>0</v>
      </c>
      <c r="Q103" s="116">
        <v>0</v>
      </c>
      <c r="R103" s="116">
        <v>0</v>
      </c>
      <c r="S103" s="112">
        <f t="shared" si="25"/>
        <v>0</v>
      </c>
      <c r="T103" s="110"/>
      <c r="U103" s="220">
        <f t="shared" si="26"/>
        <v>0</v>
      </c>
      <c r="V103" s="111">
        <f t="shared" si="27"/>
        <v>0</v>
      </c>
      <c r="W103" s="116">
        <v>0</v>
      </c>
      <c r="X103" s="220">
        <f t="shared" si="28"/>
        <v>0</v>
      </c>
      <c r="Y103" s="116">
        <v>0</v>
      </c>
      <c r="Z103" s="220">
        <f t="shared" si="29"/>
        <v>0</v>
      </c>
      <c r="AA103" s="116">
        <v>0</v>
      </c>
      <c r="AB103" s="220">
        <f t="shared" si="30"/>
        <v>0</v>
      </c>
      <c r="AC103" s="116">
        <v>0</v>
      </c>
      <c r="AD103" s="111">
        <v>0</v>
      </c>
      <c r="AE103" s="111">
        <v>0</v>
      </c>
      <c r="AF103" s="111">
        <v>0</v>
      </c>
      <c r="AG103" s="111">
        <v>0</v>
      </c>
    </row>
    <row r="104" spans="1:33" x14ac:dyDescent="0.2">
      <c r="A104" s="113">
        <v>51</v>
      </c>
      <c r="B104" s="113" t="s">
        <v>140</v>
      </c>
      <c r="C104" s="117">
        <v>74076</v>
      </c>
      <c r="D104" s="115">
        <f t="shared" si="21"/>
        <v>6.7909790979097906</v>
      </c>
      <c r="E104" s="113"/>
      <c r="F104" s="115">
        <f t="shared" si="22"/>
        <v>77.841155730912931</v>
      </c>
      <c r="G104" s="114">
        <v>1736713</v>
      </c>
      <c r="H104" s="115">
        <f t="shared" si="23"/>
        <v>159.21461312797948</v>
      </c>
      <c r="I104" s="113"/>
      <c r="J104" s="115">
        <f t="shared" si="24"/>
        <v>87.085009620573558</v>
      </c>
      <c r="K104" s="117">
        <v>392358</v>
      </c>
      <c r="L104" s="117">
        <v>407223</v>
      </c>
      <c r="M104" s="117">
        <v>0</v>
      </c>
      <c r="N104" s="117">
        <v>0</v>
      </c>
      <c r="O104" s="117">
        <v>0</v>
      </c>
      <c r="P104" s="117">
        <v>0</v>
      </c>
      <c r="Q104" s="117">
        <v>0</v>
      </c>
      <c r="R104" s="117">
        <v>296814</v>
      </c>
      <c r="S104" s="115">
        <f t="shared" si="25"/>
        <v>27.210671067106709</v>
      </c>
      <c r="T104" s="113"/>
      <c r="U104" s="118">
        <f t="shared" si="26"/>
        <v>247.66954857538494</v>
      </c>
      <c r="V104" s="114">
        <f t="shared" si="27"/>
        <v>2107603</v>
      </c>
      <c r="W104" s="117">
        <v>427615</v>
      </c>
      <c r="X104" s="118">
        <f t="shared" si="28"/>
        <v>20.289162617437913</v>
      </c>
      <c r="Y104" s="117">
        <v>0</v>
      </c>
      <c r="Z104" s="118">
        <f t="shared" si="29"/>
        <v>0</v>
      </c>
      <c r="AA104" s="117">
        <v>0</v>
      </c>
      <c r="AB104" s="118">
        <f t="shared" si="30"/>
        <v>0</v>
      </c>
      <c r="AC104" s="117">
        <v>0</v>
      </c>
      <c r="AD104" s="114">
        <v>10908</v>
      </c>
      <c r="AE104" s="114">
        <v>10908</v>
      </c>
      <c r="AF104" s="114">
        <v>10908</v>
      </c>
      <c r="AG104" s="114">
        <v>10908</v>
      </c>
    </row>
    <row r="105" spans="1:33" x14ac:dyDescent="0.2">
      <c r="A105" s="110">
        <v>52</v>
      </c>
      <c r="B105" s="110" t="s">
        <v>142</v>
      </c>
      <c r="C105" s="111">
        <v>0</v>
      </c>
      <c r="D105" s="112">
        <f t="shared" si="21"/>
        <v>0</v>
      </c>
      <c r="E105" s="110"/>
      <c r="F105" s="112">
        <f t="shared" si="22"/>
        <v>0</v>
      </c>
      <c r="G105" s="111">
        <v>0</v>
      </c>
      <c r="H105" s="112">
        <f t="shared" si="23"/>
        <v>0</v>
      </c>
      <c r="I105" s="110"/>
      <c r="J105" s="112">
        <f t="shared" si="24"/>
        <v>0</v>
      </c>
      <c r="K105" s="111">
        <v>0</v>
      </c>
      <c r="L105" s="111">
        <v>0</v>
      </c>
      <c r="M105" s="111">
        <v>0</v>
      </c>
      <c r="N105" s="111">
        <v>0</v>
      </c>
      <c r="O105" s="111">
        <v>0</v>
      </c>
      <c r="P105" s="111">
        <v>0</v>
      </c>
      <c r="Q105" s="111">
        <v>0</v>
      </c>
      <c r="R105" s="111">
        <v>0</v>
      </c>
      <c r="S105" s="112">
        <f t="shared" si="25"/>
        <v>0</v>
      </c>
      <c r="T105" s="110"/>
      <c r="U105" s="220">
        <f t="shared" si="26"/>
        <v>0</v>
      </c>
      <c r="V105" s="111">
        <f t="shared" si="27"/>
        <v>0</v>
      </c>
      <c r="W105" s="111">
        <v>0</v>
      </c>
      <c r="X105" s="112">
        <f t="shared" si="28"/>
        <v>0</v>
      </c>
      <c r="Y105" s="111">
        <v>0</v>
      </c>
      <c r="Z105" s="112">
        <f t="shared" si="29"/>
        <v>0</v>
      </c>
      <c r="AA105" s="111">
        <v>0</v>
      </c>
      <c r="AB105" s="112">
        <f t="shared" si="30"/>
        <v>0</v>
      </c>
      <c r="AC105" s="111">
        <v>0</v>
      </c>
      <c r="AD105" s="111">
        <v>0</v>
      </c>
      <c r="AE105" s="111">
        <v>0</v>
      </c>
      <c r="AF105" s="111">
        <v>0</v>
      </c>
      <c r="AG105" s="111">
        <v>0</v>
      </c>
    </row>
    <row r="106" spans="1:33" x14ac:dyDescent="0.2">
      <c r="A106" s="113">
        <v>53</v>
      </c>
      <c r="B106" s="113" t="s">
        <v>144</v>
      </c>
      <c r="C106" s="114">
        <v>7691809</v>
      </c>
      <c r="D106" s="115">
        <f t="shared" si="21"/>
        <v>17.512548466930923</v>
      </c>
      <c r="E106" s="113"/>
      <c r="F106" s="115">
        <f t="shared" si="22"/>
        <v>200.73644651315621</v>
      </c>
      <c r="G106" s="114">
        <v>120668122</v>
      </c>
      <c r="H106" s="115">
        <f t="shared" si="23"/>
        <v>274.73463458836977</v>
      </c>
      <c r="I106" s="113"/>
      <c r="J106" s="115">
        <f t="shared" si="24"/>
        <v>150.27055510916824</v>
      </c>
      <c r="K106" s="114">
        <v>13289525</v>
      </c>
      <c r="L106" s="114">
        <v>9899736</v>
      </c>
      <c r="M106" s="114">
        <v>0</v>
      </c>
      <c r="N106" s="114">
        <v>0</v>
      </c>
      <c r="O106" s="114">
        <v>0</v>
      </c>
      <c r="P106" s="114">
        <v>0</v>
      </c>
      <c r="Q106" s="114">
        <v>0</v>
      </c>
      <c r="R106" s="114">
        <v>4900791</v>
      </c>
      <c r="S106" s="115">
        <f t="shared" si="25"/>
        <v>11.158017563072468</v>
      </c>
      <c r="T106" s="113"/>
      <c r="U106" s="118">
        <f t="shared" si="26"/>
        <v>101.55946415386279</v>
      </c>
      <c r="V106" s="114">
        <f t="shared" si="27"/>
        <v>133260722</v>
      </c>
      <c r="W106" s="114">
        <v>1523657</v>
      </c>
      <c r="X106" s="115">
        <f t="shared" si="28"/>
        <v>1.143365409651615</v>
      </c>
      <c r="Y106" s="114">
        <v>841548</v>
      </c>
      <c r="Z106" s="115">
        <f t="shared" si="29"/>
        <v>0.63150490810037785</v>
      </c>
      <c r="AA106" s="114">
        <v>1353332</v>
      </c>
      <c r="AB106" s="115">
        <f t="shared" si="30"/>
        <v>1.0155520544155539</v>
      </c>
      <c r="AC106" s="114">
        <v>1623464</v>
      </c>
      <c r="AD106" s="114">
        <v>439217</v>
      </c>
      <c r="AE106" s="114">
        <v>439217</v>
      </c>
      <c r="AF106" s="114">
        <v>439217</v>
      </c>
      <c r="AG106" s="114">
        <v>439217</v>
      </c>
    </row>
    <row r="107" spans="1:33" x14ac:dyDescent="0.2">
      <c r="A107" s="110">
        <v>54</v>
      </c>
      <c r="B107" s="110" t="s">
        <v>146</v>
      </c>
      <c r="C107" s="111">
        <v>200569</v>
      </c>
      <c r="D107" s="112">
        <f t="shared" si="21"/>
        <v>4.8413874674133437</v>
      </c>
      <c r="E107" s="110"/>
      <c r="F107" s="112">
        <f t="shared" si="22"/>
        <v>55.494088609491754</v>
      </c>
      <c r="G107" s="111">
        <v>4700473</v>
      </c>
      <c r="H107" s="112">
        <f t="shared" si="23"/>
        <v>113.46125808631844</v>
      </c>
      <c r="I107" s="110"/>
      <c r="J107" s="112">
        <f t="shared" si="24"/>
        <v>62.059471539004285</v>
      </c>
      <c r="K107" s="111">
        <v>532422</v>
      </c>
      <c r="L107" s="111">
        <v>605701</v>
      </c>
      <c r="M107" s="111">
        <v>0</v>
      </c>
      <c r="N107" s="111">
        <v>0</v>
      </c>
      <c r="O107" s="111">
        <v>0</v>
      </c>
      <c r="P107" s="111">
        <v>0</v>
      </c>
      <c r="Q107" s="111">
        <v>0</v>
      </c>
      <c r="R107" s="111">
        <v>403864</v>
      </c>
      <c r="S107" s="112">
        <f t="shared" si="25"/>
        <v>9.7485758424254136</v>
      </c>
      <c r="T107" s="110"/>
      <c r="U107" s="220">
        <f t="shared" si="26"/>
        <v>88.730828144295714</v>
      </c>
      <c r="V107" s="111">
        <f t="shared" si="27"/>
        <v>5304906</v>
      </c>
      <c r="W107" s="111">
        <v>509936</v>
      </c>
      <c r="X107" s="112">
        <f t="shared" si="28"/>
        <v>9.6125360185458515</v>
      </c>
      <c r="Y107" s="111">
        <v>0</v>
      </c>
      <c r="Z107" s="112">
        <f t="shared" si="29"/>
        <v>0</v>
      </c>
      <c r="AA107" s="111">
        <v>0</v>
      </c>
      <c r="AB107" s="112">
        <f t="shared" si="30"/>
        <v>0</v>
      </c>
      <c r="AC107" s="111">
        <v>0</v>
      </c>
      <c r="AD107" s="111">
        <v>41428</v>
      </c>
      <c r="AE107" s="111">
        <v>41428</v>
      </c>
      <c r="AF107" s="111">
        <v>41428</v>
      </c>
      <c r="AG107" s="111">
        <v>41428</v>
      </c>
    </row>
    <row r="108" spans="1:33" x14ac:dyDescent="0.2">
      <c r="A108" s="113">
        <v>55</v>
      </c>
      <c r="B108" s="113" t="s">
        <v>148</v>
      </c>
      <c r="C108" s="114">
        <v>52828</v>
      </c>
      <c r="D108" s="115">
        <f t="shared" si="21"/>
        <v>4.380794427398623</v>
      </c>
      <c r="E108" s="113"/>
      <c r="F108" s="115">
        <f t="shared" si="22"/>
        <v>50.214570878772214</v>
      </c>
      <c r="G108" s="114">
        <v>1270404</v>
      </c>
      <c r="H108" s="115">
        <f t="shared" si="23"/>
        <v>105.34903391657683</v>
      </c>
      <c r="I108" s="113"/>
      <c r="J108" s="115">
        <f t="shared" si="24"/>
        <v>57.622359228852595</v>
      </c>
      <c r="K108" s="114">
        <v>278489</v>
      </c>
      <c r="L108" s="114">
        <v>284345</v>
      </c>
      <c r="M108" s="114">
        <v>0</v>
      </c>
      <c r="N108" s="114">
        <v>0</v>
      </c>
      <c r="O108" s="114">
        <v>0</v>
      </c>
      <c r="P108" s="114">
        <v>0</v>
      </c>
      <c r="Q108" s="114">
        <v>0</v>
      </c>
      <c r="R108" s="114">
        <v>255179</v>
      </c>
      <c r="S108" s="115">
        <f t="shared" si="25"/>
        <v>21.160875694502032</v>
      </c>
      <c r="T108" s="113"/>
      <c r="U108" s="118">
        <f t="shared" si="26"/>
        <v>192.60475119456194</v>
      </c>
      <c r="V108" s="114">
        <f t="shared" si="27"/>
        <v>1578411</v>
      </c>
      <c r="W108" s="114">
        <v>344987</v>
      </c>
      <c r="X108" s="118">
        <f t="shared" si="28"/>
        <v>21.856601354146672</v>
      </c>
      <c r="Y108" s="114">
        <v>0</v>
      </c>
      <c r="Z108" s="118">
        <f t="shared" si="29"/>
        <v>0</v>
      </c>
      <c r="AA108" s="114">
        <v>0</v>
      </c>
      <c r="AB108" s="118">
        <f t="shared" si="30"/>
        <v>0</v>
      </c>
      <c r="AC108" s="114">
        <v>0</v>
      </c>
      <c r="AD108" s="114">
        <v>12059</v>
      </c>
      <c r="AE108" s="114">
        <v>12059</v>
      </c>
      <c r="AF108" s="114">
        <v>12059</v>
      </c>
      <c r="AG108" s="114">
        <v>12059</v>
      </c>
    </row>
    <row r="109" spans="1:33" x14ac:dyDescent="0.2">
      <c r="A109" s="110">
        <v>56</v>
      </c>
      <c r="B109" s="110" t="s">
        <v>150</v>
      </c>
      <c r="C109" s="111">
        <v>57284</v>
      </c>
      <c r="D109" s="112">
        <f t="shared" si="21"/>
        <v>4.0969818337862964</v>
      </c>
      <c r="E109" s="110"/>
      <c r="F109" s="112">
        <f t="shared" si="22"/>
        <v>46.961387504290727</v>
      </c>
      <c r="G109" s="111">
        <v>2777739</v>
      </c>
      <c r="H109" s="112">
        <f t="shared" si="23"/>
        <v>198.66535545701618</v>
      </c>
      <c r="I109" s="110"/>
      <c r="J109" s="112">
        <f t="shared" si="24"/>
        <v>108.66323166795158</v>
      </c>
      <c r="K109" s="111">
        <v>314404</v>
      </c>
      <c r="L109" s="111">
        <v>383715</v>
      </c>
      <c r="M109" s="111">
        <v>0</v>
      </c>
      <c r="N109" s="111">
        <v>0</v>
      </c>
      <c r="O109" s="111">
        <v>0</v>
      </c>
      <c r="P109" s="111">
        <v>0</v>
      </c>
      <c r="Q109" s="111">
        <v>0</v>
      </c>
      <c r="R109" s="111">
        <v>230819</v>
      </c>
      <c r="S109" s="112">
        <f t="shared" si="25"/>
        <v>16.508296381061363</v>
      </c>
      <c r="T109" s="110"/>
      <c r="U109" s="220">
        <f t="shared" si="26"/>
        <v>150.25731274185981</v>
      </c>
      <c r="V109" s="111">
        <f t="shared" si="27"/>
        <v>3065842</v>
      </c>
      <c r="W109" s="111">
        <v>340237</v>
      </c>
      <c r="X109" s="220">
        <f t="shared" si="28"/>
        <v>11.097669090579359</v>
      </c>
      <c r="Y109" s="111">
        <v>0</v>
      </c>
      <c r="Z109" s="220">
        <f t="shared" si="29"/>
        <v>0</v>
      </c>
      <c r="AA109" s="111">
        <v>0</v>
      </c>
      <c r="AB109" s="220">
        <f t="shared" si="30"/>
        <v>0</v>
      </c>
      <c r="AC109" s="111">
        <v>26380</v>
      </c>
      <c r="AD109" s="111">
        <v>13982</v>
      </c>
      <c r="AE109" s="111">
        <v>13982</v>
      </c>
      <c r="AF109" s="111">
        <v>13982</v>
      </c>
      <c r="AG109" s="111">
        <v>13982</v>
      </c>
    </row>
    <row r="110" spans="1:33" x14ac:dyDescent="0.2">
      <c r="A110" s="113">
        <v>57</v>
      </c>
      <c r="B110" s="113" t="s">
        <v>152</v>
      </c>
      <c r="C110" s="114">
        <v>183019</v>
      </c>
      <c r="D110" s="115">
        <f t="shared" si="21"/>
        <v>21.769834661591531</v>
      </c>
      <c r="E110" s="113"/>
      <c r="F110" s="115">
        <f t="shared" si="22"/>
        <v>249.53531231612152</v>
      </c>
      <c r="G110" s="114">
        <v>2401708</v>
      </c>
      <c r="H110" s="115">
        <f t="shared" si="23"/>
        <v>285.67955275365767</v>
      </c>
      <c r="I110" s="113"/>
      <c r="J110" s="115">
        <f t="shared" si="24"/>
        <v>156.2570552487901</v>
      </c>
      <c r="K110" s="114">
        <v>324086</v>
      </c>
      <c r="L110" s="114">
        <v>354069</v>
      </c>
      <c r="M110" s="114">
        <v>0</v>
      </c>
      <c r="N110" s="114">
        <v>0</v>
      </c>
      <c r="O110" s="114">
        <v>0</v>
      </c>
      <c r="P110" s="114">
        <v>0</v>
      </c>
      <c r="Q110" s="114">
        <v>0</v>
      </c>
      <c r="R110" s="114">
        <v>240439</v>
      </c>
      <c r="S110" s="115">
        <f t="shared" si="25"/>
        <v>28.599857261805639</v>
      </c>
      <c r="T110" s="113"/>
      <c r="U110" s="118">
        <f t="shared" si="26"/>
        <v>260.31382026128807</v>
      </c>
      <c r="V110" s="114">
        <f t="shared" si="27"/>
        <v>2825166</v>
      </c>
      <c r="W110" s="114">
        <v>1943871</v>
      </c>
      <c r="X110" s="118">
        <f t="shared" si="28"/>
        <v>68.805549833177949</v>
      </c>
      <c r="Y110" s="114">
        <v>10550</v>
      </c>
      <c r="Z110" s="118">
        <f t="shared" si="29"/>
        <v>0.37342938432644313</v>
      </c>
      <c r="AA110" s="114">
        <v>7429</v>
      </c>
      <c r="AB110" s="118">
        <f t="shared" si="30"/>
        <v>0.26295799963612754</v>
      </c>
      <c r="AC110" s="114">
        <v>0</v>
      </c>
      <c r="AD110" s="114">
        <v>8407</v>
      </c>
      <c r="AE110" s="114">
        <v>8407</v>
      </c>
      <c r="AF110" s="114">
        <v>8407</v>
      </c>
      <c r="AG110" s="114">
        <v>8407</v>
      </c>
    </row>
    <row r="111" spans="1:33" x14ac:dyDescent="0.2">
      <c r="A111" s="110">
        <v>58</v>
      </c>
      <c r="B111" s="110" t="s">
        <v>154</v>
      </c>
      <c r="C111" s="111">
        <v>294818</v>
      </c>
      <c r="D111" s="112">
        <f t="shared" si="21"/>
        <v>9.7193815316651833</v>
      </c>
      <c r="E111" s="110"/>
      <c r="F111" s="112">
        <f t="shared" si="22"/>
        <v>111.40777795169097</v>
      </c>
      <c r="G111" s="111">
        <v>4286934</v>
      </c>
      <c r="H111" s="112">
        <f t="shared" si="23"/>
        <v>141.32904757195135</v>
      </c>
      <c r="I111" s="110"/>
      <c r="J111" s="112">
        <f t="shared" si="24"/>
        <v>77.302210052646274</v>
      </c>
      <c r="K111" s="111">
        <v>919818</v>
      </c>
      <c r="L111" s="111">
        <v>859266</v>
      </c>
      <c r="M111" s="111">
        <v>0</v>
      </c>
      <c r="N111" s="111">
        <v>0</v>
      </c>
      <c r="O111" s="111">
        <v>0</v>
      </c>
      <c r="P111" s="111">
        <v>0</v>
      </c>
      <c r="Q111" s="111">
        <v>0</v>
      </c>
      <c r="R111" s="111">
        <v>337012</v>
      </c>
      <c r="S111" s="112">
        <f t="shared" si="25"/>
        <v>11.110407806679195</v>
      </c>
      <c r="T111" s="110"/>
      <c r="U111" s="220">
        <f t="shared" si="26"/>
        <v>101.12612361460793</v>
      </c>
      <c r="V111" s="111">
        <f t="shared" si="27"/>
        <v>4918764</v>
      </c>
      <c r="W111" s="111">
        <v>450844</v>
      </c>
      <c r="X111" s="220">
        <f t="shared" si="28"/>
        <v>9.1657985624030758</v>
      </c>
      <c r="Y111" s="111">
        <v>0</v>
      </c>
      <c r="Z111" s="220">
        <f t="shared" si="29"/>
        <v>0</v>
      </c>
      <c r="AA111" s="111">
        <v>0</v>
      </c>
      <c r="AB111" s="220">
        <f t="shared" si="30"/>
        <v>0</v>
      </c>
      <c r="AC111" s="111">
        <v>8533</v>
      </c>
      <c r="AD111" s="111">
        <v>30333</v>
      </c>
      <c r="AE111" s="111">
        <v>30333</v>
      </c>
      <c r="AF111" s="111">
        <v>30333</v>
      </c>
      <c r="AG111" s="111">
        <v>30333</v>
      </c>
    </row>
    <row r="112" spans="1:33" x14ac:dyDescent="0.2">
      <c r="A112" s="113">
        <v>59</v>
      </c>
      <c r="B112" s="113" t="s">
        <v>156</v>
      </c>
      <c r="C112" s="114">
        <v>121043</v>
      </c>
      <c r="D112" s="115">
        <f t="shared" si="21"/>
        <v>11.122208949738123</v>
      </c>
      <c r="E112" s="113"/>
      <c r="F112" s="115">
        <f t="shared" si="22"/>
        <v>127.48759588949325</v>
      </c>
      <c r="G112" s="114">
        <v>2415912</v>
      </c>
      <c r="H112" s="115">
        <f t="shared" si="23"/>
        <v>221.98952494716531</v>
      </c>
      <c r="I112" s="113"/>
      <c r="J112" s="115">
        <f t="shared" si="24"/>
        <v>121.42076368424222</v>
      </c>
      <c r="K112" s="114">
        <v>308858</v>
      </c>
      <c r="L112" s="114">
        <v>382094</v>
      </c>
      <c r="M112" s="114">
        <v>0</v>
      </c>
      <c r="N112" s="114">
        <v>0</v>
      </c>
      <c r="O112" s="114">
        <v>0</v>
      </c>
      <c r="P112" s="114">
        <v>0</v>
      </c>
      <c r="Q112" s="114">
        <v>0</v>
      </c>
      <c r="R112" s="114">
        <v>292887</v>
      </c>
      <c r="S112" s="115">
        <f t="shared" si="25"/>
        <v>26.912340347330698</v>
      </c>
      <c r="T112" s="113"/>
      <c r="U112" s="118">
        <f t="shared" si="26"/>
        <v>244.95416406645924</v>
      </c>
      <c r="V112" s="114">
        <f t="shared" si="27"/>
        <v>2829842</v>
      </c>
      <c r="W112" s="114">
        <v>350801</v>
      </c>
      <c r="X112" s="118">
        <f t="shared" si="28"/>
        <v>12.396487153699749</v>
      </c>
      <c r="Y112" s="114">
        <v>0</v>
      </c>
      <c r="Z112" s="118">
        <f t="shared" si="29"/>
        <v>0</v>
      </c>
      <c r="AA112" s="114">
        <v>0</v>
      </c>
      <c r="AB112" s="118">
        <f t="shared" si="30"/>
        <v>0</v>
      </c>
      <c r="AC112" s="114">
        <v>0</v>
      </c>
      <c r="AD112" s="114">
        <v>10883</v>
      </c>
      <c r="AE112" s="114">
        <v>10883</v>
      </c>
      <c r="AF112" s="114">
        <v>10883</v>
      </c>
      <c r="AG112" s="114">
        <v>10883</v>
      </c>
    </row>
    <row r="113" spans="1:33" x14ac:dyDescent="0.2">
      <c r="A113" s="110">
        <v>60</v>
      </c>
      <c r="B113" s="110" t="s">
        <v>158</v>
      </c>
      <c r="C113" s="111">
        <v>366810</v>
      </c>
      <c r="D113" s="112">
        <f t="shared" si="21"/>
        <v>3.5917747858017135</v>
      </c>
      <c r="E113" s="110"/>
      <c r="F113" s="112">
        <f t="shared" si="22"/>
        <v>41.170484612154461</v>
      </c>
      <c r="G113" s="111">
        <v>10615387</v>
      </c>
      <c r="H113" s="112">
        <f t="shared" si="23"/>
        <v>103.94503794369645</v>
      </c>
      <c r="I113" s="110"/>
      <c r="J113" s="112">
        <f t="shared" si="24"/>
        <v>56.854420907090301</v>
      </c>
      <c r="K113" s="111">
        <v>1491537</v>
      </c>
      <c r="L113" s="111">
        <v>1165763</v>
      </c>
      <c r="M113" s="111">
        <v>0</v>
      </c>
      <c r="N113" s="111">
        <v>0</v>
      </c>
      <c r="O113" s="111">
        <v>0</v>
      </c>
      <c r="P113" s="111">
        <v>0</v>
      </c>
      <c r="Q113" s="111">
        <v>0</v>
      </c>
      <c r="R113" s="111">
        <v>836748</v>
      </c>
      <c r="S113" s="112">
        <f t="shared" si="25"/>
        <v>8.193370869033048</v>
      </c>
      <c r="T113" s="110"/>
      <c r="U113" s="220">
        <f t="shared" si="26"/>
        <v>74.575465611987681</v>
      </c>
      <c r="V113" s="111">
        <f t="shared" si="27"/>
        <v>11818945</v>
      </c>
      <c r="W113" s="111">
        <v>769192</v>
      </c>
      <c r="X113" s="220">
        <f t="shared" si="28"/>
        <v>6.5081274174640793</v>
      </c>
      <c r="Y113" s="111">
        <v>0</v>
      </c>
      <c r="Z113" s="220">
        <f t="shared" si="29"/>
        <v>0</v>
      </c>
      <c r="AA113" s="111">
        <v>0</v>
      </c>
      <c r="AB113" s="220">
        <f t="shared" si="30"/>
        <v>0</v>
      </c>
      <c r="AC113" s="111">
        <v>28</v>
      </c>
      <c r="AD113" s="111">
        <v>102125</v>
      </c>
      <c r="AE113" s="111">
        <v>102125</v>
      </c>
      <c r="AF113" s="111">
        <v>102125</v>
      </c>
      <c r="AG113" s="111">
        <v>102125</v>
      </c>
    </row>
    <row r="114" spans="1:33" x14ac:dyDescent="0.2">
      <c r="A114" s="113">
        <v>61</v>
      </c>
      <c r="B114" s="113" t="s">
        <v>160</v>
      </c>
      <c r="C114" s="114">
        <v>181026</v>
      </c>
      <c r="D114" s="115">
        <f t="shared" si="21"/>
        <v>12.241411955639707</v>
      </c>
      <c r="E114" s="113"/>
      <c r="F114" s="115">
        <f t="shared" si="22"/>
        <v>140.31638747032818</v>
      </c>
      <c r="G114" s="114">
        <v>2319124</v>
      </c>
      <c r="H114" s="115">
        <f t="shared" si="23"/>
        <v>156.8247227481742</v>
      </c>
      <c r="I114" s="113"/>
      <c r="J114" s="115">
        <f t="shared" si="24"/>
        <v>85.777820395736725</v>
      </c>
      <c r="K114" s="114">
        <v>353088</v>
      </c>
      <c r="L114" s="114">
        <v>390864</v>
      </c>
      <c r="M114" s="114">
        <v>0</v>
      </c>
      <c r="N114" s="114">
        <v>0</v>
      </c>
      <c r="O114" s="114">
        <v>0</v>
      </c>
      <c r="P114" s="114">
        <v>0</v>
      </c>
      <c r="Q114" s="114">
        <v>0</v>
      </c>
      <c r="R114" s="114">
        <v>404222</v>
      </c>
      <c r="S114" s="115">
        <f t="shared" si="25"/>
        <v>27.334460373275629</v>
      </c>
      <c r="T114" s="113"/>
      <c r="U114" s="118">
        <f t="shared" si="26"/>
        <v>248.79626983491235</v>
      </c>
      <c r="V114" s="114">
        <f t="shared" si="27"/>
        <v>2904372</v>
      </c>
      <c r="W114" s="114">
        <v>367896</v>
      </c>
      <c r="X114" s="118">
        <f t="shared" si="28"/>
        <v>12.66697241262483</v>
      </c>
      <c r="Y114" s="114">
        <v>12830</v>
      </c>
      <c r="Z114" s="118">
        <f t="shared" si="29"/>
        <v>0.44174782018281411</v>
      </c>
      <c r="AA114" s="114">
        <v>0</v>
      </c>
      <c r="AB114" s="118">
        <f t="shared" si="30"/>
        <v>0</v>
      </c>
      <c r="AC114" s="114">
        <v>0</v>
      </c>
      <c r="AD114" s="114">
        <v>14788</v>
      </c>
      <c r="AE114" s="114">
        <v>14788</v>
      </c>
      <c r="AF114" s="114">
        <v>14788</v>
      </c>
      <c r="AG114" s="114">
        <v>14788</v>
      </c>
    </row>
    <row r="115" spans="1:33" x14ac:dyDescent="0.2">
      <c r="A115" s="110">
        <v>62</v>
      </c>
      <c r="B115" s="110" t="s">
        <v>249</v>
      </c>
      <c r="C115" s="111">
        <v>253526</v>
      </c>
      <c r="D115" s="112">
        <f t="shared" si="21"/>
        <v>9.4571023575052227</v>
      </c>
      <c r="E115" s="110"/>
      <c r="F115" s="112">
        <f t="shared" si="22"/>
        <v>108.40141999558348</v>
      </c>
      <c r="G115" s="111">
        <v>5999335</v>
      </c>
      <c r="H115" s="112">
        <f t="shared" si="23"/>
        <v>223.78898090122351</v>
      </c>
      <c r="I115" s="110"/>
      <c r="J115" s="112">
        <f t="shared" si="24"/>
        <v>122.40500524343247</v>
      </c>
      <c r="K115" s="111">
        <v>1005163</v>
      </c>
      <c r="L115" s="111">
        <v>496638</v>
      </c>
      <c r="M115" s="111">
        <v>0</v>
      </c>
      <c r="N115" s="111">
        <v>0</v>
      </c>
      <c r="O115" s="111">
        <v>0</v>
      </c>
      <c r="P115" s="111">
        <v>0</v>
      </c>
      <c r="Q115" s="111">
        <v>0</v>
      </c>
      <c r="R115" s="111">
        <v>369254</v>
      </c>
      <c r="S115" s="112">
        <f t="shared" si="25"/>
        <v>13.774022679797076</v>
      </c>
      <c r="T115" s="110"/>
      <c r="U115" s="220">
        <f t="shared" si="26"/>
        <v>125.37015242142604</v>
      </c>
      <c r="V115" s="111">
        <f t="shared" si="27"/>
        <v>6622115</v>
      </c>
      <c r="W115" s="111">
        <v>380729</v>
      </c>
      <c r="X115" s="220">
        <f t="shared" si="28"/>
        <v>5.7493565122321195</v>
      </c>
      <c r="Y115" s="111">
        <v>0</v>
      </c>
      <c r="Z115" s="220">
        <f t="shared" si="29"/>
        <v>0</v>
      </c>
      <c r="AA115" s="111">
        <v>0</v>
      </c>
      <c r="AB115" s="220">
        <f t="shared" si="30"/>
        <v>0</v>
      </c>
      <c r="AC115" s="111">
        <v>380</v>
      </c>
      <c r="AD115" s="111">
        <v>26808</v>
      </c>
      <c r="AE115" s="111">
        <v>26808</v>
      </c>
      <c r="AF115" s="111">
        <v>26808</v>
      </c>
      <c r="AG115" s="111">
        <v>26808</v>
      </c>
    </row>
    <row r="116" spans="1:33" x14ac:dyDescent="0.2">
      <c r="A116" s="113">
        <v>63</v>
      </c>
      <c r="B116" s="113" t="s">
        <v>164</v>
      </c>
      <c r="C116" s="114">
        <v>95171</v>
      </c>
      <c r="D116" s="115">
        <f t="shared" si="21"/>
        <v>7.8330041152263377</v>
      </c>
      <c r="E116" s="113"/>
      <c r="F116" s="115">
        <f t="shared" si="22"/>
        <v>89.785299642857879</v>
      </c>
      <c r="G116" s="114">
        <v>2781595</v>
      </c>
      <c r="H116" s="115">
        <f t="shared" si="23"/>
        <v>228.93786008230452</v>
      </c>
      <c r="I116" s="113"/>
      <c r="J116" s="115">
        <f t="shared" si="24"/>
        <v>125.22126804877678</v>
      </c>
      <c r="K116" s="114">
        <v>464511</v>
      </c>
      <c r="L116" s="114">
        <v>491471</v>
      </c>
      <c r="M116" s="114">
        <v>0</v>
      </c>
      <c r="N116" s="114">
        <v>0</v>
      </c>
      <c r="O116" s="114">
        <v>0</v>
      </c>
      <c r="P116" s="114">
        <v>0</v>
      </c>
      <c r="Q116" s="114">
        <v>0</v>
      </c>
      <c r="R116" s="114">
        <v>265977</v>
      </c>
      <c r="S116" s="115">
        <f t="shared" si="25"/>
        <v>21.891111111111112</v>
      </c>
      <c r="T116" s="113"/>
      <c r="U116" s="118">
        <f t="shared" si="26"/>
        <v>199.25130083456534</v>
      </c>
      <c r="V116" s="114">
        <f t="shared" si="27"/>
        <v>3142743</v>
      </c>
      <c r="W116" s="114">
        <v>346723</v>
      </c>
      <c r="X116" s="118">
        <f t="shared" si="28"/>
        <v>11.032496134745985</v>
      </c>
      <c r="Y116" s="114">
        <v>0</v>
      </c>
      <c r="Z116" s="118">
        <f t="shared" si="29"/>
        <v>0</v>
      </c>
      <c r="AA116" s="114">
        <v>0</v>
      </c>
      <c r="AB116" s="118">
        <f t="shared" si="30"/>
        <v>0</v>
      </c>
      <c r="AC116" s="114">
        <v>0</v>
      </c>
      <c r="AD116" s="114">
        <v>12150</v>
      </c>
      <c r="AE116" s="114">
        <v>12150</v>
      </c>
      <c r="AF116" s="114">
        <v>12150</v>
      </c>
      <c r="AG116" s="114">
        <v>12150</v>
      </c>
    </row>
    <row r="117" spans="1:33" x14ac:dyDescent="0.2">
      <c r="A117" s="110">
        <v>64</v>
      </c>
      <c r="B117" s="110" t="s">
        <v>166</v>
      </c>
      <c r="C117" s="111">
        <v>0</v>
      </c>
      <c r="D117" s="112">
        <f t="shared" si="21"/>
        <v>0</v>
      </c>
      <c r="E117" s="110"/>
      <c r="F117" s="112">
        <f t="shared" si="22"/>
        <v>0</v>
      </c>
      <c r="G117" s="111">
        <v>0</v>
      </c>
      <c r="H117" s="112">
        <f t="shared" si="23"/>
        <v>0</v>
      </c>
      <c r="I117" s="110"/>
      <c r="J117" s="112">
        <f t="shared" si="24"/>
        <v>0</v>
      </c>
      <c r="K117" s="111">
        <v>0</v>
      </c>
      <c r="L117" s="111">
        <v>0</v>
      </c>
      <c r="M117" s="111">
        <v>0</v>
      </c>
      <c r="N117" s="111">
        <v>0</v>
      </c>
      <c r="O117" s="111">
        <v>0</v>
      </c>
      <c r="P117" s="111">
        <v>0</v>
      </c>
      <c r="Q117" s="111">
        <v>0</v>
      </c>
      <c r="R117" s="111">
        <v>0</v>
      </c>
      <c r="S117" s="112">
        <f t="shared" si="25"/>
        <v>0</v>
      </c>
      <c r="T117" s="110"/>
      <c r="U117" s="220">
        <f t="shared" si="26"/>
        <v>0</v>
      </c>
      <c r="V117" s="111">
        <f t="shared" si="27"/>
        <v>0</v>
      </c>
      <c r="W117" s="111">
        <v>0</v>
      </c>
      <c r="X117" s="220">
        <f t="shared" si="28"/>
        <v>0</v>
      </c>
      <c r="Y117" s="111">
        <v>0</v>
      </c>
      <c r="Z117" s="220">
        <f t="shared" si="29"/>
        <v>0</v>
      </c>
      <c r="AA117" s="111">
        <v>0</v>
      </c>
      <c r="AB117" s="220">
        <f t="shared" si="30"/>
        <v>0</v>
      </c>
      <c r="AC117" s="111">
        <v>0</v>
      </c>
      <c r="AD117" s="111">
        <v>0</v>
      </c>
      <c r="AE117" s="111">
        <v>0</v>
      </c>
      <c r="AF117" s="111">
        <v>0</v>
      </c>
      <c r="AG117" s="111">
        <v>0</v>
      </c>
    </row>
    <row r="118" spans="1:33" x14ac:dyDescent="0.2">
      <c r="A118" s="113">
        <v>65</v>
      </c>
      <c r="B118" s="113" t="s">
        <v>168</v>
      </c>
      <c r="C118" s="114">
        <v>201310</v>
      </c>
      <c r="D118" s="115">
        <f t="shared" ref="D118:D148" si="31">IFERROR(C118/$AD118,0)</f>
        <v>12.865725059116764</v>
      </c>
      <c r="E118" s="113"/>
      <c r="F118" s="115">
        <f t="shared" ref="F118:F149" si="32">IF(D$149,D118/D$149*100,0)</f>
        <v>147.47253576823195</v>
      </c>
      <c r="G118" s="114">
        <v>1724040</v>
      </c>
      <c r="H118" s="115">
        <f t="shared" ref="H118:H148" si="33">IFERROR(G118/$AD118,0)</f>
        <v>110.18342174218699</v>
      </c>
      <c r="I118" s="113"/>
      <c r="J118" s="115">
        <f t="shared" ref="J118:J149" si="34">IF(H$149,H118/H$149*100,0)</f>
        <v>60.266605897118119</v>
      </c>
      <c r="K118" s="114">
        <v>262791</v>
      </c>
      <c r="L118" s="114">
        <v>595446</v>
      </c>
      <c r="M118" s="114">
        <v>0</v>
      </c>
      <c r="N118" s="114">
        <v>0</v>
      </c>
      <c r="O118" s="114">
        <v>0</v>
      </c>
      <c r="P118" s="114">
        <v>0</v>
      </c>
      <c r="Q118" s="114">
        <v>0</v>
      </c>
      <c r="R118" s="114">
        <v>291837</v>
      </c>
      <c r="S118" s="115">
        <f t="shared" ref="S118:S148" si="35">IFERROR(R118/$AD118,0)</f>
        <v>18.6513069598006</v>
      </c>
      <c r="T118" s="113"/>
      <c r="U118" s="118">
        <f t="shared" ref="U118:U149" si="36">IF(S$149,S118/S$149*100,0)</f>
        <v>169.76283913331372</v>
      </c>
      <c r="V118" s="114">
        <f t="shared" ref="V118:V148" si="37">(C118+G118+R118)</f>
        <v>2217187</v>
      </c>
      <c r="W118" s="114">
        <v>340267</v>
      </c>
      <c r="X118" s="118">
        <f t="shared" ref="X118:X149" si="38">IF($V118,W118/$V118*100,0)</f>
        <v>15.346788520769787</v>
      </c>
      <c r="Y118" s="114">
        <v>0</v>
      </c>
      <c r="Z118" s="118">
        <f t="shared" ref="Z118:Z149" si="39">IF($V118,Y118/$V118*100,0)</f>
        <v>0</v>
      </c>
      <c r="AA118" s="114">
        <v>1074464</v>
      </c>
      <c r="AB118" s="118">
        <f t="shared" ref="AB118:AB149" si="40">IF($V118,AA118/$V118*100,0)</f>
        <v>48.460684642296748</v>
      </c>
      <c r="AC118" s="114">
        <v>100</v>
      </c>
      <c r="AD118" s="114">
        <v>15647</v>
      </c>
      <c r="AE118" s="114">
        <v>15647</v>
      </c>
      <c r="AF118" s="114">
        <v>15647</v>
      </c>
      <c r="AG118" s="114">
        <v>15647</v>
      </c>
    </row>
    <row r="119" spans="1:33" x14ac:dyDescent="0.2">
      <c r="A119" s="110">
        <v>66</v>
      </c>
      <c r="B119" s="110" t="s">
        <v>170</v>
      </c>
      <c r="C119" s="111">
        <v>118593</v>
      </c>
      <c r="D119" s="112">
        <f t="shared" si="31"/>
        <v>3.058254680488937</v>
      </c>
      <c r="E119" s="110"/>
      <c r="F119" s="112">
        <f t="shared" si="32"/>
        <v>35.055045143932944</v>
      </c>
      <c r="G119" s="111">
        <v>4821556</v>
      </c>
      <c r="H119" s="112">
        <f t="shared" si="33"/>
        <v>124.33740780855123</v>
      </c>
      <c r="I119" s="110"/>
      <c r="J119" s="112">
        <f t="shared" si="34"/>
        <v>68.00835766564461</v>
      </c>
      <c r="K119" s="111">
        <v>1006862</v>
      </c>
      <c r="L119" s="111">
        <v>659716</v>
      </c>
      <c r="M119" s="111">
        <v>0</v>
      </c>
      <c r="N119" s="111">
        <v>0</v>
      </c>
      <c r="O119" s="111">
        <v>0</v>
      </c>
      <c r="P119" s="111">
        <v>0</v>
      </c>
      <c r="Q119" s="111">
        <v>0</v>
      </c>
      <c r="R119" s="111">
        <v>0</v>
      </c>
      <c r="S119" s="112">
        <f t="shared" si="35"/>
        <v>0</v>
      </c>
      <c r="T119" s="110"/>
      <c r="U119" s="220">
        <f t="shared" si="36"/>
        <v>0</v>
      </c>
      <c r="V119" s="111">
        <f t="shared" si="37"/>
        <v>4940149</v>
      </c>
      <c r="W119" s="111">
        <v>430019</v>
      </c>
      <c r="X119" s="220">
        <f t="shared" si="38"/>
        <v>8.7045755097670128</v>
      </c>
      <c r="Y119" s="111">
        <v>0</v>
      </c>
      <c r="Z119" s="220">
        <f t="shared" si="39"/>
        <v>0</v>
      </c>
      <c r="AA119" s="111">
        <v>0</v>
      </c>
      <c r="AB119" s="220">
        <f t="shared" si="40"/>
        <v>0</v>
      </c>
      <c r="AC119" s="111">
        <v>0</v>
      </c>
      <c r="AD119" s="111">
        <v>38778</v>
      </c>
      <c r="AE119" s="111">
        <v>38778</v>
      </c>
      <c r="AF119" s="111">
        <v>38778</v>
      </c>
      <c r="AG119" s="111">
        <v>0</v>
      </c>
    </row>
    <row r="120" spans="1:33" x14ac:dyDescent="0.2">
      <c r="A120" s="113">
        <v>67</v>
      </c>
      <c r="B120" s="113" t="s">
        <v>250</v>
      </c>
      <c r="C120" s="114">
        <v>96047</v>
      </c>
      <c r="D120" s="115">
        <f t="shared" si="31"/>
        <v>4.0831101475151979</v>
      </c>
      <c r="E120" s="113"/>
      <c r="F120" s="115">
        <f t="shared" si="32"/>
        <v>46.802384203630986</v>
      </c>
      <c r="G120" s="114">
        <v>3290501</v>
      </c>
      <c r="H120" s="115">
        <f t="shared" si="33"/>
        <v>139.88441100199805</v>
      </c>
      <c r="I120" s="113"/>
      <c r="J120" s="115">
        <f t="shared" si="34"/>
        <v>76.512042698526002</v>
      </c>
      <c r="K120" s="114">
        <v>751880</v>
      </c>
      <c r="L120" s="114">
        <v>718951</v>
      </c>
      <c r="M120" s="114">
        <v>0</v>
      </c>
      <c r="N120" s="114">
        <v>0</v>
      </c>
      <c r="O120" s="114">
        <v>0</v>
      </c>
      <c r="P120" s="114">
        <v>0</v>
      </c>
      <c r="Q120" s="114">
        <v>0</v>
      </c>
      <c r="R120" s="114">
        <v>285843</v>
      </c>
      <c r="S120" s="115">
        <f t="shared" si="35"/>
        <v>12.15163882157888</v>
      </c>
      <c r="T120" s="113"/>
      <c r="U120" s="118">
        <f t="shared" si="36"/>
        <v>110.60333256645301</v>
      </c>
      <c r="V120" s="114">
        <f t="shared" si="37"/>
        <v>3672391</v>
      </c>
      <c r="W120" s="114">
        <v>481327</v>
      </c>
      <c r="X120" s="118">
        <f t="shared" si="38"/>
        <v>13.106638154815215</v>
      </c>
      <c r="Y120" s="114">
        <v>0</v>
      </c>
      <c r="Z120" s="118">
        <f t="shared" si="39"/>
        <v>0</v>
      </c>
      <c r="AA120" s="114">
        <v>0</v>
      </c>
      <c r="AB120" s="118">
        <f t="shared" si="40"/>
        <v>0</v>
      </c>
      <c r="AC120" s="114">
        <v>3858</v>
      </c>
      <c r="AD120" s="114">
        <v>23523</v>
      </c>
      <c r="AE120" s="114">
        <v>23523</v>
      </c>
      <c r="AF120" s="114">
        <v>23523</v>
      </c>
      <c r="AG120" s="114">
        <v>23523</v>
      </c>
    </row>
    <row r="121" spans="1:33" x14ac:dyDescent="0.2">
      <c r="A121" s="110">
        <v>68</v>
      </c>
      <c r="B121" s="110" t="s">
        <v>174</v>
      </c>
      <c r="C121" s="111">
        <v>52622</v>
      </c>
      <c r="D121" s="112">
        <f t="shared" si="31"/>
        <v>3.0981454224315574</v>
      </c>
      <c r="E121" s="110"/>
      <c r="F121" s="112">
        <f t="shared" si="32"/>
        <v>35.512290176056943</v>
      </c>
      <c r="G121" s="111">
        <v>1473453</v>
      </c>
      <c r="H121" s="112">
        <f t="shared" si="33"/>
        <v>86.750250220783045</v>
      </c>
      <c r="I121" s="110"/>
      <c r="J121" s="112">
        <f t="shared" si="34"/>
        <v>47.449453455578848</v>
      </c>
      <c r="K121" s="111">
        <v>349702</v>
      </c>
      <c r="L121" s="111">
        <v>386125</v>
      </c>
      <c r="M121" s="111">
        <v>0</v>
      </c>
      <c r="N121" s="111">
        <v>0</v>
      </c>
      <c r="O121" s="111">
        <v>0</v>
      </c>
      <c r="P121" s="111">
        <v>0</v>
      </c>
      <c r="Q121" s="111">
        <v>0</v>
      </c>
      <c r="R121" s="111">
        <v>293782</v>
      </c>
      <c r="S121" s="112">
        <f t="shared" si="35"/>
        <v>17.29655578451575</v>
      </c>
      <c r="T121" s="110"/>
      <c r="U121" s="220">
        <f t="shared" si="36"/>
        <v>157.43199248909502</v>
      </c>
      <c r="V121" s="111">
        <f t="shared" si="37"/>
        <v>1819857</v>
      </c>
      <c r="W121" s="111">
        <v>356398</v>
      </c>
      <c r="X121" s="220">
        <f t="shared" si="38"/>
        <v>19.583846423098077</v>
      </c>
      <c r="Y121" s="111">
        <v>0</v>
      </c>
      <c r="Z121" s="220">
        <f t="shared" si="39"/>
        <v>0</v>
      </c>
      <c r="AA121" s="111">
        <v>0</v>
      </c>
      <c r="AB121" s="220">
        <f t="shared" si="40"/>
        <v>0</v>
      </c>
      <c r="AC121" s="111">
        <v>8999</v>
      </c>
      <c r="AD121" s="111">
        <v>16985</v>
      </c>
      <c r="AE121" s="111">
        <v>16985</v>
      </c>
      <c r="AF121" s="111">
        <v>16985</v>
      </c>
      <c r="AG121" s="111">
        <v>16985</v>
      </c>
    </row>
    <row r="122" spans="1:33" x14ac:dyDescent="0.2">
      <c r="A122" s="113">
        <v>69</v>
      </c>
      <c r="B122" s="113" t="s">
        <v>176</v>
      </c>
      <c r="C122" s="114">
        <v>215165</v>
      </c>
      <c r="D122" s="115">
        <f t="shared" si="31"/>
        <v>3.6522499278597254</v>
      </c>
      <c r="E122" s="113"/>
      <c r="F122" s="115">
        <f t="shared" si="32"/>
        <v>41.863676990295588</v>
      </c>
      <c r="G122" s="114">
        <v>6016227</v>
      </c>
      <c r="H122" s="115">
        <f t="shared" si="33"/>
        <v>102.12053366829053</v>
      </c>
      <c r="I122" s="113"/>
      <c r="J122" s="115">
        <f t="shared" si="34"/>
        <v>55.856478763118965</v>
      </c>
      <c r="K122" s="114">
        <v>842878</v>
      </c>
      <c r="L122" s="114">
        <v>1118919</v>
      </c>
      <c r="M122" s="114">
        <v>0</v>
      </c>
      <c r="N122" s="114">
        <v>0</v>
      </c>
      <c r="O122" s="114">
        <v>0</v>
      </c>
      <c r="P122" s="114">
        <v>0</v>
      </c>
      <c r="Q122" s="114">
        <v>0</v>
      </c>
      <c r="R122" s="114">
        <v>610785</v>
      </c>
      <c r="S122" s="115">
        <f t="shared" si="35"/>
        <v>10.367575917030196</v>
      </c>
      <c r="T122" s="113"/>
      <c r="U122" s="118">
        <f t="shared" si="36"/>
        <v>94.36492179334283</v>
      </c>
      <c r="V122" s="114">
        <f t="shared" si="37"/>
        <v>6842177</v>
      </c>
      <c r="W122" s="114">
        <v>648040</v>
      </c>
      <c r="X122" s="118">
        <f t="shared" si="38"/>
        <v>9.471254543692746</v>
      </c>
      <c r="Y122" s="114">
        <v>0</v>
      </c>
      <c r="Z122" s="118">
        <f t="shared" si="39"/>
        <v>0</v>
      </c>
      <c r="AA122" s="114">
        <v>0</v>
      </c>
      <c r="AB122" s="118">
        <f t="shared" si="40"/>
        <v>0</v>
      </c>
      <c r="AC122" s="114">
        <v>89747</v>
      </c>
      <c r="AD122" s="114">
        <v>58913</v>
      </c>
      <c r="AE122" s="114">
        <v>58913</v>
      </c>
      <c r="AF122" s="114">
        <v>58913</v>
      </c>
      <c r="AG122" s="114">
        <v>58913</v>
      </c>
    </row>
    <row r="123" spans="1:33" x14ac:dyDescent="0.2">
      <c r="A123" s="110">
        <v>70</v>
      </c>
      <c r="B123" s="110" t="s">
        <v>178</v>
      </c>
      <c r="C123" s="111">
        <v>185795</v>
      </c>
      <c r="D123" s="112">
        <f t="shared" si="31"/>
        <v>5.8292285006118032</v>
      </c>
      <c r="E123" s="110"/>
      <c r="F123" s="112">
        <f t="shared" si="32"/>
        <v>66.817152131547758</v>
      </c>
      <c r="G123" s="111">
        <v>5926044</v>
      </c>
      <c r="H123" s="112">
        <f t="shared" si="33"/>
        <v>185.92677187588239</v>
      </c>
      <c r="I123" s="110"/>
      <c r="J123" s="112">
        <f t="shared" si="34"/>
        <v>101.69565719773755</v>
      </c>
      <c r="K123" s="111">
        <v>831271</v>
      </c>
      <c r="L123" s="111">
        <v>755575</v>
      </c>
      <c r="M123" s="111">
        <v>0</v>
      </c>
      <c r="N123" s="111">
        <v>0</v>
      </c>
      <c r="O123" s="111">
        <v>0</v>
      </c>
      <c r="P123" s="111">
        <v>0</v>
      </c>
      <c r="Q123" s="111">
        <v>0</v>
      </c>
      <c r="R123" s="111">
        <v>463572</v>
      </c>
      <c r="S123" s="112">
        <f t="shared" si="35"/>
        <v>14.544347880651335</v>
      </c>
      <c r="T123" s="110"/>
      <c r="U123" s="220">
        <f t="shared" si="36"/>
        <v>132.38159636124297</v>
      </c>
      <c r="V123" s="111">
        <f t="shared" si="37"/>
        <v>6575411</v>
      </c>
      <c r="W123" s="111">
        <v>446898</v>
      </c>
      <c r="X123" s="220">
        <f t="shared" si="38"/>
        <v>6.796502910616538</v>
      </c>
      <c r="Y123" s="111">
        <v>0</v>
      </c>
      <c r="Z123" s="220">
        <f t="shared" si="39"/>
        <v>0</v>
      </c>
      <c r="AA123" s="111">
        <v>0</v>
      </c>
      <c r="AB123" s="220">
        <f t="shared" si="40"/>
        <v>0</v>
      </c>
      <c r="AC123" s="111">
        <v>0</v>
      </c>
      <c r="AD123" s="111">
        <v>31873</v>
      </c>
      <c r="AE123" s="111">
        <v>31873</v>
      </c>
      <c r="AF123" s="111">
        <v>31873</v>
      </c>
      <c r="AG123" s="111">
        <v>31873</v>
      </c>
    </row>
    <row r="124" spans="1:33" x14ac:dyDescent="0.2">
      <c r="A124" s="113">
        <v>71</v>
      </c>
      <c r="B124" s="113" t="s">
        <v>180</v>
      </c>
      <c r="C124" s="114">
        <v>219531</v>
      </c>
      <c r="D124" s="115">
        <f t="shared" si="31"/>
        <v>9.7361628525811597</v>
      </c>
      <c r="E124" s="113"/>
      <c r="F124" s="115">
        <f t="shared" si="32"/>
        <v>111.6001327500135</v>
      </c>
      <c r="G124" s="114">
        <v>2549022</v>
      </c>
      <c r="H124" s="115">
        <f t="shared" si="33"/>
        <v>113.04869611495477</v>
      </c>
      <c r="I124" s="113"/>
      <c r="J124" s="115">
        <f t="shared" si="34"/>
        <v>61.833814091239688</v>
      </c>
      <c r="K124" s="114">
        <v>421263</v>
      </c>
      <c r="L124" s="114">
        <v>522978</v>
      </c>
      <c r="M124" s="114">
        <v>0</v>
      </c>
      <c r="N124" s="114">
        <v>0</v>
      </c>
      <c r="O124" s="114">
        <v>0</v>
      </c>
      <c r="P124" s="114">
        <v>0</v>
      </c>
      <c r="Q124" s="114">
        <v>0</v>
      </c>
      <c r="R124" s="114">
        <v>386433</v>
      </c>
      <c r="S124" s="115">
        <f t="shared" si="35"/>
        <v>17.138238424693988</v>
      </c>
      <c r="T124" s="113"/>
      <c r="U124" s="118">
        <f t="shared" si="36"/>
        <v>155.99099939700986</v>
      </c>
      <c r="V124" s="114">
        <f t="shared" si="37"/>
        <v>3154986</v>
      </c>
      <c r="W124" s="114">
        <v>430623</v>
      </c>
      <c r="X124" s="118">
        <f t="shared" si="38"/>
        <v>13.648967063562248</v>
      </c>
      <c r="Y124" s="114">
        <v>0</v>
      </c>
      <c r="Z124" s="118">
        <f t="shared" si="39"/>
        <v>0</v>
      </c>
      <c r="AA124" s="114">
        <v>0</v>
      </c>
      <c r="AB124" s="118">
        <f t="shared" si="40"/>
        <v>0</v>
      </c>
      <c r="AC124" s="114">
        <v>0</v>
      </c>
      <c r="AD124" s="114">
        <v>22548</v>
      </c>
      <c r="AE124" s="114">
        <v>22548</v>
      </c>
      <c r="AF124" s="114">
        <v>22548</v>
      </c>
      <c r="AG124" s="114">
        <v>22548</v>
      </c>
    </row>
    <row r="125" spans="1:33" x14ac:dyDescent="0.2">
      <c r="A125" s="110">
        <v>72</v>
      </c>
      <c r="B125" s="110" t="s">
        <v>182</v>
      </c>
      <c r="C125" s="111">
        <v>259680</v>
      </c>
      <c r="D125" s="112">
        <f t="shared" si="31"/>
        <v>6.0876292284970814</v>
      </c>
      <c r="E125" s="110"/>
      <c r="F125" s="112">
        <f t="shared" si="32"/>
        <v>69.779053649767746</v>
      </c>
      <c r="G125" s="111">
        <v>6756923</v>
      </c>
      <c r="H125" s="112">
        <f t="shared" si="33"/>
        <v>158.4012706003704</v>
      </c>
      <c r="I125" s="110"/>
      <c r="J125" s="112">
        <f t="shared" si="34"/>
        <v>86.640138760731546</v>
      </c>
      <c r="K125" s="111">
        <v>638853</v>
      </c>
      <c r="L125" s="111">
        <v>731161</v>
      </c>
      <c r="M125" s="111">
        <v>0</v>
      </c>
      <c r="N125" s="111">
        <v>0</v>
      </c>
      <c r="O125" s="111">
        <v>0</v>
      </c>
      <c r="P125" s="111">
        <v>0</v>
      </c>
      <c r="Q125" s="111">
        <v>0</v>
      </c>
      <c r="R125" s="111">
        <v>444007</v>
      </c>
      <c r="S125" s="112">
        <f t="shared" si="35"/>
        <v>10.408772299974213</v>
      </c>
      <c r="T125" s="110"/>
      <c r="U125" s="220">
        <f t="shared" si="36"/>
        <v>94.739888274012145</v>
      </c>
      <c r="V125" s="111">
        <f t="shared" si="37"/>
        <v>7460610</v>
      </c>
      <c r="W125" s="111">
        <v>411065</v>
      </c>
      <c r="X125" s="220">
        <f t="shared" si="38"/>
        <v>5.5098041581050339</v>
      </c>
      <c r="Y125" s="111">
        <v>0</v>
      </c>
      <c r="Z125" s="220">
        <f t="shared" si="39"/>
        <v>0</v>
      </c>
      <c r="AA125" s="111">
        <v>0</v>
      </c>
      <c r="AB125" s="220">
        <f t="shared" si="40"/>
        <v>0</v>
      </c>
      <c r="AC125" s="111">
        <v>257087</v>
      </c>
      <c r="AD125" s="111">
        <v>42657</v>
      </c>
      <c r="AE125" s="111">
        <v>42657</v>
      </c>
      <c r="AF125" s="111">
        <v>42657</v>
      </c>
      <c r="AG125" s="111">
        <v>42657</v>
      </c>
    </row>
    <row r="126" spans="1:33" x14ac:dyDescent="0.2">
      <c r="A126" s="113">
        <v>73</v>
      </c>
      <c r="B126" s="113" t="s">
        <v>184</v>
      </c>
      <c r="C126" s="114">
        <v>6109000</v>
      </c>
      <c r="D126" s="115">
        <f t="shared" si="31"/>
        <v>12.27069034433859</v>
      </c>
      <c r="E126" s="113"/>
      <c r="F126" s="115">
        <f t="shared" si="32"/>
        <v>140.65198909439465</v>
      </c>
      <c r="G126" s="114">
        <v>71023000</v>
      </c>
      <c r="H126" s="115">
        <f t="shared" si="33"/>
        <v>142.65857592502203</v>
      </c>
      <c r="I126" s="113"/>
      <c r="J126" s="115">
        <f t="shared" si="34"/>
        <v>78.029417104457011</v>
      </c>
      <c r="K126" s="114">
        <v>0</v>
      </c>
      <c r="L126" s="114">
        <v>0</v>
      </c>
      <c r="M126" s="114">
        <v>0</v>
      </c>
      <c r="N126" s="114">
        <v>0</v>
      </c>
      <c r="O126" s="114">
        <v>0</v>
      </c>
      <c r="P126" s="114">
        <v>0</v>
      </c>
      <c r="Q126" s="114">
        <v>0</v>
      </c>
      <c r="R126" s="114">
        <v>5608000</v>
      </c>
      <c r="S126" s="115">
        <f t="shared" si="35"/>
        <v>11.264369201350599</v>
      </c>
      <c r="T126" s="113"/>
      <c r="U126" s="118">
        <f t="shared" si="36"/>
        <v>102.52746902877519</v>
      </c>
      <c r="V126" s="114">
        <f t="shared" si="37"/>
        <v>82740000</v>
      </c>
      <c r="W126" s="114">
        <v>1188000</v>
      </c>
      <c r="X126" s="118">
        <f t="shared" si="38"/>
        <v>1.4358230601885424</v>
      </c>
      <c r="Y126" s="114">
        <v>0</v>
      </c>
      <c r="Z126" s="118">
        <f t="shared" si="39"/>
        <v>0</v>
      </c>
      <c r="AA126" s="114">
        <v>956000</v>
      </c>
      <c r="AB126" s="118">
        <f t="shared" si="40"/>
        <v>1.1554266376601401</v>
      </c>
      <c r="AC126" s="114">
        <v>584000</v>
      </c>
      <c r="AD126" s="114">
        <v>497853</v>
      </c>
      <c r="AE126" s="114">
        <v>497853</v>
      </c>
      <c r="AF126" s="114">
        <v>497853</v>
      </c>
      <c r="AG126" s="114">
        <v>497853</v>
      </c>
    </row>
    <row r="127" spans="1:33" x14ac:dyDescent="0.2">
      <c r="A127" s="110">
        <v>74</v>
      </c>
      <c r="B127" s="110" t="s">
        <v>186</v>
      </c>
      <c r="C127" s="111">
        <v>0</v>
      </c>
      <c r="D127" s="112">
        <f t="shared" si="31"/>
        <v>0</v>
      </c>
      <c r="E127" s="110"/>
      <c r="F127" s="112">
        <f t="shared" si="32"/>
        <v>0</v>
      </c>
      <c r="G127" s="111">
        <v>0</v>
      </c>
      <c r="H127" s="112">
        <f t="shared" si="33"/>
        <v>0</v>
      </c>
      <c r="I127" s="110"/>
      <c r="J127" s="112">
        <f t="shared" si="34"/>
        <v>0</v>
      </c>
      <c r="K127" s="111">
        <v>0</v>
      </c>
      <c r="L127" s="111">
        <v>0</v>
      </c>
      <c r="M127" s="111">
        <v>0</v>
      </c>
      <c r="N127" s="111">
        <v>0</v>
      </c>
      <c r="O127" s="111">
        <v>0</v>
      </c>
      <c r="P127" s="111">
        <v>0</v>
      </c>
      <c r="Q127" s="111">
        <v>0</v>
      </c>
      <c r="R127" s="111">
        <v>0</v>
      </c>
      <c r="S127" s="112">
        <f t="shared" si="35"/>
        <v>0</v>
      </c>
      <c r="T127" s="110"/>
      <c r="U127" s="220">
        <f t="shared" si="36"/>
        <v>0</v>
      </c>
      <c r="V127" s="111">
        <f t="shared" si="37"/>
        <v>0</v>
      </c>
      <c r="W127" s="111">
        <v>0</v>
      </c>
      <c r="X127" s="220">
        <f t="shared" si="38"/>
        <v>0</v>
      </c>
      <c r="Y127" s="111">
        <v>0</v>
      </c>
      <c r="Z127" s="220">
        <f t="shared" si="39"/>
        <v>0</v>
      </c>
      <c r="AA127" s="111">
        <v>0</v>
      </c>
      <c r="AB127" s="220">
        <f t="shared" si="40"/>
        <v>0</v>
      </c>
      <c r="AC127" s="111">
        <v>0</v>
      </c>
      <c r="AD127" s="111">
        <v>0</v>
      </c>
      <c r="AE127" s="111">
        <v>0</v>
      </c>
      <c r="AF127" s="111">
        <v>0</v>
      </c>
      <c r="AG127" s="111">
        <v>0</v>
      </c>
    </row>
    <row r="128" spans="1:33" x14ac:dyDescent="0.2">
      <c r="A128" s="113">
        <v>75</v>
      </c>
      <c r="B128" s="113" t="s">
        <v>188</v>
      </c>
      <c r="C128" s="114">
        <v>191181</v>
      </c>
      <c r="D128" s="115">
        <f t="shared" si="31"/>
        <v>25.596599277011649</v>
      </c>
      <c r="E128" s="113"/>
      <c r="F128" s="115">
        <f t="shared" si="32"/>
        <v>293.39935254945834</v>
      </c>
      <c r="G128" s="114">
        <v>2092542</v>
      </c>
      <c r="H128" s="115">
        <f t="shared" si="33"/>
        <v>280.16360958629002</v>
      </c>
      <c r="I128" s="113"/>
      <c r="J128" s="115">
        <f t="shared" si="34"/>
        <v>153.24002085502732</v>
      </c>
      <c r="K128" s="114">
        <v>320076</v>
      </c>
      <c r="L128" s="114">
        <v>401106</v>
      </c>
      <c r="M128" s="114">
        <v>0</v>
      </c>
      <c r="N128" s="114">
        <v>0</v>
      </c>
      <c r="O128" s="114">
        <v>0</v>
      </c>
      <c r="P128" s="114">
        <v>0</v>
      </c>
      <c r="Q128" s="114">
        <v>0</v>
      </c>
      <c r="R128" s="114">
        <v>269901</v>
      </c>
      <c r="S128" s="115">
        <f t="shared" si="35"/>
        <v>36.136162806265901</v>
      </c>
      <c r="T128" s="113"/>
      <c r="U128" s="118">
        <f t="shared" si="36"/>
        <v>328.90872508812845</v>
      </c>
      <c r="V128" s="114">
        <f t="shared" si="37"/>
        <v>2553624</v>
      </c>
      <c r="W128" s="114">
        <v>316533</v>
      </c>
      <c r="X128" s="118">
        <f t="shared" si="38"/>
        <v>12.395442712004586</v>
      </c>
      <c r="Y128" s="114">
        <v>0</v>
      </c>
      <c r="Z128" s="118">
        <f t="shared" si="39"/>
        <v>0</v>
      </c>
      <c r="AA128" s="114">
        <v>0</v>
      </c>
      <c r="AB128" s="118">
        <f t="shared" si="40"/>
        <v>0</v>
      </c>
      <c r="AC128" s="114">
        <v>0</v>
      </c>
      <c r="AD128" s="114">
        <v>7469</v>
      </c>
      <c r="AE128" s="114">
        <v>7469</v>
      </c>
      <c r="AF128" s="114">
        <v>7469</v>
      </c>
      <c r="AG128" s="114">
        <v>7469</v>
      </c>
    </row>
    <row r="129" spans="1:33" x14ac:dyDescent="0.2">
      <c r="A129" s="110">
        <v>76</v>
      </c>
      <c r="B129" s="110" t="s">
        <v>62</v>
      </c>
      <c r="C129" s="111">
        <v>0</v>
      </c>
      <c r="D129" s="112">
        <f t="shared" si="31"/>
        <v>0</v>
      </c>
      <c r="E129" s="110"/>
      <c r="F129" s="112">
        <f t="shared" si="32"/>
        <v>0</v>
      </c>
      <c r="G129" s="111">
        <v>0</v>
      </c>
      <c r="H129" s="112">
        <f t="shared" si="33"/>
        <v>0</v>
      </c>
      <c r="I129" s="110"/>
      <c r="J129" s="112">
        <f t="shared" si="34"/>
        <v>0</v>
      </c>
      <c r="K129" s="111">
        <v>0</v>
      </c>
      <c r="L129" s="111">
        <v>0</v>
      </c>
      <c r="M129" s="111">
        <v>0</v>
      </c>
      <c r="N129" s="111">
        <v>0</v>
      </c>
      <c r="O129" s="111">
        <v>0</v>
      </c>
      <c r="P129" s="111">
        <v>0</v>
      </c>
      <c r="Q129" s="111">
        <v>0</v>
      </c>
      <c r="R129" s="111">
        <v>0</v>
      </c>
      <c r="S129" s="112">
        <f t="shared" si="35"/>
        <v>0</v>
      </c>
      <c r="T129" s="110"/>
      <c r="U129" s="220">
        <f t="shared" si="36"/>
        <v>0</v>
      </c>
      <c r="V129" s="111">
        <f t="shared" si="37"/>
        <v>0</v>
      </c>
      <c r="W129" s="111">
        <v>0</v>
      </c>
      <c r="X129" s="220">
        <f t="shared" si="38"/>
        <v>0</v>
      </c>
      <c r="Y129" s="111">
        <v>0</v>
      </c>
      <c r="Z129" s="220">
        <f t="shared" si="39"/>
        <v>0</v>
      </c>
      <c r="AA129" s="111">
        <v>0</v>
      </c>
      <c r="AB129" s="220">
        <f t="shared" si="40"/>
        <v>0</v>
      </c>
      <c r="AC129" s="111">
        <v>0</v>
      </c>
      <c r="AD129" s="111">
        <v>0</v>
      </c>
      <c r="AE129" s="111">
        <v>0</v>
      </c>
      <c r="AF129" s="111">
        <v>0</v>
      </c>
      <c r="AG129" s="111">
        <v>0</v>
      </c>
    </row>
    <row r="130" spans="1:33" x14ac:dyDescent="0.2">
      <c r="A130" s="113">
        <v>77</v>
      </c>
      <c r="B130" s="113" t="s">
        <v>64</v>
      </c>
      <c r="C130" s="114">
        <v>335276</v>
      </c>
      <c r="D130" s="115">
        <f t="shared" si="31"/>
        <v>3.4744707089339566</v>
      </c>
      <c r="E130" s="113"/>
      <c r="F130" s="115">
        <f t="shared" si="32"/>
        <v>39.825894269041122</v>
      </c>
      <c r="G130" s="114">
        <v>18443137</v>
      </c>
      <c r="H130" s="115">
        <f t="shared" si="33"/>
        <v>191.12653243106004</v>
      </c>
      <c r="I130" s="113"/>
      <c r="J130" s="115">
        <f t="shared" si="34"/>
        <v>104.53975039418515</v>
      </c>
      <c r="K130" s="114">
        <v>1243082</v>
      </c>
      <c r="L130" s="114">
        <v>1405121</v>
      </c>
      <c r="M130" s="114">
        <v>0</v>
      </c>
      <c r="N130" s="114">
        <v>0</v>
      </c>
      <c r="O130" s="114">
        <v>0</v>
      </c>
      <c r="P130" s="114">
        <v>0</v>
      </c>
      <c r="Q130" s="114">
        <v>0</v>
      </c>
      <c r="R130" s="114">
        <v>927864</v>
      </c>
      <c r="S130" s="115">
        <f t="shared" si="35"/>
        <v>9.6154699109816892</v>
      </c>
      <c r="T130" s="113"/>
      <c r="U130" s="118">
        <f t="shared" si="36"/>
        <v>87.519307639267666</v>
      </c>
      <c r="V130" s="114">
        <f t="shared" si="37"/>
        <v>19706277</v>
      </c>
      <c r="W130" s="114">
        <v>820500</v>
      </c>
      <c r="X130" s="118">
        <f t="shared" si="38"/>
        <v>4.163647958465214</v>
      </c>
      <c r="Y130" s="114">
        <v>0</v>
      </c>
      <c r="Z130" s="118">
        <f t="shared" si="39"/>
        <v>0</v>
      </c>
      <c r="AA130" s="114">
        <v>0</v>
      </c>
      <c r="AB130" s="118">
        <f t="shared" si="40"/>
        <v>0</v>
      </c>
      <c r="AC130" s="114">
        <v>935526</v>
      </c>
      <c r="AD130" s="114">
        <v>96497</v>
      </c>
      <c r="AE130" s="114">
        <v>96497</v>
      </c>
      <c r="AF130" s="114">
        <v>96497</v>
      </c>
      <c r="AG130" s="114">
        <v>96497</v>
      </c>
    </row>
    <row r="131" spans="1:33" x14ac:dyDescent="0.2">
      <c r="A131" s="110">
        <v>78</v>
      </c>
      <c r="B131" s="110" t="s">
        <v>192</v>
      </c>
      <c r="C131" s="111">
        <v>133065</v>
      </c>
      <c r="D131" s="112">
        <f t="shared" si="31"/>
        <v>5.8922640924589293</v>
      </c>
      <c r="E131" s="110"/>
      <c r="F131" s="112">
        <f t="shared" si="32"/>
        <v>67.539693498678858</v>
      </c>
      <c r="G131" s="111">
        <v>3412311</v>
      </c>
      <c r="H131" s="112">
        <f t="shared" si="33"/>
        <v>151.10087233759907</v>
      </c>
      <c r="I131" s="110"/>
      <c r="J131" s="112">
        <f t="shared" si="34"/>
        <v>82.647067770216182</v>
      </c>
      <c r="K131" s="111">
        <v>599555</v>
      </c>
      <c r="L131" s="111">
        <v>551432</v>
      </c>
      <c r="M131" s="111">
        <v>0</v>
      </c>
      <c r="N131" s="111">
        <v>0</v>
      </c>
      <c r="O131" s="111">
        <v>0</v>
      </c>
      <c r="P131" s="111">
        <v>0</v>
      </c>
      <c r="Q131" s="111">
        <v>0</v>
      </c>
      <c r="R131" s="111">
        <v>326694</v>
      </c>
      <c r="S131" s="112">
        <f t="shared" si="35"/>
        <v>14.466368507284241</v>
      </c>
      <c r="T131" s="110"/>
      <c r="U131" s="220">
        <f t="shared" si="36"/>
        <v>131.67183377757166</v>
      </c>
      <c r="V131" s="111">
        <f t="shared" si="37"/>
        <v>3872070</v>
      </c>
      <c r="W131" s="111">
        <v>439248</v>
      </c>
      <c r="X131" s="220">
        <f t="shared" si="38"/>
        <v>11.344009793211383</v>
      </c>
      <c r="Y131" s="111">
        <v>0</v>
      </c>
      <c r="Z131" s="220">
        <f t="shared" si="39"/>
        <v>0</v>
      </c>
      <c r="AA131" s="111">
        <v>0</v>
      </c>
      <c r="AB131" s="220">
        <f t="shared" si="40"/>
        <v>0</v>
      </c>
      <c r="AC131" s="111">
        <v>0</v>
      </c>
      <c r="AD131" s="111">
        <v>22583</v>
      </c>
      <c r="AE131" s="111">
        <v>22583</v>
      </c>
      <c r="AF131" s="111">
        <v>22583</v>
      </c>
      <c r="AG131" s="111">
        <v>22583</v>
      </c>
    </row>
    <row r="132" spans="1:33" x14ac:dyDescent="0.2">
      <c r="A132" s="113">
        <v>79</v>
      </c>
      <c r="B132" s="113" t="s">
        <v>194</v>
      </c>
      <c r="C132" s="114">
        <v>225854</v>
      </c>
      <c r="D132" s="115">
        <f t="shared" si="31"/>
        <v>2.5945020734971456</v>
      </c>
      <c r="E132" s="113"/>
      <c r="F132" s="115">
        <f t="shared" si="32"/>
        <v>29.739311082466624</v>
      </c>
      <c r="G132" s="114">
        <v>7281612</v>
      </c>
      <c r="H132" s="115">
        <f t="shared" si="33"/>
        <v>83.64765482303477</v>
      </c>
      <c r="I132" s="113"/>
      <c r="J132" s="115">
        <f t="shared" si="34"/>
        <v>45.752438685681611</v>
      </c>
      <c r="K132" s="114">
        <v>1268730</v>
      </c>
      <c r="L132" s="114">
        <v>1186274</v>
      </c>
      <c r="M132" s="114">
        <v>0</v>
      </c>
      <c r="N132" s="114">
        <v>1321</v>
      </c>
      <c r="O132" s="114">
        <v>0</v>
      </c>
      <c r="P132" s="114">
        <v>0</v>
      </c>
      <c r="Q132" s="114">
        <v>0</v>
      </c>
      <c r="R132" s="114">
        <v>564009</v>
      </c>
      <c r="S132" s="115">
        <f t="shared" si="35"/>
        <v>6.4790639969672954</v>
      </c>
      <c r="T132" s="113"/>
      <c r="U132" s="118">
        <f t="shared" si="36"/>
        <v>58.97196917203933</v>
      </c>
      <c r="V132" s="114">
        <f t="shared" si="37"/>
        <v>8071475</v>
      </c>
      <c r="W132" s="114">
        <v>1197144</v>
      </c>
      <c r="X132" s="118">
        <f t="shared" si="38"/>
        <v>14.8317872507813</v>
      </c>
      <c r="Y132" s="114">
        <v>0</v>
      </c>
      <c r="Z132" s="118">
        <f t="shared" si="39"/>
        <v>0</v>
      </c>
      <c r="AA132" s="114">
        <v>0</v>
      </c>
      <c r="AB132" s="118">
        <f t="shared" si="40"/>
        <v>0</v>
      </c>
      <c r="AC132" s="114">
        <v>790007</v>
      </c>
      <c r="AD132" s="114">
        <v>87051</v>
      </c>
      <c r="AE132" s="114">
        <v>87051</v>
      </c>
      <c r="AF132" s="114">
        <v>87051</v>
      </c>
      <c r="AG132" s="114">
        <v>87051</v>
      </c>
    </row>
    <row r="133" spans="1:33" x14ac:dyDescent="0.2">
      <c r="A133" s="110">
        <v>80</v>
      </c>
      <c r="B133" s="110" t="s">
        <v>196</v>
      </c>
      <c r="C133" s="111">
        <v>0</v>
      </c>
      <c r="D133" s="112">
        <f t="shared" si="31"/>
        <v>0</v>
      </c>
      <c r="E133" s="110"/>
      <c r="F133" s="112">
        <f t="shared" si="32"/>
        <v>0</v>
      </c>
      <c r="G133" s="111">
        <v>0</v>
      </c>
      <c r="H133" s="112">
        <f t="shared" si="33"/>
        <v>0</v>
      </c>
      <c r="I133" s="110"/>
      <c r="J133" s="112">
        <f t="shared" si="34"/>
        <v>0</v>
      </c>
      <c r="K133" s="111">
        <v>0</v>
      </c>
      <c r="L133" s="111">
        <v>0</v>
      </c>
      <c r="M133" s="111">
        <v>0</v>
      </c>
      <c r="N133" s="111">
        <v>0</v>
      </c>
      <c r="O133" s="111">
        <v>0</v>
      </c>
      <c r="P133" s="111">
        <v>0</v>
      </c>
      <c r="Q133" s="111">
        <v>0</v>
      </c>
      <c r="R133" s="111">
        <v>0</v>
      </c>
      <c r="S133" s="112">
        <f t="shared" si="35"/>
        <v>0</v>
      </c>
      <c r="T133" s="110"/>
      <c r="U133" s="220">
        <f t="shared" si="36"/>
        <v>0</v>
      </c>
      <c r="V133" s="111">
        <f t="shared" si="37"/>
        <v>0</v>
      </c>
      <c r="W133" s="111">
        <v>0</v>
      </c>
      <c r="X133" s="220">
        <f t="shared" si="38"/>
        <v>0</v>
      </c>
      <c r="Y133" s="111">
        <v>0</v>
      </c>
      <c r="Z133" s="220">
        <f t="shared" si="39"/>
        <v>0</v>
      </c>
      <c r="AA133" s="111">
        <v>0</v>
      </c>
      <c r="AB133" s="220">
        <f t="shared" si="40"/>
        <v>0</v>
      </c>
      <c r="AC133" s="111">
        <v>0</v>
      </c>
      <c r="AD133" s="111">
        <v>0</v>
      </c>
      <c r="AE133" s="111">
        <v>0</v>
      </c>
      <c r="AF133" s="111">
        <v>0</v>
      </c>
      <c r="AG133" s="111">
        <v>0</v>
      </c>
    </row>
    <row r="134" spans="1:33" x14ac:dyDescent="0.2">
      <c r="A134" s="113">
        <v>81</v>
      </c>
      <c r="B134" s="113" t="s">
        <v>198</v>
      </c>
      <c r="C134" s="114">
        <v>766215</v>
      </c>
      <c r="D134" s="115">
        <f t="shared" si="31"/>
        <v>36.016499012879571</v>
      </c>
      <c r="E134" s="113"/>
      <c r="F134" s="115">
        <f t="shared" si="32"/>
        <v>412.83677480420255</v>
      </c>
      <c r="G134" s="114">
        <v>2320466</v>
      </c>
      <c r="H134" s="115">
        <f t="shared" si="33"/>
        <v>109.07520917551942</v>
      </c>
      <c r="I134" s="113"/>
      <c r="J134" s="115">
        <f t="shared" si="34"/>
        <v>59.660451096790148</v>
      </c>
      <c r="K134" s="114">
        <v>373738</v>
      </c>
      <c r="L134" s="114">
        <v>413860</v>
      </c>
      <c r="M134" s="114">
        <v>0</v>
      </c>
      <c r="N134" s="114">
        <v>0</v>
      </c>
      <c r="O134" s="114">
        <v>0</v>
      </c>
      <c r="P134" s="114">
        <v>0</v>
      </c>
      <c r="Q134" s="114">
        <v>0</v>
      </c>
      <c r="R134" s="114">
        <v>280752</v>
      </c>
      <c r="S134" s="115">
        <f t="shared" si="35"/>
        <v>13.196954028391463</v>
      </c>
      <c r="T134" s="113"/>
      <c r="U134" s="118">
        <f t="shared" si="36"/>
        <v>120.11771553597914</v>
      </c>
      <c r="V134" s="114">
        <f t="shared" si="37"/>
        <v>3367433</v>
      </c>
      <c r="W134" s="114">
        <v>417752</v>
      </c>
      <c r="X134" s="118">
        <f t="shared" si="38"/>
        <v>12.40565142647233</v>
      </c>
      <c r="Y134" s="114">
        <v>0</v>
      </c>
      <c r="Z134" s="118">
        <f t="shared" si="39"/>
        <v>0</v>
      </c>
      <c r="AA134" s="114">
        <v>0</v>
      </c>
      <c r="AB134" s="118">
        <f t="shared" si="40"/>
        <v>0</v>
      </c>
      <c r="AC134" s="114">
        <v>0</v>
      </c>
      <c r="AD134" s="114">
        <v>21274</v>
      </c>
      <c r="AE134" s="114">
        <v>21274</v>
      </c>
      <c r="AF134" s="114">
        <v>21274</v>
      </c>
      <c r="AG134" s="114">
        <v>21274</v>
      </c>
    </row>
    <row r="135" spans="1:33" x14ac:dyDescent="0.2">
      <c r="A135" s="110">
        <v>82</v>
      </c>
      <c r="B135" s="110" t="s">
        <v>200</v>
      </c>
      <c r="C135" s="111">
        <v>190113</v>
      </c>
      <c r="D135" s="112">
        <f t="shared" si="31"/>
        <v>4.2301855725156869</v>
      </c>
      <c r="E135" s="110"/>
      <c r="F135" s="112">
        <f t="shared" si="32"/>
        <v>48.488226686223378</v>
      </c>
      <c r="G135" s="111">
        <v>3699217</v>
      </c>
      <c r="H135" s="112">
        <f t="shared" si="33"/>
        <v>82.310911841929595</v>
      </c>
      <c r="I135" s="110"/>
      <c r="J135" s="112">
        <f t="shared" si="34"/>
        <v>45.021285476294949</v>
      </c>
      <c r="K135" s="111">
        <v>1203166</v>
      </c>
      <c r="L135" s="111">
        <v>896387</v>
      </c>
      <c r="M135" s="111">
        <v>0</v>
      </c>
      <c r="N135" s="111">
        <v>0</v>
      </c>
      <c r="O135" s="111">
        <v>0</v>
      </c>
      <c r="P135" s="111">
        <v>0</v>
      </c>
      <c r="Q135" s="111">
        <v>0</v>
      </c>
      <c r="R135" s="111">
        <v>458171</v>
      </c>
      <c r="S135" s="112">
        <f t="shared" si="35"/>
        <v>10.19471763606426</v>
      </c>
      <c r="T135" s="110"/>
      <c r="U135" s="220">
        <f t="shared" si="36"/>
        <v>92.791578294802562</v>
      </c>
      <c r="V135" s="111">
        <f t="shared" si="37"/>
        <v>4347501</v>
      </c>
      <c r="W135" s="111">
        <v>512148</v>
      </c>
      <c r="X135" s="220">
        <f t="shared" si="38"/>
        <v>11.780284811895385</v>
      </c>
      <c r="Y135" s="111">
        <v>0</v>
      </c>
      <c r="Z135" s="220">
        <f t="shared" si="39"/>
        <v>0</v>
      </c>
      <c r="AA135" s="111">
        <v>0</v>
      </c>
      <c r="AB135" s="220">
        <f t="shared" si="40"/>
        <v>0</v>
      </c>
      <c r="AC135" s="111">
        <v>87212</v>
      </c>
      <c r="AD135" s="111">
        <v>44942</v>
      </c>
      <c r="AE135" s="111">
        <v>44942</v>
      </c>
      <c r="AF135" s="111">
        <v>44942</v>
      </c>
      <c r="AG135" s="111">
        <v>44942</v>
      </c>
    </row>
    <row r="136" spans="1:33" x14ac:dyDescent="0.2">
      <c r="A136" s="113">
        <v>83</v>
      </c>
      <c r="B136" s="113" t="s">
        <v>202</v>
      </c>
      <c r="C136" s="114">
        <v>1267254</v>
      </c>
      <c r="D136" s="115">
        <f t="shared" si="31"/>
        <v>44.017158735672112</v>
      </c>
      <c r="E136" s="113"/>
      <c r="F136" s="115">
        <f t="shared" si="32"/>
        <v>504.54381593228135</v>
      </c>
      <c r="G136" s="114">
        <v>7692518</v>
      </c>
      <c r="H136" s="115">
        <f t="shared" si="33"/>
        <v>267.19409517193469</v>
      </c>
      <c r="I136" s="113"/>
      <c r="J136" s="115">
        <f t="shared" si="34"/>
        <v>146.14613502784869</v>
      </c>
      <c r="K136" s="114">
        <v>627094</v>
      </c>
      <c r="L136" s="114">
        <v>529980</v>
      </c>
      <c r="M136" s="114">
        <v>0</v>
      </c>
      <c r="N136" s="114">
        <v>0</v>
      </c>
      <c r="O136" s="114">
        <v>0</v>
      </c>
      <c r="P136" s="114">
        <v>0</v>
      </c>
      <c r="Q136" s="114">
        <v>0</v>
      </c>
      <c r="R136" s="114">
        <v>271129</v>
      </c>
      <c r="S136" s="115">
        <f t="shared" si="35"/>
        <v>9.4174713442167413</v>
      </c>
      <c r="T136" s="113"/>
      <c r="U136" s="118">
        <f t="shared" si="36"/>
        <v>85.717139088249198</v>
      </c>
      <c r="V136" s="114">
        <f t="shared" si="37"/>
        <v>9230901</v>
      </c>
      <c r="W136" s="114">
        <v>613202</v>
      </c>
      <c r="X136" s="118">
        <f t="shared" si="38"/>
        <v>6.6429268388860416</v>
      </c>
      <c r="Y136" s="114">
        <v>0</v>
      </c>
      <c r="Z136" s="118">
        <f t="shared" si="39"/>
        <v>0</v>
      </c>
      <c r="AA136" s="114">
        <v>0</v>
      </c>
      <c r="AB136" s="118">
        <f t="shared" si="40"/>
        <v>0</v>
      </c>
      <c r="AC136" s="114">
        <v>70401</v>
      </c>
      <c r="AD136" s="114">
        <v>28790</v>
      </c>
      <c r="AE136" s="114">
        <v>28790</v>
      </c>
      <c r="AF136" s="114">
        <v>28790</v>
      </c>
      <c r="AG136" s="114">
        <v>28790</v>
      </c>
    </row>
    <row r="137" spans="1:33" x14ac:dyDescent="0.2">
      <c r="A137" s="110">
        <v>84</v>
      </c>
      <c r="B137" s="110" t="s">
        <v>204</v>
      </c>
      <c r="C137" s="111">
        <v>632812</v>
      </c>
      <c r="D137" s="112">
        <f t="shared" si="31"/>
        <v>35.613259046654285</v>
      </c>
      <c r="E137" s="110"/>
      <c r="F137" s="112">
        <f t="shared" si="32"/>
        <v>408.21466294738178</v>
      </c>
      <c r="G137" s="111">
        <v>1387474</v>
      </c>
      <c r="H137" s="112">
        <f t="shared" si="33"/>
        <v>78.083966458438852</v>
      </c>
      <c r="I137" s="110"/>
      <c r="J137" s="112">
        <f t="shared" si="34"/>
        <v>42.709289283514309</v>
      </c>
      <c r="K137" s="111">
        <v>582630</v>
      </c>
      <c r="L137" s="111">
        <v>523899</v>
      </c>
      <c r="M137" s="111">
        <v>0</v>
      </c>
      <c r="N137" s="111">
        <v>0</v>
      </c>
      <c r="O137" s="111">
        <v>0</v>
      </c>
      <c r="P137" s="111">
        <v>0</v>
      </c>
      <c r="Q137" s="111">
        <v>0</v>
      </c>
      <c r="R137" s="111">
        <v>360391</v>
      </c>
      <c r="S137" s="112">
        <f t="shared" si="35"/>
        <v>20.282007991445777</v>
      </c>
      <c r="T137" s="110"/>
      <c r="U137" s="220">
        <f t="shared" si="36"/>
        <v>184.605361295775</v>
      </c>
      <c r="V137" s="111">
        <f t="shared" si="37"/>
        <v>2380677</v>
      </c>
      <c r="W137" s="111">
        <v>411615</v>
      </c>
      <c r="X137" s="220">
        <f t="shared" si="38"/>
        <v>17.289829741707926</v>
      </c>
      <c r="Y137" s="111">
        <v>60474</v>
      </c>
      <c r="Z137" s="220">
        <f t="shared" si="39"/>
        <v>2.5402017997401583</v>
      </c>
      <c r="AA137" s="111">
        <v>0</v>
      </c>
      <c r="AB137" s="220">
        <f t="shared" si="40"/>
        <v>0</v>
      </c>
      <c r="AC137" s="111">
        <v>475664</v>
      </c>
      <c r="AD137" s="111">
        <v>17769</v>
      </c>
      <c r="AE137" s="111">
        <v>17769</v>
      </c>
      <c r="AF137" s="111">
        <v>17769</v>
      </c>
      <c r="AG137" s="111">
        <v>17769</v>
      </c>
    </row>
    <row r="138" spans="1:33" x14ac:dyDescent="0.2">
      <c r="A138" s="113">
        <v>85</v>
      </c>
      <c r="B138" s="113" t="s">
        <v>206</v>
      </c>
      <c r="C138" s="114">
        <v>422675</v>
      </c>
      <c r="D138" s="115">
        <f t="shared" si="31"/>
        <v>2.8193369797225185</v>
      </c>
      <c r="E138" s="113"/>
      <c r="F138" s="115">
        <f t="shared" si="32"/>
        <v>32.316466555470697</v>
      </c>
      <c r="G138" s="114">
        <v>20500387</v>
      </c>
      <c r="H138" s="115">
        <f t="shared" si="33"/>
        <v>136.74217582710779</v>
      </c>
      <c r="I138" s="113"/>
      <c r="J138" s="115">
        <f t="shared" si="34"/>
        <v>74.793346310930829</v>
      </c>
      <c r="K138" s="114">
        <v>4647940</v>
      </c>
      <c r="L138" s="114">
        <v>3120824</v>
      </c>
      <c r="M138" s="114">
        <v>0</v>
      </c>
      <c r="N138" s="114">
        <v>17353</v>
      </c>
      <c r="O138" s="114">
        <v>6194</v>
      </c>
      <c r="P138" s="114">
        <v>0</v>
      </c>
      <c r="Q138" s="114">
        <v>0</v>
      </c>
      <c r="R138" s="114">
        <v>1048169</v>
      </c>
      <c r="S138" s="115">
        <f t="shared" si="35"/>
        <v>6.991522145144077</v>
      </c>
      <c r="T138" s="113"/>
      <c r="U138" s="118">
        <f t="shared" si="36"/>
        <v>63.636325957276682</v>
      </c>
      <c r="V138" s="114">
        <f t="shared" si="37"/>
        <v>21971231</v>
      </c>
      <c r="W138" s="114">
        <v>885469</v>
      </c>
      <c r="X138" s="118">
        <f t="shared" si="38"/>
        <v>4.0301292176118855</v>
      </c>
      <c r="Y138" s="114">
        <v>0</v>
      </c>
      <c r="Z138" s="118">
        <f t="shared" si="39"/>
        <v>0</v>
      </c>
      <c r="AA138" s="114">
        <v>0</v>
      </c>
      <c r="AB138" s="118">
        <f t="shared" si="40"/>
        <v>0</v>
      </c>
      <c r="AC138" s="114">
        <v>172902</v>
      </c>
      <c r="AD138" s="114">
        <v>149920</v>
      </c>
      <c r="AE138" s="114">
        <v>149920</v>
      </c>
      <c r="AF138" s="114">
        <v>149920</v>
      </c>
      <c r="AG138" s="114">
        <v>149920</v>
      </c>
    </row>
    <row r="139" spans="1:33" x14ac:dyDescent="0.2">
      <c r="A139" s="110">
        <v>86</v>
      </c>
      <c r="B139" s="110" t="s">
        <v>208</v>
      </c>
      <c r="C139" s="111">
        <v>1483420</v>
      </c>
      <c r="D139" s="112">
        <f t="shared" si="31"/>
        <v>8.8586187333910598</v>
      </c>
      <c r="E139" s="110"/>
      <c r="F139" s="112">
        <f t="shared" si="32"/>
        <v>101.54134042305016</v>
      </c>
      <c r="G139" s="111">
        <v>31696112</v>
      </c>
      <c r="H139" s="112">
        <f t="shared" si="33"/>
        <v>189.2813711146278</v>
      </c>
      <c r="I139" s="110"/>
      <c r="J139" s="112">
        <f t="shared" si="34"/>
        <v>103.53050954727965</v>
      </c>
      <c r="K139" s="111">
        <v>4094369</v>
      </c>
      <c r="L139" s="111">
        <v>2911322</v>
      </c>
      <c r="M139" s="111">
        <v>0</v>
      </c>
      <c r="N139" s="111">
        <v>0</v>
      </c>
      <c r="O139" s="111">
        <v>0</v>
      </c>
      <c r="P139" s="111">
        <v>0</v>
      </c>
      <c r="Q139" s="111">
        <v>0</v>
      </c>
      <c r="R139" s="111">
        <v>1244455</v>
      </c>
      <c r="S139" s="112">
        <f t="shared" si="35"/>
        <v>7.4315786330656</v>
      </c>
      <c r="T139" s="110"/>
      <c r="U139" s="220">
        <f t="shared" si="36"/>
        <v>67.641688097828322</v>
      </c>
      <c r="V139" s="111">
        <f t="shared" si="37"/>
        <v>34423987</v>
      </c>
      <c r="W139" s="111">
        <v>2294022</v>
      </c>
      <c r="X139" s="220">
        <f t="shared" si="38"/>
        <v>6.66402180549278</v>
      </c>
      <c r="Y139" s="111">
        <v>5136332</v>
      </c>
      <c r="Z139" s="220">
        <f t="shared" si="39"/>
        <v>14.920793457190184</v>
      </c>
      <c r="AA139" s="111">
        <v>0</v>
      </c>
      <c r="AB139" s="220">
        <f t="shared" si="40"/>
        <v>0</v>
      </c>
      <c r="AC139" s="111">
        <v>41636</v>
      </c>
      <c r="AD139" s="111">
        <v>167455</v>
      </c>
      <c r="AE139" s="111">
        <v>167455</v>
      </c>
      <c r="AF139" s="111">
        <v>167455</v>
      </c>
      <c r="AG139" s="111">
        <v>167455</v>
      </c>
    </row>
    <row r="140" spans="1:33" x14ac:dyDescent="0.2">
      <c r="A140" s="113">
        <v>87</v>
      </c>
      <c r="B140" s="113" t="s">
        <v>210</v>
      </c>
      <c r="C140" s="114">
        <v>186906</v>
      </c>
      <c r="D140" s="115">
        <f t="shared" si="31"/>
        <v>28.500457456541628</v>
      </c>
      <c r="E140" s="113"/>
      <c r="F140" s="115">
        <f t="shared" si="32"/>
        <v>326.68463785431987</v>
      </c>
      <c r="G140" s="114">
        <v>4993433</v>
      </c>
      <c r="H140" s="115">
        <f t="shared" si="33"/>
        <v>761.42619701128388</v>
      </c>
      <c r="I140" s="113"/>
      <c r="J140" s="115">
        <f t="shared" si="34"/>
        <v>416.47438252909745</v>
      </c>
      <c r="K140" s="114">
        <v>317288</v>
      </c>
      <c r="L140" s="114">
        <v>365900</v>
      </c>
      <c r="M140" s="114">
        <v>0</v>
      </c>
      <c r="N140" s="114">
        <v>0</v>
      </c>
      <c r="O140" s="114">
        <v>0</v>
      </c>
      <c r="P140" s="114">
        <v>0</v>
      </c>
      <c r="Q140" s="114">
        <v>0</v>
      </c>
      <c r="R140" s="114">
        <v>248963</v>
      </c>
      <c r="S140" s="115">
        <f t="shared" si="35"/>
        <v>37.963250991155839</v>
      </c>
      <c r="T140" s="113"/>
      <c r="U140" s="118">
        <f t="shared" si="36"/>
        <v>345.53874883297192</v>
      </c>
      <c r="V140" s="114">
        <f t="shared" si="37"/>
        <v>5429302</v>
      </c>
      <c r="W140" s="114">
        <v>341391</v>
      </c>
      <c r="X140" s="118">
        <f t="shared" si="38"/>
        <v>6.2879353552261419</v>
      </c>
      <c r="Y140" s="114">
        <v>129395</v>
      </c>
      <c r="Z140" s="118">
        <f t="shared" si="39"/>
        <v>2.3832713671112788</v>
      </c>
      <c r="AA140" s="114">
        <v>1127044</v>
      </c>
      <c r="AB140" s="118">
        <f t="shared" si="40"/>
        <v>20.758543179215302</v>
      </c>
      <c r="AC140" s="114">
        <v>158</v>
      </c>
      <c r="AD140" s="114">
        <v>6558</v>
      </c>
      <c r="AE140" s="114">
        <v>6558</v>
      </c>
      <c r="AF140" s="114">
        <v>6558</v>
      </c>
      <c r="AG140" s="114">
        <v>6558</v>
      </c>
    </row>
    <row r="141" spans="1:33" x14ac:dyDescent="0.2">
      <c r="A141" s="110">
        <v>88</v>
      </c>
      <c r="B141" s="110" t="s">
        <v>212</v>
      </c>
      <c r="C141" s="111">
        <v>0</v>
      </c>
      <c r="D141" s="112">
        <f t="shared" si="31"/>
        <v>0</v>
      </c>
      <c r="E141" s="110"/>
      <c r="F141" s="112">
        <f t="shared" si="32"/>
        <v>0</v>
      </c>
      <c r="G141" s="111">
        <v>0</v>
      </c>
      <c r="H141" s="112">
        <f t="shared" si="33"/>
        <v>0</v>
      </c>
      <c r="I141" s="110"/>
      <c r="J141" s="112">
        <f t="shared" si="34"/>
        <v>0</v>
      </c>
      <c r="K141" s="111">
        <v>0</v>
      </c>
      <c r="L141" s="111">
        <v>0</v>
      </c>
      <c r="M141" s="111">
        <v>0</v>
      </c>
      <c r="N141" s="111">
        <v>0</v>
      </c>
      <c r="O141" s="111">
        <v>0</v>
      </c>
      <c r="P141" s="111">
        <v>0</v>
      </c>
      <c r="Q141" s="111">
        <v>0</v>
      </c>
      <c r="R141" s="111">
        <v>0</v>
      </c>
      <c r="S141" s="112">
        <f t="shared" si="35"/>
        <v>0</v>
      </c>
      <c r="T141" s="110"/>
      <c r="U141" s="220">
        <f t="shared" si="36"/>
        <v>0</v>
      </c>
      <c r="V141" s="111">
        <f t="shared" si="37"/>
        <v>0</v>
      </c>
      <c r="W141" s="111">
        <v>0</v>
      </c>
      <c r="X141" s="220">
        <f t="shared" si="38"/>
        <v>0</v>
      </c>
      <c r="Y141" s="111">
        <v>0</v>
      </c>
      <c r="Z141" s="220">
        <f t="shared" si="39"/>
        <v>0</v>
      </c>
      <c r="AA141" s="111">
        <v>0</v>
      </c>
      <c r="AB141" s="220">
        <f t="shared" si="40"/>
        <v>0</v>
      </c>
      <c r="AC141" s="111">
        <v>0</v>
      </c>
      <c r="AD141" s="111">
        <v>0</v>
      </c>
      <c r="AE141" s="111">
        <v>0</v>
      </c>
      <c r="AF141" s="111">
        <v>0</v>
      </c>
      <c r="AG141" s="111">
        <v>0</v>
      </c>
    </row>
    <row r="142" spans="1:33" x14ac:dyDescent="0.2">
      <c r="A142" s="113">
        <v>89</v>
      </c>
      <c r="B142" s="113" t="s">
        <v>214</v>
      </c>
      <c r="C142" s="114">
        <v>223114</v>
      </c>
      <c r="D142" s="115">
        <f t="shared" si="31"/>
        <v>5.7843513429430677</v>
      </c>
      <c r="E142" s="113"/>
      <c r="F142" s="115">
        <f t="shared" si="32"/>
        <v>66.302750633842095</v>
      </c>
      <c r="G142" s="114">
        <v>3575900</v>
      </c>
      <c r="H142" s="115">
        <f t="shared" si="33"/>
        <v>92.707145079332165</v>
      </c>
      <c r="I142" s="113"/>
      <c r="J142" s="115">
        <f t="shared" si="34"/>
        <v>50.707673513862758</v>
      </c>
      <c r="K142" s="114">
        <v>780876</v>
      </c>
      <c r="L142" s="114">
        <v>937100</v>
      </c>
      <c r="M142" s="114">
        <v>0</v>
      </c>
      <c r="N142" s="114">
        <v>0</v>
      </c>
      <c r="O142" s="114">
        <v>0</v>
      </c>
      <c r="P142" s="114">
        <v>0</v>
      </c>
      <c r="Q142" s="114">
        <v>0</v>
      </c>
      <c r="R142" s="114">
        <v>436450</v>
      </c>
      <c r="S142" s="115">
        <f t="shared" si="35"/>
        <v>11.315202737737218</v>
      </c>
      <c r="T142" s="113"/>
      <c r="U142" s="118">
        <f t="shared" si="36"/>
        <v>102.99015217901118</v>
      </c>
      <c r="V142" s="114">
        <f t="shared" si="37"/>
        <v>4235464</v>
      </c>
      <c r="W142" s="114">
        <v>656832</v>
      </c>
      <c r="X142" s="118">
        <f t="shared" si="38"/>
        <v>15.507911293780326</v>
      </c>
      <c r="Y142" s="114">
        <v>0</v>
      </c>
      <c r="Z142" s="118">
        <f t="shared" si="39"/>
        <v>0</v>
      </c>
      <c r="AA142" s="114">
        <v>0</v>
      </c>
      <c r="AB142" s="118">
        <f t="shared" si="40"/>
        <v>0</v>
      </c>
      <c r="AC142" s="114">
        <v>11726</v>
      </c>
      <c r="AD142" s="114">
        <v>38572</v>
      </c>
      <c r="AE142" s="114">
        <v>38572</v>
      </c>
      <c r="AF142" s="114">
        <v>38572</v>
      </c>
      <c r="AG142" s="114">
        <v>38572</v>
      </c>
    </row>
    <row r="143" spans="1:33" x14ac:dyDescent="0.2">
      <c r="A143" s="110">
        <v>90</v>
      </c>
      <c r="B143" s="110" t="s">
        <v>216</v>
      </c>
      <c r="C143" s="116">
        <v>0</v>
      </c>
      <c r="D143" s="112">
        <f t="shared" si="31"/>
        <v>0</v>
      </c>
      <c r="E143" s="110"/>
      <c r="F143" s="112">
        <f t="shared" si="32"/>
        <v>0</v>
      </c>
      <c r="G143" s="111">
        <v>0</v>
      </c>
      <c r="H143" s="112">
        <f t="shared" si="33"/>
        <v>0</v>
      </c>
      <c r="I143" s="110"/>
      <c r="J143" s="112">
        <f t="shared" si="34"/>
        <v>0</v>
      </c>
      <c r="K143" s="116">
        <v>0</v>
      </c>
      <c r="L143" s="116">
        <v>0</v>
      </c>
      <c r="M143" s="116">
        <v>0</v>
      </c>
      <c r="N143" s="116">
        <v>0</v>
      </c>
      <c r="O143" s="116">
        <v>0</v>
      </c>
      <c r="P143" s="116">
        <v>0</v>
      </c>
      <c r="Q143" s="116">
        <v>0</v>
      </c>
      <c r="R143" s="116">
        <v>0</v>
      </c>
      <c r="S143" s="112">
        <f t="shared" si="35"/>
        <v>0</v>
      </c>
      <c r="T143" s="110"/>
      <c r="U143" s="220">
        <f t="shared" si="36"/>
        <v>0</v>
      </c>
      <c r="V143" s="111">
        <f t="shared" si="37"/>
        <v>0</v>
      </c>
      <c r="W143" s="116">
        <v>0</v>
      </c>
      <c r="X143" s="220">
        <f t="shared" si="38"/>
        <v>0</v>
      </c>
      <c r="Y143" s="116">
        <v>0</v>
      </c>
      <c r="Z143" s="220">
        <f t="shared" si="39"/>
        <v>0</v>
      </c>
      <c r="AA143" s="116">
        <v>0</v>
      </c>
      <c r="AB143" s="220">
        <f t="shared" si="40"/>
        <v>0</v>
      </c>
      <c r="AC143" s="116">
        <v>0</v>
      </c>
      <c r="AD143" s="111">
        <v>0</v>
      </c>
      <c r="AE143" s="111">
        <v>0</v>
      </c>
      <c r="AF143" s="111">
        <v>0</v>
      </c>
      <c r="AG143" s="111">
        <v>0</v>
      </c>
    </row>
    <row r="144" spans="1:33" x14ac:dyDescent="0.2">
      <c r="A144" s="113">
        <v>91</v>
      </c>
      <c r="B144" s="113" t="s">
        <v>218</v>
      </c>
      <c r="C144" s="114">
        <v>206629</v>
      </c>
      <c r="D144" s="115">
        <f t="shared" si="31"/>
        <v>3.8717045475838034</v>
      </c>
      <c r="E144" s="113"/>
      <c r="F144" s="115">
        <f t="shared" si="32"/>
        <v>44.379161279603466</v>
      </c>
      <c r="G144" s="114">
        <v>5275921</v>
      </c>
      <c r="H144" s="115">
        <f t="shared" si="33"/>
        <v>98.857407858494625</v>
      </c>
      <c r="I144" s="113"/>
      <c r="J144" s="115">
        <f t="shared" si="34"/>
        <v>54.071659286085158</v>
      </c>
      <c r="K144" s="114">
        <v>827806</v>
      </c>
      <c r="L144" s="114">
        <v>1206068</v>
      </c>
      <c r="M144" s="114">
        <v>0</v>
      </c>
      <c r="N144" s="114">
        <v>0</v>
      </c>
      <c r="O144" s="114">
        <v>0</v>
      </c>
      <c r="P144" s="114">
        <v>0</v>
      </c>
      <c r="Q144" s="114">
        <v>0</v>
      </c>
      <c r="R144" s="114">
        <v>460725</v>
      </c>
      <c r="S144" s="115">
        <f t="shared" si="35"/>
        <v>8.6328205512563478</v>
      </c>
      <c r="T144" s="113"/>
      <c r="U144" s="118">
        <f t="shared" si="36"/>
        <v>78.575304651216996</v>
      </c>
      <c r="V144" s="114">
        <f t="shared" si="37"/>
        <v>5943275</v>
      </c>
      <c r="W144" s="114">
        <v>1241737</v>
      </c>
      <c r="X144" s="118">
        <f t="shared" si="38"/>
        <v>20.89314393158654</v>
      </c>
      <c r="Y144" s="114">
        <v>237767</v>
      </c>
      <c r="Z144" s="118">
        <f t="shared" si="39"/>
        <v>4.0006057266406145</v>
      </c>
      <c r="AA144" s="114">
        <v>442837</v>
      </c>
      <c r="AB144" s="118">
        <f t="shared" si="40"/>
        <v>7.4510602319428259</v>
      </c>
      <c r="AC144" s="114">
        <v>901718</v>
      </c>
      <c r="AD144" s="114">
        <v>53369</v>
      </c>
      <c r="AE144" s="114">
        <v>53369</v>
      </c>
      <c r="AF144" s="114">
        <v>53369</v>
      </c>
      <c r="AG144" s="114">
        <v>53369</v>
      </c>
    </row>
    <row r="145" spans="1:34" x14ac:dyDescent="0.2">
      <c r="A145" s="110">
        <v>92</v>
      </c>
      <c r="B145" s="110" t="s">
        <v>220</v>
      </c>
      <c r="C145" s="111">
        <v>121554</v>
      </c>
      <c r="D145" s="112">
        <f t="shared" si="31"/>
        <v>6.2376969261558992</v>
      </c>
      <c r="E145" s="110"/>
      <c r="F145" s="112">
        <f t="shared" si="32"/>
        <v>71.499194862871335</v>
      </c>
      <c r="G145" s="111">
        <v>3810560</v>
      </c>
      <c r="H145" s="112">
        <f t="shared" si="33"/>
        <v>195.54369579719813</v>
      </c>
      <c r="I145" s="110"/>
      <c r="J145" s="112">
        <f t="shared" si="34"/>
        <v>106.95578939135042</v>
      </c>
      <c r="K145" s="111">
        <v>452952</v>
      </c>
      <c r="L145" s="111">
        <v>434006</v>
      </c>
      <c r="M145" s="111">
        <v>0</v>
      </c>
      <c r="N145" s="111">
        <v>0</v>
      </c>
      <c r="O145" s="111">
        <v>0</v>
      </c>
      <c r="P145" s="111">
        <v>0</v>
      </c>
      <c r="Q145" s="111">
        <v>0</v>
      </c>
      <c r="R145" s="111">
        <v>240432</v>
      </c>
      <c r="S145" s="112">
        <f t="shared" si="35"/>
        <v>12.3380715348694</v>
      </c>
      <c r="T145" s="110"/>
      <c r="U145" s="220">
        <f t="shared" si="36"/>
        <v>112.30022956052102</v>
      </c>
      <c r="V145" s="111">
        <f t="shared" si="37"/>
        <v>4172546</v>
      </c>
      <c r="W145" s="111">
        <v>483340</v>
      </c>
      <c r="X145" s="220">
        <f t="shared" si="38"/>
        <v>11.583814774001294</v>
      </c>
      <c r="Y145" s="111">
        <v>133500</v>
      </c>
      <c r="Z145" s="220">
        <f t="shared" si="39"/>
        <v>3.1994853981238318</v>
      </c>
      <c r="AA145" s="111">
        <v>0</v>
      </c>
      <c r="AB145" s="220">
        <f t="shared" si="40"/>
        <v>0</v>
      </c>
      <c r="AC145" s="111">
        <v>0</v>
      </c>
      <c r="AD145" s="111">
        <v>19487</v>
      </c>
      <c r="AE145" s="111">
        <v>19487</v>
      </c>
      <c r="AF145" s="111">
        <v>19487</v>
      </c>
      <c r="AG145" s="111">
        <v>19487</v>
      </c>
    </row>
    <row r="146" spans="1:34" x14ac:dyDescent="0.2">
      <c r="A146" s="113">
        <v>93</v>
      </c>
      <c r="B146" s="113" t="s">
        <v>222</v>
      </c>
      <c r="C146" s="114">
        <v>381575</v>
      </c>
      <c r="D146" s="115">
        <f t="shared" si="31"/>
        <v>10.958500861573809</v>
      </c>
      <c r="E146" s="113"/>
      <c r="F146" s="115">
        <f t="shared" si="32"/>
        <v>125.61110258838286</v>
      </c>
      <c r="G146" s="114">
        <v>4826178</v>
      </c>
      <c r="H146" s="115">
        <f t="shared" si="33"/>
        <v>138.60361860999424</v>
      </c>
      <c r="I146" s="113"/>
      <c r="J146" s="115">
        <f t="shared" si="34"/>
        <v>75.811492569437348</v>
      </c>
      <c r="K146" s="114">
        <v>960115</v>
      </c>
      <c r="L146" s="114">
        <v>917738</v>
      </c>
      <c r="M146" s="114">
        <v>0</v>
      </c>
      <c r="N146" s="114">
        <v>0</v>
      </c>
      <c r="O146" s="114">
        <v>0</v>
      </c>
      <c r="P146" s="114">
        <v>0</v>
      </c>
      <c r="Q146" s="114">
        <v>0</v>
      </c>
      <c r="R146" s="114">
        <v>431739</v>
      </c>
      <c r="S146" s="115">
        <f t="shared" si="35"/>
        <v>12.399167145318783</v>
      </c>
      <c r="T146" s="113"/>
      <c r="U146" s="118">
        <f t="shared" si="36"/>
        <v>112.85631736234771</v>
      </c>
      <c r="V146" s="114">
        <f t="shared" si="37"/>
        <v>5639492</v>
      </c>
      <c r="W146" s="114">
        <v>634168</v>
      </c>
      <c r="X146" s="118">
        <f t="shared" si="38"/>
        <v>11.245126334074062</v>
      </c>
      <c r="Y146" s="114">
        <v>0</v>
      </c>
      <c r="Z146" s="118">
        <f t="shared" si="39"/>
        <v>0</v>
      </c>
      <c r="AA146" s="114">
        <v>0</v>
      </c>
      <c r="AB146" s="118">
        <f t="shared" si="40"/>
        <v>0</v>
      </c>
      <c r="AC146" s="114">
        <v>13076</v>
      </c>
      <c r="AD146" s="114">
        <v>34820</v>
      </c>
      <c r="AE146" s="114">
        <v>34820</v>
      </c>
      <c r="AF146" s="114">
        <v>34820</v>
      </c>
      <c r="AG146" s="114">
        <v>34820</v>
      </c>
    </row>
    <row r="147" spans="1:34" x14ac:dyDescent="0.2">
      <c r="A147" s="110">
        <v>94</v>
      </c>
      <c r="B147" s="110" t="s">
        <v>224</v>
      </c>
      <c r="C147" s="111">
        <v>281291</v>
      </c>
      <c r="D147" s="112">
        <f t="shared" si="31"/>
        <v>10.076697116245747</v>
      </c>
      <c r="E147" s="110"/>
      <c r="F147" s="112">
        <f t="shared" si="32"/>
        <v>115.50348457416884</v>
      </c>
      <c r="G147" s="111">
        <v>866034</v>
      </c>
      <c r="H147" s="112">
        <f t="shared" si="33"/>
        <v>31.023965609887156</v>
      </c>
      <c r="I147" s="110"/>
      <c r="J147" s="112">
        <f t="shared" si="34"/>
        <v>16.969060129133215</v>
      </c>
      <c r="K147" s="111">
        <v>377719</v>
      </c>
      <c r="L147" s="111">
        <v>452479</v>
      </c>
      <c r="M147" s="111">
        <v>0</v>
      </c>
      <c r="N147" s="111">
        <v>0</v>
      </c>
      <c r="O147" s="111">
        <v>0</v>
      </c>
      <c r="P147" s="111">
        <v>0</v>
      </c>
      <c r="Q147" s="111">
        <v>0</v>
      </c>
      <c r="R147" s="111">
        <v>329823</v>
      </c>
      <c r="S147" s="112">
        <f t="shared" si="35"/>
        <v>11.815260612573885</v>
      </c>
      <c r="T147" s="110"/>
      <c r="U147" s="220">
        <f t="shared" si="36"/>
        <v>107.54164257838164</v>
      </c>
      <c r="V147" s="111">
        <f t="shared" si="37"/>
        <v>1477148</v>
      </c>
      <c r="W147" s="111">
        <v>530274</v>
      </c>
      <c r="X147" s="220">
        <f t="shared" si="38"/>
        <v>35.898501707344153</v>
      </c>
      <c r="Y147" s="111">
        <v>53480</v>
      </c>
      <c r="Z147" s="220">
        <f t="shared" si="39"/>
        <v>3.6204902961653129</v>
      </c>
      <c r="AA147" s="111">
        <v>0</v>
      </c>
      <c r="AB147" s="220">
        <f t="shared" si="40"/>
        <v>0</v>
      </c>
      <c r="AC147" s="111">
        <v>0</v>
      </c>
      <c r="AD147" s="111">
        <v>27915</v>
      </c>
      <c r="AE147" s="111">
        <v>27915</v>
      </c>
      <c r="AF147" s="111">
        <v>27915</v>
      </c>
      <c r="AG147" s="111">
        <v>27915</v>
      </c>
    </row>
    <row r="148" spans="1:34" x14ac:dyDescent="0.2">
      <c r="A148" s="113">
        <v>95</v>
      </c>
      <c r="B148" s="113" t="s">
        <v>226</v>
      </c>
      <c r="C148" s="117">
        <v>467509</v>
      </c>
      <c r="D148" s="115">
        <f t="shared" si="31"/>
        <v>6.422797400706151</v>
      </c>
      <c r="E148" s="113"/>
      <c r="F148" s="115">
        <f t="shared" si="32"/>
        <v>73.620897000014835</v>
      </c>
      <c r="G148" s="117">
        <v>10456714</v>
      </c>
      <c r="H148" s="115">
        <f t="shared" si="33"/>
        <v>143.65788786767231</v>
      </c>
      <c r="I148" s="113"/>
      <c r="J148" s="115">
        <f t="shared" si="34"/>
        <v>78.57600694586624</v>
      </c>
      <c r="K148" s="117">
        <v>1654430</v>
      </c>
      <c r="L148" s="117">
        <v>1337163</v>
      </c>
      <c r="M148" s="117">
        <v>0</v>
      </c>
      <c r="N148" s="117">
        <v>0</v>
      </c>
      <c r="O148" s="117">
        <v>0</v>
      </c>
      <c r="P148" s="117">
        <v>0</v>
      </c>
      <c r="Q148" s="117">
        <v>275</v>
      </c>
      <c r="R148" s="117">
        <v>824136</v>
      </c>
      <c r="S148" s="115">
        <f t="shared" si="35"/>
        <v>11.322260231628405</v>
      </c>
      <c r="T148" s="113"/>
      <c r="U148" s="118">
        <f t="shared" si="36"/>
        <v>103.05438897500174</v>
      </c>
      <c r="V148" s="117">
        <f t="shared" si="37"/>
        <v>11748359</v>
      </c>
      <c r="W148" s="117">
        <v>685198</v>
      </c>
      <c r="X148" s="118">
        <f t="shared" si="38"/>
        <v>5.8322868751286876</v>
      </c>
      <c r="Y148" s="117">
        <v>202060</v>
      </c>
      <c r="Z148" s="118">
        <f t="shared" si="39"/>
        <v>1.719899774938781</v>
      </c>
      <c r="AA148" s="117">
        <v>0</v>
      </c>
      <c r="AB148" s="118">
        <f t="shared" si="40"/>
        <v>0</v>
      </c>
      <c r="AC148" s="117">
        <v>148214</v>
      </c>
      <c r="AD148" s="117">
        <v>72789</v>
      </c>
      <c r="AE148" s="117">
        <v>72789</v>
      </c>
      <c r="AF148" s="117">
        <v>72789</v>
      </c>
      <c r="AG148" s="117">
        <v>72789</v>
      </c>
    </row>
    <row r="149" spans="1:34" ht="13.5" thickBot="1" x14ac:dyDescent="0.25">
      <c r="A149" s="120">
        <f>A148</f>
        <v>95</v>
      </c>
      <c r="B149" s="130" t="s">
        <v>245</v>
      </c>
      <c r="C149" s="122">
        <f>SUM(C54:C148)</f>
        <v>50836677</v>
      </c>
      <c r="D149" s="222">
        <f>IF(C149=0,0,IF(ISNONTEXT(E149),C149/$AD149,C149/AE149))</f>
        <v>8.7241498846514425</v>
      </c>
      <c r="E149" s="120"/>
      <c r="F149" s="223">
        <f t="shared" si="32"/>
        <v>100</v>
      </c>
      <c r="G149" s="122">
        <f>SUM(G54:G148)</f>
        <v>1065353061</v>
      </c>
      <c r="H149" s="222">
        <f>IF(G149=0,0,IF(ISNONTEXT(I149),G149/$AD149,G149/AF149))</f>
        <v>182.82665848195018</v>
      </c>
      <c r="I149" s="120"/>
      <c r="J149" s="223">
        <f t="shared" si="34"/>
        <v>100</v>
      </c>
      <c r="K149" s="122">
        <f t="shared" ref="K149:R149" si="41">SUM(K54:K148)</f>
        <v>82724777</v>
      </c>
      <c r="L149" s="122">
        <f t="shared" si="41"/>
        <v>82009234</v>
      </c>
      <c r="M149" s="122">
        <f t="shared" si="41"/>
        <v>9214193</v>
      </c>
      <c r="N149" s="122">
        <f t="shared" si="41"/>
        <v>104365</v>
      </c>
      <c r="O149" s="122">
        <f t="shared" si="41"/>
        <v>31485</v>
      </c>
      <c r="P149" s="122">
        <f t="shared" si="41"/>
        <v>1869</v>
      </c>
      <c r="Q149" s="122">
        <f t="shared" si="41"/>
        <v>23722</v>
      </c>
      <c r="R149" s="122">
        <f t="shared" si="41"/>
        <v>64020738</v>
      </c>
      <c r="S149" s="222">
        <f>IF(R149=0,0,IF(ISNONTEXT(T149),R149/$AD149,R149/AG149))</f>
        <v>10.986684161869986</v>
      </c>
      <c r="T149" s="120"/>
      <c r="U149" s="223">
        <f t="shared" si="36"/>
        <v>100</v>
      </c>
      <c r="V149" s="122">
        <f>SUM(V54:V148)</f>
        <v>1180210476</v>
      </c>
      <c r="W149" s="122">
        <f>SUM(W54:W148)</f>
        <v>56920823</v>
      </c>
      <c r="X149" s="223">
        <f t="shared" si="38"/>
        <v>4.8229382942708261</v>
      </c>
      <c r="Y149" s="122">
        <f>SUM(Y54:Y148)</f>
        <v>11048042</v>
      </c>
      <c r="Z149" s="223">
        <f t="shared" si="39"/>
        <v>0.93610777269528322</v>
      </c>
      <c r="AA149" s="122">
        <f>SUM(AA54:AA148)</f>
        <v>14518649</v>
      </c>
      <c r="AB149" s="223">
        <f t="shared" si="40"/>
        <v>1.2301745574405494</v>
      </c>
      <c r="AC149" s="122">
        <f>SUM(AC54:AC148)</f>
        <v>27574834</v>
      </c>
      <c r="AD149" s="123">
        <f>SUM(AD54:AD148)</f>
        <v>5827121</v>
      </c>
      <c r="AE149" s="123">
        <f>SUM(AE54:AE148)</f>
        <v>5827121</v>
      </c>
      <c r="AF149" s="123">
        <f>SUM(AF54:AF148)</f>
        <v>5827121</v>
      </c>
      <c r="AG149" s="123">
        <f>SUM(AG54:AG148)</f>
        <v>5788343</v>
      </c>
    </row>
    <row r="150" spans="1:34" customFormat="1" x14ac:dyDescent="0.2"/>
    <row r="151" spans="1:34" customFormat="1" x14ac:dyDescent="0.2"/>
    <row r="152" spans="1:34" s="296" customFormat="1" ht="15.75" x14ac:dyDescent="0.2">
      <c r="A152" s="325" t="s">
        <v>0</v>
      </c>
      <c r="B152" s="271"/>
      <c r="C152" s="271"/>
      <c r="D152" s="271"/>
      <c r="E152" s="271"/>
      <c r="F152" s="271"/>
      <c r="G152" s="271"/>
      <c r="H152" s="271"/>
      <c r="I152" s="271"/>
      <c r="J152" s="271"/>
      <c r="K152" s="271"/>
      <c r="L152" s="271"/>
      <c r="M152" s="271"/>
      <c r="N152" s="271"/>
      <c r="O152" s="271"/>
      <c r="P152" s="271"/>
      <c r="Q152" s="271"/>
      <c r="R152" s="271"/>
      <c r="S152" s="271"/>
      <c r="T152" s="271"/>
      <c r="U152" s="271"/>
      <c r="V152" s="271"/>
      <c r="W152" s="271"/>
      <c r="X152" s="271"/>
      <c r="Y152" s="271"/>
      <c r="Z152" s="271"/>
      <c r="AA152" s="271"/>
      <c r="AB152" s="271"/>
      <c r="AC152" s="271"/>
    </row>
    <row r="153" spans="1:34" s="296" customFormat="1" ht="15.75" x14ac:dyDescent="0.25">
      <c r="A153" s="360" t="s">
        <v>428</v>
      </c>
      <c r="B153" s="272"/>
      <c r="C153" s="272"/>
      <c r="D153" s="272"/>
      <c r="E153" s="272"/>
      <c r="F153" s="272"/>
      <c r="G153" s="272"/>
      <c r="H153" s="272"/>
      <c r="I153" s="272"/>
      <c r="J153" s="272"/>
      <c r="K153" s="272"/>
      <c r="L153" s="272"/>
      <c r="M153" s="272"/>
      <c r="N153" s="272"/>
      <c r="O153" s="272"/>
      <c r="P153" s="272"/>
      <c r="Q153" s="272"/>
      <c r="R153" s="272"/>
      <c r="S153" s="272"/>
      <c r="T153" s="272"/>
      <c r="U153" s="272"/>
      <c r="V153" s="272"/>
      <c r="W153" s="272"/>
      <c r="X153" s="272"/>
      <c r="Y153" s="272"/>
      <c r="Z153" s="272"/>
      <c r="AA153" s="272"/>
      <c r="AB153" s="272"/>
      <c r="AC153" s="272"/>
    </row>
    <row r="154" spans="1:34" s="296" customFormat="1" ht="15.75" x14ac:dyDescent="0.2">
      <c r="A154" s="323" t="str">
        <f>A3</f>
        <v>FOR THE YEAR ENDED JUNE 30, 2025</v>
      </c>
      <c r="B154" s="273"/>
      <c r="C154" s="273"/>
      <c r="D154" s="273"/>
      <c r="E154" s="273"/>
      <c r="F154" s="273"/>
      <c r="G154" s="273"/>
      <c r="H154" s="273"/>
      <c r="I154" s="273"/>
      <c r="J154" s="273"/>
      <c r="K154" s="273"/>
      <c r="L154" s="273"/>
      <c r="M154" s="273"/>
      <c r="N154" s="273"/>
      <c r="O154" s="273"/>
      <c r="P154" s="273"/>
      <c r="Q154" s="273"/>
      <c r="R154" s="273"/>
      <c r="S154" s="273"/>
      <c r="T154" s="273"/>
      <c r="U154" s="273"/>
      <c r="V154" s="273"/>
      <c r="W154" s="273"/>
      <c r="X154" s="273"/>
      <c r="Y154" s="273"/>
      <c r="Z154" s="273"/>
      <c r="AA154" s="273"/>
      <c r="AB154" s="273"/>
      <c r="AC154" s="273"/>
      <c r="AD154" s="277"/>
      <c r="AE154" s="277"/>
      <c r="AF154" s="277"/>
      <c r="AG154" s="277"/>
      <c r="AH154" s="277"/>
    </row>
    <row r="155" spans="1:34" ht="13.5" thickBot="1" x14ac:dyDescent="0.25">
      <c r="A155"/>
      <c r="B155"/>
      <c r="C155"/>
      <c r="D155"/>
      <c r="E155"/>
      <c r="F155"/>
      <c r="G155"/>
      <c r="H155"/>
      <c r="I155"/>
      <c r="J155"/>
      <c r="K155"/>
      <c r="L155"/>
      <c r="M155"/>
      <c r="N155"/>
      <c r="O155"/>
      <c r="P155"/>
      <c r="Q155"/>
      <c r="R155"/>
      <c r="S155"/>
      <c r="T155"/>
      <c r="U155"/>
      <c r="W155"/>
      <c r="X155"/>
      <c r="Y155"/>
      <c r="Z155"/>
      <c r="AA155"/>
      <c r="AB155"/>
      <c r="AC155"/>
      <c r="AD155"/>
      <c r="AE155"/>
      <c r="AF155"/>
      <c r="AG155"/>
      <c r="AH155"/>
    </row>
    <row r="156" spans="1:34" ht="28.5" customHeight="1" x14ac:dyDescent="0.25">
      <c r="A156"/>
      <c r="B156"/>
      <c r="C156"/>
      <c r="D156"/>
      <c r="E156"/>
      <c r="F156"/>
      <c r="G156"/>
      <c r="H156"/>
      <c r="I156"/>
      <c r="J156"/>
      <c r="K156" s="396" t="s">
        <v>417</v>
      </c>
      <c r="L156" s="397"/>
      <c r="M156" s="397"/>
      <c r="N156" s="397"/>
      <c r="O156" s="397"/>
      <c r="P156" s="397"/>
      <c r="Q156" s="398"/>
      <c r="R156"/>
      <c r="S156"/>
      <c r="T156"/>
      <c r="U156"/>
      <c r="W156" s="399" t="s">
        <v>335</v>
      </c>
      <c r="X156" s="400"/>
      <c r="Y156" s="400"/>
      <c r="Z156" s="400"/>
      <c r="AA156" s="400"/>
      <c r="AB156" s="400"/>
      <c r="AC156" s="401"/>
      <c r="AD156"/>
      <c r="AE156"/>
      <c r="AF156"/>
      <c r="AG156"/>
      <c r="AH156"/>
    </row>
    <row r="157" spans="1:34" s="86" customFormat="1" ht="60.75" thickBot="1" x14ac:dyDescent="0.3">
      <c r="A157" s="318" t="s">
        <v>1</v>
      </c>
      <c r="B157" s="324" t="s">
        <v>331</v>
      </c>
      <c r="C157" s="320" t="s">
        <v>382</v>
      </c>
      <c r="D157" s="320" t="s">
        <v>346</v>
      </c>
      <c r="E157" s="348"/>
      <c r="F157" s="320" t="s">
        <v>347</v>
      </c>
      <c r="G157" s="320" t="s">
        <v>383</v>
      </c>
      <c r="H157" s="320" t="s">
        <v>346</v>
      </c>
      <c r="I157" s="348"/>
      <c r="J157" s="320" t="s">
        <v>347</v>
      </c>
      <c r="K157" s="355" t="s">
        <v>412</v>
      </c>
      <c r="L157" s="356" t="s">
        <v>385</v>
      </c>
      <c r="M157" s="356" t="s">
        <v>413</v>
      </c>
      <c r="N157" s="356" t="s">
        <v>414</v>
      </c>
      <c r="O157" s="356" t="s">
        <v>415</v>
      </c>
      <c r="P157" s="356" t="s">
        <v>386</v>
      </c>
      <c r="Q157" s="357" t="s">
        <v>416</v>
      </c>
      <c r="R157" s="320" t="s">
        <v>384</v>
      </c>
      <c r="S157" s="320" t="s">
        <v>346</v>
      </c>
      <c r="T157" s="348"/>
      <c r="U157" s="320" t="s">
        <v>347</v>
      </c>
      <c r="V157" s="320" t="s">
        <v>245</v>
      </c>
      <c r="W157" s="320" t="s">
        <v>338</v>
      </c>
      <c r="X157" s="320" t="s">
        <v>348</v>
      </c>
      <c r="Y157" s="320" t="s">
        <v>352</v>
      </c>
      <c r="Z157" s="320" t="s">
        <v>348</v>
      </c>
      <c r="AA157" s="320" t="s">
        <v>353</v>
      </c>
      <c r="AB157" s="320" t="s">
        <v>348</v>
      </c>
      <c r="AC157" s="320" t="s">
        <v>342</v>
      </c>
      <c r="AD157" s="332" t="s">
        <v>343</v>
      </c>
      <c r="AE157" s="332" t="s">
        <v>343</v>
      </c>
      <c r="AF157" s="332" t="s">
        <v>343</v>
      </c>
      <c r="AG157" s="332" t="s">
        <v>343</v>
      </c>
    </row>
    <row r="158" spans="1:34" x14ac:dyDescent="0.2">
      <c r="A158" s="113">
        <v>1</v>
      </c>
      <c r="B158" s="113" t="s">
        <v>252</v>
      </c>
      <c r="C158" s="233">
        <v>66717</v>
      </c>
      <c r="D158" s="115">
        <f t="shared" ref="D158:D194" si="42">IFERROR(C158/$AD158,0)</f>
        <v>7.9652578796561606</v>
      </c>
      <c r="E158" s="113"/>
      <c r="F158" s="115">
        <f t="shared" ref="F158:F195" si="43">IF(D$195,D158/D$195*100,0)</f>
        <v>31.718159845177489</v>
      </c>
      <c r="G158" s="233">
        <v>2712259</v>
      </c>
      <c r="H158" s="115">
        <f t="shared" ref="H158:H194" si="44">IFERROR(G158/$AD158,0)</f>
        <v>323.81315663801337</v>
      </c>
      <c r="I158" s="113"/>
      <c r="J158" s="115">
        <f t="shared" ref="J158:J195" si="45">IF(H$195,H158/H$195*100,0)</f>
        <v>108.61309154419907</v>
      </c>
      <c r="K158" s="233">
        <v>0</v>
      </c>
      <c r="L158" s="233">
        <v>0</v>
      </c>
      <c r="M158" s="233">
        <v>0</v>
      </c>
      <c r="N158" s="233">
        <v>0</v>
      </c>
      <c r="O158" s="233">
        <v>0</v>
      </c>
      <c r="P158" s="233">
        <v>0</v>
      </c>
      <c r="Q158" s="233">
        <v>0</v>
      </c>
      <c r="R158" s="233">
        <v>0</v>
      </c>
      <c r="S158" s="115">
        <f t="shared" ref="S158:S194" si="46">IFERROR(R158/$AD158,0)</f>
        <v>0</v>
      </c>
      <c r="T158" s="113"/>
      <c r="U158" s="115">
        <f t="shared" ref="U158:U195" si="47">IF(S$195,S158/S$195*100,0)</f>
        <v>0</v>
      </c>
      <c r="V158" s="233">
        <f t="shared" ref="V158:V194" si="48">(C158+G158+R158)</f>
        <v>2778976</v>
      </c>
      <c r="W158" s="233">
        <v>0</v>
      </c>
      <c r="X158" s="115">
        <f t="shared" ref="X158:X195" si="49">IF($V158,W158/$V158*100,0)</f>
        <v>0</v>
      </c>
      <c r="Y158" s="233">
        <v>0</v>
      </c>
      <c r="Z158" s="115">
        <f t="shared" ref="Z158:Z195" si="50">IF($V158,Y158/$V158*100,0)</f>
        <v>0</v>
      </c>
      <c r="AA158" s="233">
        <v>0</v>
      </c>
      <c r="AB158" s="115">
        <f t="shared" ref="AB158:AB195" si="51">IF($V158,AA158/$V158*100,0)</f>
        <v>0</v>
      </c>
      <c r="AC158" s="233">
        <v>0</v>
      </c>
      <c r="AD158" s="234">
        <v>8376</v>
      </c>
      <c r="AE158" s="234">
        <v>8376</v>
      </c>
      <c r="AF158" s="234">
        <v>8376</v>
      </c>
      <c r="AG158" s="234">
        <v>0</v>
      </c>
    </row>
    <row r="159" spans="1:34" x14ac:dyDescent="0.2">
      <c r="A159" s="110">
        <v>2</v>
      </c>
      <c r="B159" s="110" t="s">
        <v>253</v>
      </c>
      <c r="C159" s="111">
        <v>246306</v>
      </c>
      <c r="D159" s="112">
        <f t="shared" si="42"/>
        <v>32.55862524785195</v>
      </c>
      <c r="E159" s="110"/>
      <c r="F159" s="112">
        <f t="shared" si="43"/>
        <v>129.65050166023985</v>
      </c>
      <c r="G159" s="111">
        <v>2728749</v>
      </c>
      <c r="H159" s="112">
        <f t="shared" si="44"/>
        <v>360.70707204230007</v>
      </c>
      <c r="I159" s="110"/>
      <c r="J159" s="112">
        <f t="shared" si="45"/>
        <v>120.98801247957441</v>
      </c>
      <c r="K159" s="111">
        <v>0</v>
      </c>
      <c r="L159" s="111">
        <v>496720</v>
      </c>
      <c r="M159" s="111">
        <v>0</v>
      </c>
      <c r="N159" s="111">
        <v>0</v>
      </c>
      <c r="O159" s="111">
        <v>0</v>
      </c>
      <c r="P159" s="111">
        <v>0</v>
      </c>
      <c r="Q159" s="111">
        <v>0</v>
      </c>
      <c r="R159" s="111">
        <v>0</v>
      </c>
      <c r="S159" s="112">
        <f t="shared" si="46"/>
        <v>0</v>
      </c>
      <c r="T159" s="110"/>
      <c r="U159" s="112">
        <f t="shared" si="47"/>
        <v>0</v>
      </c>
      <c r="V159" s="111">
        <f t="shared" si="48"/>
        <v>2975055</v>
      </c>
      <c r="W159" s="111">
        <v>0</v>
      </c>
      <c r="X159" s="112">
        <f t="shared" si="49"/>
        <v>0</v>
      </c>
      <c r="Y159" s="111">
        <v>223046</v>
      </c>
      <c r="Z159" s="112">
        <f t="shared" si="50"/>
        <v>7.4972059340079431</v>
      </c>
      <c r="AA159" s="111">
        <v>0</v>
      </c>
      <c r="AB159" s="112">
        <f t="shared" si="51"/>
        <v>0</v>
      </c>
      <c r="AC159" s="111">
        <v>0</v>
      </c>
      <c r="AD159" s="111">
        <v>7565</v>
      </c>
      <c r="AE159" s="111">
        <v>7565</v>
      </c>
      <c r="AF159" s="111">
        <v>7565</v>
      </c>
      <c r="AG159" s="111">
        <v>0</v>
      </c>
    </row>
    <row r="160" spans="1:34" x14ac:dyDescent="0.2">
      <c r="A160" s="113">
        <v>3</v>
      </c>
      <c r="B160" s="113" t="s">
        <v>88</v>
      </c>
      <c r="C160" s="114">
        <v>64444</v>
      </c>
      <c r="D160" s="115">
        <f t="shared" si="42"/>
        <v>9.6806369235391312</v>
      </c>
      <c r="E160" s="113"/>
      <c r="F160" s="115">
        <f t="shared" si="43"/>
        <v>38.548907515998224</v>
      </c>
      <c r="G160" s="114">
        <v>1147752</v>
      </c>
      <c r="H160" s="115">
        <f t="shared" si="44"/>
        <v>172.41279855790896</v>
      </c>
      <c r="I160" s="113"/>
      <c r="J160" s="115">
        <f t="shared" si="45"/>
        <v>57.830531864693803</v>
      </c>
      <c r="K160" s="114">
        <v>0</v>
      </c>
      <c r="L160" s="114">
        <v>112315</v>
      </c>
      <c r="M160" s="114">
        <v>0</v>
      </c>
      <c r="N160" s="114">
        <v>0</v>
      </c>
      <c r="O160" s="114">
        <v>0</v>
      </c>
      <c r="P160" s="114">
        <v>0</v>
      </c>
      <c r="Q160" s="114">
        <v>0</v>
      </c>
      <c r="R160" s="114">
        <v>0</v>
      </c>
      <c r="S160" s="115">
        <f t="shared" si="46"/>
        <v>0</v>
      </c>
      <c r="T160" s="113"/>
      <c r="U160" s="115">
        <f t="shared" si="47"/>
        <v>0</v>
      </c>
      <c r="V160" s="114">
        <f t="shared" si="48"/>
        <v>1212196</v>
      </c>
      <c r="W160" s="114">
        <v>0</v>
      </c>
      <c r="X160" s="115">
        <f t="shared" si="49"/>
        <v>0</v>
      </c>
      <c r="Y160" s="114">
        <v>0</v>
      </c>
      <c r="Z160" s="115">
        <f t="shared" si="50"/>
        <v>0</v>
      </c>
      <c r="AA160" s="114">
        <v>0</v>
      </c>
      <c r="AB160" s="115">
        <f t="shared" si="51"/>
        <v>0</v>
      </c>
      <c r="AC160" s="114">
        <v>1864</v>
      </c>
      <c r="AD160" s="114">
        <v>6657</v>
      </c>
      <c r="AE160" s="114">
        <v>6657</v>
      </c>
      <c r="AF160" s="114">
        <v>6657</v>
      </c>
      <c r="AG160" s="114">
        <v>0</v>
      </c>
    </row>
    <row r="161" spans="1:33" x14ac:dyDescent="0.2">
      <c r="A161" s="110">
        <v>4</v>
      </c>
      <c r="B161" s="110" t="s">
        <v>254</v>
      </c>
      <c r="C161" s="111">
        <v>62937</v>
      </c>
      <c r="D161" s="112">
        <f t="shared" si="42"/>
        <v>13.759728902492348</v>
      </c>
      <c r="E161" s="110"/>
      <c r="F161" s="112">
        <f t="shared" si="43"/>
        <v>54.792109351568243</v>
      </c>
      <c r="G161" s="111">
        <v>1272665</v>
      </c>
      <c r="H161" s="112">
        <f t="shared" si="44"/>
        <v>278.23895933537386</v>
      </c>
      <c r="I161" s="110"/>
      <c r="J161" s="112">
        <f t="shared" si="45"/>
        <v>93.326638964329163</v>
      </c>
      <c r="K161" s="111">
        <v>0</v>
      </c>
      <c r="L161" s="111">
        <v>98655</v>
      </c>
      <c r="M161" s="111">
        <v>0</v>
      </c>
      <c r="N161" s="111">
        <v>0</v>
      </c>
      <c r="O161" s="111">
        <v>0</v>
      </c>
      <c r="P161" s="111">
        <v>0</v>
      </c>
      <c r="Q161" s="111">
        <v>76321</v>
      </c>
      <c r="R161" s="111">
        <v>6040</v>
      </c>
      <c r="S161" s="112">
        <f t="shared" si="46"/>
        <v>1.3205072146917358</v>
      </c>
      <c r="T161" s="110"/>
      <c r="U161" s="112">
        <f t="shared" si="47"/>
        <v>157.94697131089629</v>
      </c>
      <c r="V161" s="111">
        <f t="shared" si="48"/>
        <v>1341642</v>
      </c>
      <c r="W161" s="111">
        <v>0</v>
      </c>
      <c r="X161" s="112">
        <f t="shared" si="49"/>
        <v>0</v>
      </c>
      <c r="Y161" s="111">
        <v>0</v>
      </c>
      <c r="Z161" s="112">
        <f t="shared" si="50"/>
        <v>0</v>
      </c>
      <c r="AA161" s="111">
        <v>0</v>
      </c>
      <c r="AB161" s="112">
        <f t="shared" si="51"/>
        <v>0</v>
      </c>
      <c r="AC161" s="111">
        <v>0</v>
      </c>
      <c r="AD161" s="111">
        <v>4574</v>
      </c>
      <c r="AE161" s="111">
        <v>4574</v>
      </c>
      <c r="AF161" s="111">
        <v>4574</v>
      </c>
      <c r="AG161" s="111">
        <v>4574</v>
      </c>
    </row>
    <row r="162" spans="1:33" x14ac:dyDescent="0.2">
      <c r="A162" s="113">
        <v>5</v>
      </c>
      <c r="B162" s="113" t="s">
        <v>255</v>
      </c>
      <c r="C162" s="114">
        <v>0</v>
      </c>
      <c r="D162" s="115">
        <f t="shared" si="42"/>
        <v>0</v>
      </c>
      <c r="E162" s="113"/>
      <c r="F162" s="118">
        <f t="shared" si="43"/>
        <v>0</v>
      </c>
      <c r="G162" s="114">
        <v>0</v>
      </c>
      <c r="H162" s="115">
        <f t="shared" si="44"/>
        <v>0</v>
      </c>
      <c r="I162" s="113"/>
      <c r="J162" s="118">
        <f t="shared" si="45"/>
        <v>0</v>
      </c>
      <c r="K162" s="114">
        <v>0</v>
      </c>
      <c r="L162" s="114">
        <v>0</v>
      </c>
      <c r="M162" s="114">
        <v>0</v>
      </c>
      <c r="N162" s="114">
        <v>0</v>
      </c>
      <c r="O162" s="114">
        <v>0</v>
      </c>
      <c r="P162" s="114">
        <v>0</v>
      </c>
      <c r="Q162" s="114">
        <v>0</v>
      </c>
      <c r="R162" s="114">
        <v>0</v>
      </c>
      <c r="S162" s="115">
        <f t="shared" si="46"/>
        <v>0</v>
      </c>
      <c r="T162" s="113"/>
      <c r="U162" s="118">
        <f t="shared" si="47"/>
        <v>0</v>
      </c>
      <c r="V162" s="114">
        <f t="shared" si="48"/>
        <v>0</v>
      </c>
      <c r="W162" s="114">
        <v>0</v>
      </c>
      <c r="X162" s="118">
        <f t="shared" si="49"/>
        <v>0</v>
      </c>
      <c r="Y162" s="114">
        <v>0</v>
      </c>
      <c r="Z162" s="118">
        <f t="shared" si="50"/>
        <v>0</v>
      </c>
      <c r="AA162" s="114">
        <v>0</v>
      </c>
      <c r="AB162" s="118">
        <f t="shared" si="51"/>
        <v>0</v>
      </c>
      <c r="AC162" s="114">
        <v>0</v>
      </c>
      <c r="AD162" s="114">
        <v>0</v>
      </c>
      <c r="AE162" s="114">
        <v>0</v>
      </c>
      <c r="AF162" s="114">
        <v>0</v>
      </c>
      <c r="AG162" s="114">
        <v>0</v>
      </c>
    </row>
    <row r="163" spans="1:33" x14ac:dyDescent="0.2">
      <c r="A163" s="110">
        <v>6</v>
      </c>
      <c r="B163" s="110" t="s">
        <v>256</v>
      </c>
      <c r="C163" s="111">
        <v>0</v>
      </c>
      <c r="D163" s="112">
        <f t="shared" si="42"/>
        <v>0</v>
      </c>
      <c r="E163" s="110"/>
      <c r="F163" s="220">
        <f t="shared" si="43"/>
        <v>0</v>
      </c>
      <c r="G163" s="111">
        <v>0</v>
      </c>
      <c r="H163" s="112">
        <f t="shared" si="44"/>
        <v>0</v>
      </c>
      <c r="I163" s="110"/>
      <c r="J163" s="220">
        <f t="shared" si="45"/>
        <v>0</v>
      </c>
      <c r="K163" s="111">
        <v>0</v>
      </c>
      <c r="L163" s="111">
        <v>0</v>
      </c>
      <c r="M163" s="111">
        <v>0</v>
      </c>
      <c r="N163" s="111">
        <v>0</v>
      </c>
      <c r="O163" s="111">
        <v>0</v>
      </c>
      <c r="P163" s="111">
        <v>0</v>
      </c>
      <c r="Q163" s="111">
        <v>0</v>
      </c>
      <c r="R163" s="111">
        <v>0</v>
      </c>
      <c r="S163" s="112">
        <f t="shared" si="46"/>
        <v>0</v>
      </c>
      <c r="T163" s="110"/>
      <c r="U163" s="220">
        <f t="shared" si="47"/>
        <v>0</v>
      </c>
      <c r="V163" s="111">
        <f t="shared" si="48"/>
        <v>0</v>
      </c>
      <c r="W163" s="111">
        <v>0</v>
      </c>
      <c r="X163" s="220">
        <f t="shared" si="49"/>
        <v>0</v>
      </c>
      <c r="Y163" s="111">
        <v>0</v>
      </c>
      <c r="Z163" s="220">
        <f t="shared" si="50"/>
        <v>0</v>
      </c>
      <c r="AA163" s="111">
        <v>0</v>
      </c>
      <c r="AB163" s="220">
        <f t="shared" si="51"/>
        <v>0</v>
      </c>
      <c r="AC163" s="111">
        <v>0</v>
      </c>
      <c r="AD163" s="111">
        <v>0</v>
      </c>
      <c r="AE163" s="111">
        <v>0</v>
      </c>
      <c r="AF163" s="111">
        <v>0</v>
      </c>
      <c r="AG163" s="111">
        <v>0</v>
      </c>
    </row>
    <row r="164" spans="1:33" x14ac:dyDescent="0.2">
      <c r="A164" s="113">
        <v>7</v>
      </c>
      <c r="B164" s="113" t="s">
        <v>257</v>
      </c>
      <c r="C164" s="114">
        <v>76986</v>
      </c>
      <c r="D164" s="115">
        <f t="shared" si="42"/>
        <v>15.107142857142858</v>
      </c>
      <c r="E164" s="113"/>
      <c r="F164" s="118">
        <f t="shared" si="43"/>
        <v>60.157596801809142</v>
      </c>
      <c r="G164" s="114">
        <v>1079133</v>
      </c>
      <c r="H164" s="115">
        <f t="shared" si="44"/>
        <v>211.76079277864991</v>
      </c>
      <c r="I164" s="113"/>
      <c r="J164" s="118">
        <f t="shared" si="45"/>
        <v>71.028597510789453</v>
      </c>
      <c r="K164" s="114">
        <v>0</v>
      </c>
      <c r="L164" s="114">
        <v>385820</v>
      </c>
      <c r="M164" s="114">
        <v>0</v>
      </c>
      <c r="N164" s="114">
        <v>0</v>
      </c>
      <c r="O164" s="114">
        <v>0</v>
      </c>
      <c r="P164" s="114">
        <v>0</v>
      </c>
      <c r="Q164" s="114">
        <v>0</v>
      </c>
      <c r="R164" s="114">
        <v>0</v>
      </c>
      <c r="S164" s="115">
        <f t="shared" si="46"/>
        <v>0</v>
      </c>
      <c r="T164" s="113"/>
      <c r="U164" s="118">
        <f t="shared" si="47"/>
        <v>0</v>
      </c>
      <c r="V164" s="114">
        <f t="shared" si="48"/>
        <v>1156119</v>
      </c>
      <c r="W164" s="114">
        <v>0</v>
      </c>
      <c r="X164" s="118">
        <f t="shared" si="49"/>
        <v>0</v>
      </c>
      <c r="Y164" s="114">
        <v>0</v>
      </c>
      <c r="Z164" s="118">
        <f t="shared" si="50"/>
        <v>0</v>
      </c>
      <c r="AA164" s="114">
        <v>0</v>
      </c>
      <c r="AB164" s="118">
        <f t="shared" si="51"/>
        <v>0</v>
      </c>
      <c r="AC164" s="114">
        <v>0</v>
      </c>
      <c r="AD164" s="114">
        <v>5096</v>
      </c>
      <c r="AE164" s="114">
        <v>5096</v>
      </c>
      <c r="AF164" s="114">
        <v>5096</v>
      </c>
      <c r="AG164" s="114">
        <v>0</v>
      </c>
    </row>
    <row r="165" spans="1:33" x14ac:dyDescent="0.2">
      <c r="A165" s="110">
        <v>8</v>
      </c>
      <c r="B165" s="110" t="s">
        <v>258</v>
      </c>
      <c r="C165" s="111">
        <v>48479</v>
      </c>
      <c r="D165" s="112">
        <f t="shared" si="42"/>
        <v>7.3497574287446934</v>
      </c>
      <c r="E165" s="110"/>
      <c r="F165" s="220">
        <f t="shared" si="43"/>
        <v>29.267198183703762</v>
      </c>
      <c r="G165" s="111">
        <v>1130229</v>
      </c>
      <c r="H165" s="112">
        <f t="shared" si="44"/>
        <v>171.35066707095208</v>
      </c>
      <c r="I165" s="110"/>
      <c r="J165" s="220">
        <f t="shared" si="45"/>
        <v>57.474272762616039</v>
      </c>
      <c r="K165" s="111">
        <v>0</v>
      </c>
      <c r="L165" s="111">
        <v>301719</v>
      </c>
      <c r="M165" s="111">
        <v>0</v>
      </c>
      <c r="N165" s="111">
        <v>0</v>
      </c>
      <c r="O165" s="111">
        <v>0</v>
      </c>
      <c r="P165" s="111">
        <v>0</v>
      </c>
      <c r="Q165" s="111">
        <v>0</v>
      </c>
      <c r="R165" s="111">
        <v>0</v>
      </c>
      <c r="S165" s="112">
        <f t="shared" si="46"/>
        <v>0</v>
      </c>
      <c r="T165" s="110"/>
      <c r="U165" s="220">
        <f t="shared" si="47"/>
        <v>0</v>
      </c>
      <c r="V165" s="111">
        <f t="shared" si="48"/>
        <v>1178708</v>
      </c>
      <c r="W165" s="111">
        <v>0</v>
      </c>
      <c r="X165" s="220">
        <f t="shared" si="49"/>
        <v>0</v>
      </c>
      <c r="Y165" s="111">
        <v>183634</v>
      </c>
      <c r="Z165" s="220">
        <f t="shared" si="50"/>
        <v>15.579261360744137</v>
      </c>
      <c r="AA165" s="111">
        <v>0</v>
      </c>
      <c r="AB165" s="220">
        <f t="shared" si="51"/>
        <v>0</v>
      </c>
      <c r="AC165" s="111">
        <v>0</v>
      </c>
      <c r="AD165" s="111">
        <v>6596</v>
      </c>
      <c r="AE165" s="111">
        <v>6596</v>
      </c>
      <c r="AF165" s="111">
        <v>6596</v>
      </c>
      <c r="AG165" s="111">
        <v>0</v>
      </c>
    </row>
    <row r="166" spans="1:33" x14ac:dyDescent="0.2">
      <c r="A166" s="113">
        <v>9</v>
      </c>
      <c r="B166" s="113" t="s">
        <v>259</v>
      </c>
      <c r="C166" s="114">
        <v>0</v>
      </c>
      <c r="D166" s="115">
        <f t="shared" si="42"/>
        <v>0</v>
      </c>
      <c r="E166" s="113"/>
      <c r="F166" s="118">
        <f t="shared" si="43"/>
        <v>0</v>
      </c>
      <c r="G166" s="114">
        <v>0</v>
      </c>
      <c r="H166" s="115">
        <f t="shared" si="44"/>
        <v>0</v>
      </c>
      <c r="I166" s="113"/>
      <c r="J166" s="118">
        <f t="shared" si="45"/>
        <v>0</v>
      </c>
      <c r="K166" s="114">
        <v>0</v>
      </c>
      <c r="L166" s="114">
        <v>0</v>
      </c>
      <c r="M166" s="114">
        <v>0</v>
      </c>
      <c r="N166" s="114">
        <v>0</v>
      </c>
      <c r="O166" s="114">
        <v>0</v>
      </c>
      <c r="P166" s="114">
        <v>0</v>
      </c>
      <c r="Q166" s="114">
        <v>0</v>
      </c>
      <c r="R166" s="114">
        <v>0</v>
      </c>
      <c r="S166" s="115">
        <f t="shared" si="46"/>
        <v>0</v>
      </c>
      <c r="T166" s="113"/>
      <c r="U166" s="118">
        <f t="shared" si="47"/>
        <v>0</v>
      </c>
      <c r="V166" s="114">
        <f t="shared" si="48"/>
        <v>0</v>
      </c>
      <c r="W166" s="114">
        <v>0</v>
      </c>
      <c r="X166" s="118">
        <f t="shared" si="49"/>
        <v>0</v>
      </c>
      <c r="Y166" s="114">
        <v>0</v>
      </c>
      <c r="Z166" s="118">
        <f t="shared" si="50"/>
        <v>0</v>
      </c>
      <c r="AA166" s="114">
        <v>0</v>
      </c>
      <c r="AB166" s="118">
        <f t="shared" si="51"/>
        <v>0</v>
      </c>
      <c r="AC166" s="114">
        <v>0</v>
      </c>
      <c r="AD166" s="114">
        <v>0</v>
      </c>
      <c r="AE166" s="114">
        <v>0</v>
      </c>
      <c r="AF166" s="114">
        <v>0</v>
      </c>
      <c r="AG166" s="114">
        <v>0</v>
      </c>
    </row>
    <row r="167" spans="1:33" x14ac:dyDescent="0.2">
      <c r="A167" s="110">
        <v>10</v>
      </c>
      <c r="B167" s="110" t="s">
        <v>260</v>
      </c>
      <c r="C167" s="111">
        <v>75719</v>
      </c>
      <c r="D167" s="112">
        <f t="shared" si="42"/>
        <v>3.2430615041973616</v>
      </c>
      <c r="E167" s="110"/>
      <c r="F167" s="220">
        <f t="shared" si="43"/>
        <v>12.914075693719287</v>
      </c>
      <c r="G167" s="111">
        <v>6894568</v>
      </c>
      <c r="H167" s="112">
        <f t="shared" si="44"/>
        <v>295.29587116669524</v>
      </c>
      <c r="I167" s="110"/>
      <c r="J167" s="220">
        <f t="shared" si="45"/>
        <v>99.047851608779069</v>
      </c>
      <c r="K167" s="111">
        <v>0</v>
      </c>
      <c r="L167" s="111">
        <v>1897920</v>
      </c>
      <c r="M167" s="111">
        <v>0</v>
      </c>
      <c r="N167" s="111">
        <v>0</v>
      </c>
      <c r="O167" s="111">
        <v>0</v>
      </c>
      <c r="P167" s="111">
        <v>0</v>
      </c>
      <c r="Q167" s="111">
        <v>0</v>
      </c>
      <c r="R167" s="111">
        <v>0</v>
      </c>
      <c r="S167" s="112">
        <f t="shared" si="46"/>
        <v>0</v>
      </c>
      <c r="T167" s="110"/>
      <c r="U167" s="220">
        <f t="shared" si="47"/>
        <v>0</v>
      </c>
      <c r="V167" s="111">
        <f t="shared" si="48"/>
        <v>6970287</v>
      </c>
      <c r="W167" s="111">
        <v>0</v>
      </c>
      <c r="X167" s="220">
        <f t="shared" si="49"/>
        <v>0</v>
      </c>
      <c r="Y167" s="111">
        <v>0</v>
      </c>
      <c r="Z167" s="220">
        <f t="shared" si="50"/>
        <v>0</v>
      </c>
      <c r="AA167" s="111">
        <v>0</v>
      </c>
      <c r="AB167" s="220">
        <f t="shared" si="51"/>
        <v>0</v>
      </c>
      <c r="AC167" s="111">
        <v>0</v>
      </c>
      <c r="AD167" s="111">
        <v>23348</v>
      </c>
      <c r="AE167" s="111">
        <v>23348</v>
      </c>
      <c r="AF167" s="111">
        <v>23348</v>
      </c>
      <c r="AG167" s="111">
        <v>0</v>
      </c>
    </row>
    <row r="168" spans="1:33" x14ac:dyDescent="0.2">
      <c r="A168" s="113">
        <v>11</v>
      </c>
      <c r="B168" s="113" t="s">
        <v>261</v>
      </c>
      <c r="C168" s="114">
        <v>0</v>
      </c>
      <c r="D168" s="115">
        <f t="shared" si="42"/>
        <v>0</v>
      </c>
      <c r="E168" s="113"/>
      <c r="F168" s="118">
        <f t="shared" si="43"/>
        <v>0</v>
      </c>
      <c r="G168" s="114">
        <v>0</v>
      </c>
      <c r="H168" s="115">
        <f t="shared" si="44"/>
        <v>0</v>
      </c>
      <c r="I168" s="113"/>
      <c r="J168" s="118">
        <f t="shared" si="45"/>
        <v>0</v>
      </c>
      <c r="K168" s="114">
        <v>0</v>
      </c>
      <c r="L168" s="114">
        <v>0</v>
      </c>
      <c r="M168" s="114">
        <v>0</v>
      </c>
      <c r="N168" s="114">
        <v>0</v>
      </c>
      <c r="O168" s="114">
        <v>0</v>
      </c>
      <c r="P168" s="114">
        <v>0</v>
      </c>
      <c r="Q168" s="114">
        <v>0</v>
      </c>
      <c r="R168" s="114">
        <v>0</v>
      </c>
      <c r="S168" s="115">
        <f t="shared" si="46"/>
        <v>0</v>
      </c>
      <c r="T168" s="113"/>
      <c r="U168" s="118">
        <f t="shared" si="47"/>
        <v>0</v>
      </c>
      <c r="V168" s="114">
        <f t="shared" si="48"/>
        <v>0</v>
      </c>
      <c r="W168" s="114">
        <v>0</v>
      </c>
      <c r="X168" s="118">
        <f t="shared" si="49"/>
        <v>0</v>
      </c>
      <c r="Y168" s="114">
        <v>0</v>
      </c>
      <c r="Z168" s="118">
        <f t="shared" si="50"/>
        <v>0</v>
      </c>
      <c r="AA168" s="114">
        <v>0</v>
      </c>
      <c r="AB168" s="118">
        <f t="shared" si="51"/>
        <v>0</v>
      </c>
      <c r="AC168" s="114">
        <v>0</v>
      </c>
      <c r="AD168" s="114">
        <v>0</v>
      </c>
      <c r="AE168" s="114">
        <v>0</v>
      </c>
      <c r="AF168" s="114">
        <v>0</v>
      </c>
      <c r="AG168" s="114">
        <v>0</v>
      </c>
    </row>
    <row r="169" spans="1:33" x14ac:dyDescent="0.2">
      <c r="A169" s="110">
        <v>12</v>
      </c>
      <c r="B169" s="110" t="s">
        <v>262</v>
      </c>
      <c r="C169" s="111">
        <v>103024</v>
      </c>
      <c r="D169" s="112">
        <f t="shared" si="42"/>
        <v>26.362333674513817</v>
      </c>
      <c r="E169" s="110"/>
      <c r="F169" s="220">
        <f t="shared" si="43"/>
        <v>104.97647734868183</v>
      </c>
      <c r="G169" s="111">
        <v>1354738</v>
      </c>
      <c r="H169" s="112">
        <f t="shared" si="44"/>
        <v>346.65762538382802</v>
      </c>
      <c r="I169" s="110"/>
      <c r="J169" s="220">
        <f t="shared" si="45"/>
        <v>116.2755608549858</v>
      </c>
      <c r="K169" s="111">
        <v>0</v>
      </c>
      <c r="L169" s="111">
        <v>316781</v>
      </c>
      <c r="M169" s="111">
        <v>0</v>
      </c>
      <c r="N169" s="111">
        <v>0</v>
      </c>
      <c r="O169" s="111">
        <v>0</v>
      </c>
      <c r="P169" s="111">
        <v>0</v>
      </c>
      <c r="Q169" s="111">
        <v>0</v>
      </c>
      <c r="R169" s="111">
        <v>0</v>
      </c>
      <c r="S169" s="112">
        <f t="shared" si="46"/>
        <v>0</v>
      </c>
      <c r="T169" s="110"/>
      <c r="U169" s="220">
        <f t="shared" si="47"/>
        <v>0</v>
      </c>
      <c r="V169" s="111">
        <f t="shared" si="48"/>
        <v>1457762</v>
      </c>
      <c r="W169" s="111">
        <v>1627</v>
      </c>
      <c r="X169" s="220">
        <f t="shared" si="49"/>
        <v>0.11160943967533794</v>
      </c>
      <c r="Y169" s="111">
        <v>0</v>
      </c>
      <c r="Z169" s="220">
        <f t="shared" si="50"/>
        <v>0</v>
      </c>
      <c r="AA169" s="111">
        <v>0</v>
      </c>
      <c r="AB169" s="220">
        <f t="shared" si="51"/>
        <v>0</v>
      </c>
      <c r="AC169" s="111">
        <v>0</v>
      </c>
      <c r="AD169" s="111">
        <v>3908</v>
      </c>
      <c r="AE169" s="111">
        <v>3908</v>
      </c>
      <c r="AF169" s="111">
        <v>3908</v>
      </c>
      <c r="AG169" s="111">
        <v>0</v>
      </c>
    </row>
    <row r="170" spans="1:33" x14ac:dyDescent="0.2">
      <c r="A170" s="113">
        <v>13</v>
      </c>
      <c r="B170" s="113" t="s">
        <v>102</v>
      </c>
      <c r="C170" s="114">
        <v>165035</v>
      </c>
      <c r="D170" s="115">
        <f t="shared" si="42"/>
        <v>8.2262486292493264</v>
      </c>
      <c r="E170" s="113"/>
      <c r="F170" s="118">
        <f t="shared" si="43"/>
        <v>32.757441490389716</v>
      </c>
      <c r="G170" s="114">
        <v>1385038</v>
      </c>
      <c r="H170" s="115">
        <f t="shared" si="44"/>
        <v>69.037882564051444</v>
      </c>
      <c r="I170" s="113"/>
      <c r="J170" s="118">
        <f t="shared" si="45"/>
        <v>23.156618887259636</v>
      </c>
      <c r="K170" s="114">
        <v>0</v>
      </c>
      <c r="L170" s="114">
        <v>405320</v>
      </c>
      <c r="M170" s="114">
        <v>0</v>
      </c>
      <c r="N170" s="114">
        <v>0</v>
      </c>
      <c r="O170" s="114">
        <v>0</v>
      </c>
      <c r="P170" s="114">
        <v>0</v>
      </c>
      <c r="Q170" s="114">
        <v>0</v>
      </c>
      <c r="R170" s="114">
        <v>0</v>
      </c>
      <c r="S170" s="115">
        <f t="shared" si="46"/>
        <v>0</v>
      </c>
      <c r="T170" s="113"/>
      <c r="U170" s="118">
        <f t="shared" si="47"/>
        <v>0</v>
      </c>
      <c r="V170" s="114">
        <f t="shared" si="48"/>
        <v>1550073</v>
      </c>
      <c r="W170" s="114">
        <v>0</v>
      </c>
      <c r="X170" s="118">
        <f t="shared" si="49"/>
        <v>0</v>
      </c>
      <c r="Y170" s="114">
        <v>0</v>
      </c>
      <c r="Z170" s="118">
        <f t="shared" si="50"/>
        <v>0</v>
      </c>
      <c r="AA170" s="114">
        <v>0</v>
      </c>
      <c r="AB170" s="118">
        <f t="shared" si="51"/>
        <v>0</v>
      </c>
      <c r="AC170" s="114">
        <v>1556</v>
      </c>
      <c r="AD170" s="114">
        <v>20062</v>
      </c>
      <c r="AE170" s="114">
        <v>20062</v>
      </c>
      <c r="AF170" s="114">
        <v>20062</v>
      </c>
      <c r="AG170" s="114">
        <v>0</v>
      </c>
    </row>
    <row r="171" spans="1:33" x14ac:dyDescent="0.2">
      <c r="A171" s="110">
        <v>14</v>
      </c>
      <c r="B171" s="110" t="s">
        <v>263</v>
      </c>
      <c r="C171" s="111">
        <v>210168</v>
      </c>
      <c r="D171" s="112">
        <f t="shared" si="42"/>
        <v>37.007923930269413</v>
      </c>
      <c r="E171" s="110"/>
      <c r="F171" s="220">
        <f t="shared" si="43"/>
        <v>147.36788996580802</v>
      </c>
      <c r="G171" s="111">
        <v>3294428</v>
      </c>
      <c r="H171" s="112">
        <f t="shared" si="44"/>
        <v>580.10706110230672</v>
      </c>
      <c r="I171" s="110"/>
      <c r="J171" s="220">
        <f t="shared" si="45"/>
        <v>194.57894171785026</v>
      </c>
      <c r="K171" s="111">
        <v>0</v>
      </c>
      <c r="L171" s="111">
        <v>552099</v>
      </c>
      <c r="M171" s="111">
        <v>0</v>
      </c>
      <c r="N171" s="111">
        <v>0</v>
      </c>
      <c r="O171" s="111">
        <v>0</v>
      </c>
      <c r="P171" s="111">
        <v>0</v>
      </c>
      <c r="Q171" s="111">
        <v>0</v>
      </c>
      <c r="R171" s="111">
        <v>0</v>
      </c>
      <c r="S171" s="112">
        <f t="shared" si="46"/>
        <v>0</v>
      </c>
      <c r="T171" s="110"/>
      <c r="U171" s="220">
        <f t="shared" si="47"/>
        <v>0</v>
      </c>
      <c r="V171" s="111">
        <f t="shared" si="48"/>
        <v>3504596</v>
      </c>
      <c r="W171" s="111">
        <v>0</v>
      </c>
      <c r="X171" s="220">
        <f t="shared" si="49"/>
        <v>0</v>
      </c>
      <c r="Y171" s="111">
        <v>0</v>
      </c>
      <c r="Z171" s="220">
        <f t="shared" si="50"/>
        <v>0</v>
      </c>
      <c r="AA171" s="111">
        <v>0</v>
      </c>
      <c r="AB171" s="220">
        <f t="shared" si="51"/>
        <v>0</v>
      </c>
      <c r="AC171" s="111">
        <v>0</v>
      </c>
      <c r="AD171" s="111">
        <v>5679</v>
      </c>
      <c r="AE171" s="111">
        <v>5679</v>
      </c>
      <c r="AF171" s="111">
        <v>5679</v>
      </c>
      <c r="AG171" s="111">
        <v>0</v>
      </c>
    </row>
    <row r="172" spans="1:33" x14ac:dyDescent="0.2">
      <c r="A172" s="113">
        <v>15</v>
      </c>
      <c r="B172" s="113" t="s">
        <v>264</v>
      </c>
      <c r="C172" s="114">
        <v>480314</v>
      </c>
      <c r="D172" s="115">
        <f t="shared" si="42"/>
        <v>64.273250367991437</v>
      </c>
      <c r="E172" s="113"/>
      <c r="F172" s="118">
        <f t="shared" si="43"/>
        <v>255.94014151730988</v>
      </c>
      <c r="G172" s="114">
        <v>2639095</v>
      </c>
      <c r="H172" s="115">
        <f t="shared" si="44"/>
        <v>353.15067576609124</v>
      </c>
      <c r="I172" s="113"/>
      <c r="J172" s="118">
        <f t="shared" si="45"/>
        <v>118.45345344864042</v>
      </c>
      <c r="K172" s="114">
        <v>0</v>
      </c>
      <c r="L172" s="114">
        <v>0</v>
      </c>
      <c r="M172" s="114">
        <v>0</v>
      </c>
      <c r="N172" s="114">
        <v>0</v>
      </c>
      <c r="O172" s="114">
        <v>0</v>
      </c>
      <c r="P172" s="114">
        <v>0</v>
      </c>
      <c r="Q172" s="114">
        <v>0</v>
      </c>
      <c r="R172" s="114">
        <v>0</v>
      </c>
      <c r="S172" s="115">
        <f t="shared" si="46"/>
        <v>0</v>
      </c>
      <c r="T172" s="113"/>
      <c r="U172" s="118">
        <f t="shared" si="47"/>
        <v>0</v>
      </c>
      <c r="V172" s="114">
        <f t="shared" si="48"/>
        <v>3119409</v>
      </c>
      <c r="W172" s="114">
        <v>0</v>
      </c>
      <c r="X172" s="118">
        <f t="shared" si="49"/>
        <v>0</v>
      </c>
      <c r="Y172" s="114">
        <v>0</v>
      </c>
      <c r="Z172" s="118">
        <f t="shared" si="50"/>
        <v>0</v>
      </c>
      <c r="AA172" s="114">
        <v>0</v>
      </c>
      <c r="AB172" s="118">
        <f t="shared" si="51"/>
        <v>0</v>
      </c>
      <c r="AC172" s="114">
        <v>120834</v>
      </c>
      <c r="AD172" s="114">
        <v>7473</v>
      </c>
      <c r="AE172" s="114">
        <v>7473</v>
      </c>
      <c r="AF172" s="114">
        <v>7473</v>
      </c>
      <c r="AG172" s="114">
        <v>0</v>
      </c>
    </row>
    <row r="173" spans="1:33" x14ac:dyDescent="0.2">
      <c r="A173" s="110">
        <v>16</v>
      </c>
      <c r="B173" s="110" t="s">
        <v>265</v>
      </c>
      <c r="C173" s="111">
        <v>338448</v>
      </c>
      <c r="D173" s="112">
        <f t="shared" si="42"/>
        <v>22.546665778429151</v>
      </c>
      <c r="E173" s="110"/>
      <c r="F173" s="220">
        <f t="shared" si="43"/>
        <v>89.782246845080124</v>
      </c>
      <c r="G173" s="111">
        <v>4327895</v>
      </c>
      <c r="H173" s="112">
        <f t="shared" si="44"/>
        <v>288.31490240490308</v>
      </c>
      <c r="I173" s="110"/>
      <c r="J173" s="220">
        <f t="shared" si="45"/>
        <v>96.706301910601326</v>
      </c>
      <c r="K173" s="111">
        <v>0</v>
      </c>
      <c r="L173" s="111">
        <v>0</v>
      </c>
      <c r="M173" s="111">
        <v>0</v>
      </c>
      <c r="N173" s="111">
        <v>0</v>
      </c>
      <c r="O173" s="111">
        <v>0</v>
      </c>
      <c r="P173" s="111">
        <v>0</v>
      </c>
      <c r="Q173" s="111">
        <v>0</v>
      </c>
      <c r="R173" s="111">
        <v>0</v>
      </c>
      <c r="S173" s="112">
        <f t="shared" si="46"/>
        <v>0</v>
      </c>
      <c r="T173" s="110"/>
      <c r="U173" s="220">
        <f t="shared" si="47"/>
        <v>0</v>
      </c>
      <c r="V173" s="111">
        <f t="shared" si="48"/>
        <v>4666343</v>
      </c>
      <c r="W173" s="111">
        <v>80456</v>
      </c>
      <c r="X173" s="220">
        <f t="shared" si="49"/>
        <v>1.7241767268286963</v>
      </c>
      <c r="Y173" s="111">
        <v>0</v>
      </c>
      <c r="Z173" s="220">
        <f t="shared" si="50"/>
        <v>0</v>
      </c>
      <c r="AA173" s="111">
        <v>0</v>
      </c>
      <c r="AB173" s="220">
        <f t="shared" si="51"/>
        <v>0</v>
      </c>
      <c r="AC173" s="111">
        <v>0</v>
      </c>
      <c r="AD173" s="111">
        <v>15011</v>
      </c>
      <c r="AE173" s="111">
        <v>15011</v>
      </c>
      <c r="AF173" s="111">
        <v>15011</v>
      </c>
      <c r="AG173" s="111">
        <v>0</v>
      </c>
    </row>
    <row r="174" spans="1:33" x14ac:dyDescent="0.2">
      <c r="A174" s="113">
        <v>17</v>
      </c>
      <c r="B174" s="113" t="s">
        <v>266</v>
      </c>
      <c r="C174" s="114">
        <v>793120</v>
      </c>
      <c r="D174" s="115">
        <f t="shared" si="42"/>
        <v>32.168728452646519</v>
      </c>
      <c r="E174" s="113"/>
      <c r="F174" s="118">
        <f t="shared" si="43"/>
        <v>128.09790800159209</v>
      </c>
      <c r="G174" s="114">
        <v>13770330</v>
      </c>
      <c r="H174" s="115">
        <f t="shared" si="44"/>
        <v>558.52078685864933</v>
      </c>
      <c r="I174" s="113"/>
      <c r="J174" s="118">
        <f t="shared" si="45"/>
        <v>187.33849477348633</v>
      </c>
      <c r="K174" s="114">
        <v>0</v>
      </c>
      <c r="L174" s="114">
        <v>0</v>
      </c>
      <c r="M174" s="114">
        <v>0</v>
      </c>
      <c r="N174" s="114">
        <v>0</v>
      </c>
      <c r="O174" s="114">
        <v>0</v>
      </c>
      <c r="P174" s="114">
        <v>0</v>
      </c>
      <c r="Q174" s="114">
        <v>0</v>
      </c>
      <c r="R174" s="114">
        <v>0</v>
      </c>
      <c r="S174" s="115">
        <f t="shared" si="46"/>
        <v>0</v>
      </c>
      <c r="T174" s="113"/>
      <c r="U174" s="118">
        <f t="shared" si="47"/>
        <v>0</v>
      </c>
      <c r="V174" s="114">
        <f t="shared" si="48"/>
        <v>14563450</v>
      </c>
      <c r="W174" s="114">
        <v>0</v>
      </c>
      <c r="X174" s="118">
        <f t="shared" si="49"/>
        <v>0</v>
      </c>
      <c r="Y174" s="114">
        <v>0</v>
      </c>
      <c r="Z174" s="118">
        <f t="shared" si="50"/>
        <v>0</v>
      </c>
      <c r="AA174" s="114">
        <v>0</v>
      </c>
      <c r="AB174" s="118">
        <f t="shared" si="51"/>
        <v>0</v>
      </c>
      <c r="AC174" s="114">
        <v>0</v>
      </c>
      <c r="AD174" s="114">
        <v>24655</v>
      </c>
      <c r="AE174" s="114">
        <v>24655</v>
      </c>
      <c r="AF174" s="114">
        <v>24655</v>
      </c>
      <c r="AG174" s="114">
        <v>0</v>
      </c>
    </row>
    <row r="175" spans="1:33" x14ac:dyDescent="0.2">
      <c r="A175" s="110">
        <v>18</v>
      </c>
      <c r="B175" s="110" t="s">
        <v>267</v>
      </c>
      <c r="C175" s="111">
        <v>321791</v>
      </c>
      <c r="D175" s="112">
        <f t="shared" si="42"/>
        <v>6.6692435233160623</v>
      </c>
      <c r="E175" s="110"/>
      <c r="F175" s="220">
        <f t="shared" si="43"/>
        <v>26.557348841050331</v>
      </c>
      <c r="G175" s="111">
        <v>14628276</v>
      </c>
      <c r="H175" s="112">
        <f t="shared" si="44"/>
        <v>303.17670466321243</v>
      </c>
      <c r="I175" s="110"/>
      <c r="J175" s="220">
        <f t="shared" si="45"/>
        <v>101.69123305408175</v>
      </c>
      <c r="K175" s="111">
        <v>0</v>
      </c>
      <c r="L175" s="111">
        <v>0</v>
      </c>
      <c r="M175" s="111">
        <v>0</v>
      </c>
      <c r="N175" s="111">
        <v>0</v>
      </c>
      <c r="O175" s="111">
        <v>0</v>
      </c>
      <c r="P175" s="111">
        <v>0</v>
      </c>
      <c r="Q175" s="111">
        <v>0</v>
      </c>
      <c r="R175" s="111">
        <v>0</v>
      </c>
      <c r="S175" s="112">
        <f t="shared" si="46"/>
        <v>0</v>
      </c>
      <c r="T175" s="110"/>
      <c r="U175" s="220">
        <f t="shared" si="47"/>
        <v>0</v>
      </c>
      <c r="V175" s="111">
        <f t="shared" si="48"/>
        <v>14950067</v>
      </c>
      <c r="W175" s="111">
        <v>0</v>
      </c>
      <c r="X175" s="220">
        <f t="shared" si="49"/>
        <v>0</v>
      </c>
      <c r="Y175" s="111">
        <v>0</v>
      </c>
      <c r="Z175" s="220">
        <f t="shared" si="50"/>
        <v>0</v>
      </c>
      <c r="AA175" s="111">
        <v>0</v>
      </c>
      <c r="AB175" s="220">
        <f t="shared" si="51"/>
        <v>0</v>
      </c>
      <c r="AC175" s="111">
        <v>0</v>
      </c>
      <c r="AD175" s="111">
        <v>48250</v>
      </c>
      <c r="AE175" s="111">
        <v>48250</v>
      </c>
      <c r="AF175" s="111">
        <v>48250</v>
      </c>
      <c r="AG175" s="111">
        <v>0</v>
      </c>
    </row>
    <row r="176" spans="1:33" x14ac:dyDescent="0.2">
      <c r="A176" s="113">
        <v>19</v>
      </c>
      <c r="B176" s="113" t="s">
        <v>268</v>
      </c>
      <c r="C176" s="114">
        <v>195629</v>
      </c>
      <c r="D176" s="115">
        <f t="shared" si="42"/>
        <v>40.494514593251914</v>
      </c>
      <c r="E176" s="113"/>
      <c r="F176" s="118">
        <f t="shared" si="43"/>
        <v>161.25171414752504</v>
      </c>
      <c r="G176" s="114">
        <v>647079</v>
      </c>
      <c r="H176" s="115">
        <f t="shared" si="44"/>
        <v>133.94307596770855</v>
      </c>
      <c r="I176" s="113"/>
      <c r="J176" s="118">
        <f t="shared" si="45"/>
        <v>44.927055227886655</v>
      </c>
      <c r="K176" s="114">
        <v>0</v>
      </c>
      <c r="L176" s="114">
        <v>410480</v>
      </c>
      <c r="M176" s="114">
        <v>0</v>
      </c>
      <c r="N176" s="114">
        <v>0</v>
      </c>
      <c r="O176" s="114">
        <v>0</v>
      </c>
      <c r="P176" s="114">
        <v>0</v>
      </c>
      <c r="Q176" s="114">
        <v>0</v>
      </c>
      <c r="R176" s="114">
        <v>1823</v>
      </c>
      <c r="S176" s="115">
        <f t="shared" si="46"/>
        <v>0.37735458497205548</v>
      </c>
      <c r="T176" s="113"/>
      <c r="U176" s="118">
        <f t="shared" si="47"/>
        <v>45.13569721050721</v>
      </c>
      <c r="V176" s="114">
        <f t="shared" si="48"/>
        <v>844531</v>
      </c>
      <c r="W176" s="114">
        <v>0</v>
      </c>
      <c r="X176" s="118">
        <f t="shared" si="49"/>
        <v>0</v>
      </c>
      <c r="Y176" s="114">
        <v>0</v>
      </c>
      <c r="Z176" s="118">
        <f t="shared" si="50"/>
        <v>0</v>
      </c>
      <c r="AA176" s="114">
        <v>6548</v>
      </c>
      <c r="AB176" s="118">
        <f t="shared" si="51"/>
        <v>0.77534158011961674</v>
      </c>
      <c r="AC176" s="114">
        <v>0</v>
      </c>
      <c r="AD176" s="114">
        <v>4831</v>
      </c>
      <c r="AE176" s="114">
        <v>4831</v>
      </c>
      <c r="AF176" s="114">
        <v>4831</v>
      </c>
      <c r="AG176" s="114">
        <v>4831</v>
      </c>
    </row>
    <row r="177" spans="1:33" x14ac:dyDescent="0.2">
      <c r="A177" s="110">
        <v>20</v>
      </c>
      <c r="B177" s="110" t="s">
        <v>269</v>
      </c>
      <c r="C177" s="111">
        <v>143020</v>
      </c>
      <c r="D177" s="112">
        <f t="shared" si="42"/>
        <v>24.868718483741958</v>
      </c>
      <c r="E177" s="110"/>
      <c r="F177" s="220">
        <f t="shared" si="43"/>
        <v>99.028807344288694</v>
      </c>
      <c r="G177" s="111">
        <v>1768095</v>
      </c>
      <c r="H177" s="112">
        <f t="shared" si="44"/>
        <v>307.44131455399059</v>
      </c>
      <c r="I177" s="110"/>
      <c r="J177" s="220">
        <f t="shared" si="45"/>
        <v>103.12166432276915</v>
      </c>
      <c r="K177" s="111">
        <v>0</v>
      </c>
      <c r="L177" s="111">
        <v>452461</v>
      </c>
      <c r="M177" s="111">
        <v>0</v>
      </c>
      <c r="N177" s="111">
        <v>0</v>
      </c>
      <c r="O177" s="111">
        <v>0</v>
      </c>
      <c r="P177" s="111">
        <v>0</v>
      </c>
      <c r="Q177" s="111">
        <v>0</v>
      </c>
      <c r="R177" s="111">
        <v>0</v>
      </c>
      <c r="S177" s="112">
        <f t="shared" si="46"/>
        <v>0</v>
      </c>
      <c r="T177" s="110"/>
      <c r="U177" s="220">
        <f t="shared" si="47"/>
        <v>0</v>
      </c>
      <c r="V177" s="111">
        <f t="shared" si="48"/>
        <v>1911115</v>
      </c>
      <c r="W177" s="111">
        <v>0</v>
      </c>
      <c r="X177" s="220">
        <f t="shared" si="49"/>
        <v>0</v>
      </c>
      <c r="Y177" s="111">
        <v>0</v>
      </c>
      <c r="Z177" s="220">
        <f t="shared" si="50"/>
        <v>0</v>
      </c>
      <c r="AA177" s="111">
        <v>0</v>
      </c>
      <c r="AB177" s="220">
        <f t="shared" si="51"/>
        <v>0</v>
      </c>
      <c r="AC177" s="111">
        <v>44047</v>
      </c>
      <c r="AD177" s="111">
        <v>5751</v>
      </c>
      <c r="AE177" s="111">
        <v>5751</v>
      </c>
      <c r="AF177" s="111">
        <v>5751</v>
      </c>
      <c r="AG177" s="111">
        <v>0</v>
      </c>
    </row>
    <row r="178" spans="1:33" x14ac:dyDescent="0.2">
      <c r="A178" s="113">
        <v>21</v>
      </c>
      <c r="B178" s="113" t="s">
        <v>170</v>
      </c>
      <c r="C178" s="114">
        <v>62392</v>
      </c>
      <c r="D178" s="115">
        <f t="shared" si="42"/>
        <v>12.785245901639344</v>
      </c>
      <c r="E178" s="113"/>
      <c r="F178" s="118">
        <f t="shared" si="43"/>
        <v>50.911656508176051</v>
      </c>
      <c r="G178" s="114">
        <v>810844</v>
      </c>
      <c r="H178" s="115">
        <f t="shared" si="44"/>
        <v>166.15655737704918</v>
      </c>
      <c r="I178" s="113"/>
      <c r="J178" s="118">
        <f t="shared" si="45"/>
        <v>55.732069581214304</v>
      </c>
      <c r="K178" s="114">
        <v>0</v>
      </c>
      <c r="L178" s="114">
        <v>0</v>
      </c>
      <c r="M178" s="114">
        <v>0</v>
      </c>
      <c r="N178" s="114">
        <v>0</v>
      </c>
      <c r="O178" s="114">
        <v>0</v>
      </c>
      <c r="P178" s="114">
        <v>0</v>
      </c>
      <c r="Q178" s="114">
        <v>0</v>
      </c>
      <c r="R178" s="114">
        <v>0</v>
      </c>
      <c r="S178" s="115">
        <f t="shared" si="46"/>
        <v>0</v>
      </c>
      <c r="T178" s="113"/>
      <c r="U178" s="118">
        <f t="shared" si="47"/>
        <v>0</v>
      </c>
      <c r="V178" s="114">
        <f t="shared" si="48"/>
        <v>873236</v>
      </c>
      <c r="W178" s="114">
        <v>0</v>
      </c>
      <c r="X178" s="118">
        <f t="shared" si="49"/>
        <v>0</v>
      </c>
      <c r="Y178" s="114">
        <v>0</v>
      </c>
      <c r="Z178" s="118">
        <f t="shared" si="50"/>
        <v>0</v>
      </c>
      <c r="AA178" s="114">
        <v>0</v>
      </c>
      <c r="AB178" s="118">
        <f t="shared" si="51"/>
        <v>0</v>
      </c>
      <c r="AC178" s="114">
        <v>22503</v>
      </c>
      <c r="AD178" s="114">
        <v>4880</v>
      </c>
      <c r="AE178" s="114">
        <v>4880</v>
      </c>
      <c r="AF178" s="114">
        <v>4880</v>
      </c>
      <c r="AG178" s="114">
        <v>0</v>
      </c>
    </row>
    <row r="179" spans="1:33" x14ac:dyDescent="0.2">
      <c r="A179" s="110">
        <v>22</v>
      </c>
      <c r="B179" s="110" t="s">
        <v>186</v>
      </c>
      <c r="C179" s="111">
        <v>156967</v>
      </c>
      <c r="D179" s="112">
        <f t="shared" si="42"/>
        <v>17.46989426822482</v>
      </c>
      <c r="E179" s="110"/>
      <c r="F179" s="220">
        <f t="shared" si="43"/>
        <v>69.566222117321388</v>
      </c>
      <c r="G179" s="111">
        <v>1516355</v>
      </c>
      <c r="H179" s="112">
        <f t="shared" si="44"/>
        <v>168.76516416249305</v>
      </c>
      <c r="I179" s="110"/>
      <c r="J179" s="220">
        <f t="shared" si="45"/>
        <v>56.607045911799169</v>
      </c>
      <c r="K179" s="111">
        <v>0</v>
      </c>
      <c r="L179" s="111">
        <v>0</v>
      </c>
      <c r="M179" s="111">
        <v>0</v>
      </c>
      <c r="N179" s="111">
        <v>0</v>
      </c>
      <c r="O179" s="111">
        <v>0</v>
      </c>
      <c r="P179" s="111">
        <v>0</v>
      </c>
      <c r="Q179" s="111">
        <v>0</v>
      </c>
      <c r="R179" s="111">
        <v>0</v>
      </c>
      <c r="S179" s="112">
        <f t="shared" si="46"/>
        <v>0</v>
      </c>
      <c r="T179" s="110"/>
      <c r="U179" s="220">
        <f t="shared" si="47"/>
        <v>0</v>
      </c>
      <c r="V179" s="111">
        <f t="shared" si="48"/>
        <v>1673322</v>
      </c>
      <c r="W179" s="111">
        <v>0</v>
      </c>
      <c r="X179" s="220">
        <f t="shared" si="49"/>
        <v>0</v>
      </c>
      <c r="Y179" s="111">
        <v>0</v>
      </c>
      <c r="Z179" s="220">
        <f t="shared" si="50"/>
        <v>0</v>
      </c>
      <c r="AA179" s="111">
        <v>0</v>
      </c>
      <c r="AB179" s="220">
        <f t="shared" si="51"/>
        <v>0</v>
      </c>
      <c r="AC179" s="111">
        <v>73581</v>
      </c>
      <c r="AD179" s="111">
        <v>8985</v>
      </c>
      <c r="AE179" s="111">
        <v>8985</v>
      </c>
      <c r="AF179" s="111">
        <v>8985</v>
      </c>
      <c r="AG179" s="111">
        <v>0</v>
      </c>
    </row>
    <row r="180" spans="1:33" x14ac:dyDescent="0.2">
      <c r="A180" s="113">
        <v>23</v>
      </c>
      <c r="B180" s="129" t="s">
        <v>270</v>
      </c>
      <c r="C180" s="114">
        <v>69700</v>
      </c>
      <c r="D180" s="115">
        <f t="shared" si="42"/>
        <v>7.8060253107850821</v>
      </c>
      <c r="E180" s="113"/>
      <c r="F180" s="118">
        <f t="shared" si="43"/>
        <v>31.084085701148755</v>
      </c>
      <c r="G180" s="114">
        <v>4245992</v>
      </c>
      <c r="H180" s="115">
        <f t="shared" si="44"/>
        <v>475.52827864262514</v>
      </c>
      <c r="I180" s="113"/>
      <c r="J180" s="118">
        <f t="shared" si="45"/>
        <v>159.50122903067881</v>
      </c>
      <c r="K180" s="114">
        <v>0</v>
      </c>
      <c r="L180" s="114">
        <v>0</v>
      </c>
      <c r="M180" s="114">
        <v>0</v>
      </c>
      <c r="N180" s="114">
        <v>0</v>
      </c>
      <c r="O180" s="114">
        <v>0</v>
      </c>
      <c r="P180" s="114">
        <v>0</v>
      </c>
      <c r="Q180" s="114">
        <v>0</v>
      </c>
      <c r="R180" s="114">
        <v>0</v>
      </c>
      <c r="S180" s="115">
        <f t="shared" si="46"/>
        <v>0</v>
      </c>
      <c r="T180" s="113"/>
      <c r="U180" s="118">
        <f t="shared" si="47"/>
        <v>0</v>
      </c>
      <c r="V180" s="114">
        <f t="shared" si="48"/>
        <v>4315692</v>
      </c>
      <c r="W180" s="114">
        <v>21995</v>
      </c>
      <c r="X180" s="118">
        <f t="shared" si="49"/>
        <v>0.5096517545737741</v>
      </c>
      <c r="Y180" s="114">
        <v>0</v>
      </c>
      <c r="Z180" s="118">
        <f t="shared" si="50"/>
        <v>0</v>
      </c>
      <c r="AA180" s="114">
        <v>0</v>
      </c>
      <c r="AB180" s="118">
        <f t="shared" si="51"/>
        <v>0</v>
      </c>
      <c r="AC180" s="114">
        <v>0</v>
      </c>
      <c r="AD180" s="114">
        <v>8929</v>
      </c>
      <c r="AE180" s="114">
        <v>8929</v>
      </c>
      <c r="AF180" s="114">
        <v>8929</v>
      </c>
      <c r="AG180" s="114">
        <v>0</v>
      </c>
    </row>
    <row r="181" spans="1:33" x14ac:dyDescent="0.2">
      <c r="A181" s="110">
        <v>24</v>
      </c>
      <c r="B181" s="110" t="s">
        <v>271</v>
      </c>
      <c r="C181" s="111">
        <v>0</v>
      </c>
      <c r="D181" s="112">
        <f t="shared" si="42"/>
        <v>0</v>
      </c>
      <c r="E181" s="110"/>
      <c r="F181" s="220">
        <f t="shared" si="43"/>
        <v>0</v>
      </c>
      <c r="G181" s="111">
        <v>0</v>
      </c>
      <c r="H181" s="112">
        <f t="shared" si="44"/>
        <v>0</v>
      </c>
      <c r="I181" s="110"/>
      <c r="J181" s="220">
        <f t="shared" si="45"/>
        <v>0</v>
      </c>
      <c r="K181" s="111">
        <v>0</v>
      </c>
      <c r="L181" s="111">
        <v>0</v>
      </c>
      <c r="M181" s="111">
        <v>0</v>
      </c>
      <c r="N181" s="111">
        <v>0</v>
      </c>
      <c r="O181" s="111">
        <v>0</v>
      </c>
      <c r="P181" s="111">
        <v>0</v>
      </c>
      <c r="Q181" s="111">
        <v>0</v>
      </c>
      <c r="R181" s="111">
        <v>0</v>
      </c>
      <c r="S181" s="112">
        <f t="shared" si="46"/>
        <v>0</v>
      </c>
      <c r="T181" s="110"/>
      <c r="U181" s="220">
        <f t="shared" si="47"/>
        <v>0</v>
      </c>
      <c r="V181" s="111">
        <f t="shared" si="48"/>
        <v>0</v>
      </c>
      <c r="W181" s="111">
        <v>0</v>
      </c>
      <c r="X181" s="220">
        <f t="shared" si="49"/>
        <v>0</v>
      </c>
      <c r="Y181" s="111">
        <v>0</v>
      </c>
      <c r="Z181" s="220">
        <f t="shared" si="50"/>
        <v>0</v>
      </c>
      <c r="AA181" s="111">
        <v>0</v>
      </c>
      <c r="AB181" s="220">
        <f t="shared" si="51"/>
        <v>0</v>
      </c>
      <c r="AC181" s="111">
        <v>0</v>
      </c>
      <c r="AD181" s="111">
        <v>0</v>
      </c>
      <c r="AE181" s="111">
        <v>0</v>
      </c>
      <c r="AF181" s="111">
        <v>0</v>
      </c>
      <c r="AG181" s="111">
        <v>0</v>
      </c>
    </row>
    <row r="182" spans="1:33" x14ac:dyDescent="0.2">
      <c r="A182" s="113">
        <v>25</v>
      </c>
      <c r="B182" s="113" t="s">
        <v>272</v>
      </c>
      <c r="C182" s="114">
        <v>51037</v>
      </c>
      <c r="D182" s="115">
        <f t="shared" si="42"/>
        <v>10.409341219661432</v>
      </c>
      <c r="E182" s="113"/>
      <c r="F182" s="118">
        <f t="shared" si="43"/>
        <v>41.450654037389242</v>
      </c>
      <c r="G182" s="114">
        <v>818078</v>
      </c>
      <c r="H182" s="115">
        <f t="shared" si="44"/>
        <v>166.85253926167653</v>
      </c>
      <c r="I182" s="113"/>
      <c r="J182" s="118">
        <f t="shared" si="45"/>
        <v>55.965515142639212</v>
      </c>
      <c r="K182" s="114">
        <v>0</v>
      </c>
      <c r="L182" s="114">
        <v>0</v>
      </c>
      <c r="M182" s="114">
        <v>0</v>
      </c>
      <c r="N182" s="114">
        <v>0</v>
      </c>
      <c r="O182" s="114">
        <v>0</v>
      </c>
      <c r="P182" s="114">
        <v>0</v>
      </c>
      <c r="Q182" s="114">
        <v>0</v>
      </c>
      <c r="R182" s="114">
        <v>0</v>
      </c>
      <c r="S182" s="115">
        <f t="shared" si="46"/>
        <v>0</v>
      </c>
      <c r="T182" s="113"/>
      <c r="U182" s="118">
        <f t="shared" si="47"/>
        <v>0</v>
      </c>
      <c r="V182" s="114">
        <f t="shared" si="48"/>
        <v>869115</v>
      </c>
      <c r="W182" s="114">
        <v>60626</v>
      </c>
      <c r="X182" s="118">
        <f t="shared" si="49"/>
        <v>6.9756016177375839</v>
      </c>
      <c r="Y182" s="114">
        <v>0</v>
      </c>
      <c r="Z182" s="118">
        <f t="shared" si="50"/>
        <v>0</v>
      </c>
      <c r="AA182" s="114">
        <v>576896</v>
      </c>
      <c r="AB182" s="118">
        <f t="shared" si="51"/>
        <v>66.377406902423729</v>
      </c>
      <c r="AC182" s="114">
        <v>9610</v>
      </c>
      <c r="AD182" s="114">
        <v>4903</v>
      </c>
      <c r="AE182" s="114">
        <v>4903</v>
      </c>
      <c r="AF182" s="114">
        <v>4903</v>
      </c>
      <c r="AG182" s="114">
        <v>0</v>
      </c>
    </row>
    <row r="183" spans="1:33" x14ac:dyDescent="0.2">
      <c r="A183" s="110">
        <v>26</v>
      </c>
      <c r="B183" s="110" t="s">
        <v>273</v>
      </c>
      <c r="C183" s="111">
        <v>215706</v>
      </c>
      <c r="D183" s="112">
        <f t="shared" si="42"/>
        <v>25.279034337278802</v>
      </c>
      <c r="E183" s="110"/>
      <c r="F183" s="220">
        <f t="shared" si="43"/>
        <v>100.66271098257917</v>
      </c>
      <c r="G183" s="111">
        <v>1642621</v>
      </c>
      <c r="H183" s="112">
        <f t="shared" si="44"/>
        <v>192.50216805343959</v>
      </c>
      <c r="I183" s="110"/>
      <c r="J183" s="220">
        <f t="shared" si="45"/>
        <v>64.568888485955185</v>
      </c>
      <c r="K183" s="111">
        <v>0</v>
      </c>
      <c r="L183" s="111">
        <v>931835</v>
      </c>
      <c r="M183" s="111">
        <v>0</v>
      </c>
      <c r="N183" s="111">
        <v>0</v>
      </c>
      <c r="O183" s="111">
        <v>0</v>
      </c>
      <c r="P183" s="111">
        <v>0</v>
      </c>
      <c r="Q183" s="111">
        <v>0</v>
      </c>
      <c r="R183" s="111">
        <v>0</v>
      </c>
      <c r="S183" s="112">
        <f t="shared" si="46"/>
        <v>0</v>
      </c>
      <c r="T183" s="110"/>
      <c r="U183" s="220">
        <f t="shared" si="47"/>
        <v>0</v>
      </c>
      <c r="V183" s="111">
        <f t="shared" si="48"/>
        <v>1858327</v>
      </c>
      <c r="W183" s="111">
        <v>0</v>
      </c>
      <c r="X183" s="220">
        <f t="shared" si="49"/>
        <v>0</v>
      </c>
      <c r="Y183" s="111">
        <v>511036</v>
      </c>
      <c r="Z183" s="220">
        <f t="shared" si="50"/>
        <v>27.499788788517844</v>
      </c>
      <c r="AA183" s="111">
        <v>0</v>
      </c>
      <c r="AB183" s="220">
        <f t="shared" si="51"/>
        <v>0</v>
      </c>
      <c r="AC183" s="111">
        <v>0</v>
      </c>
      <c r="AD183" s="111">
        <v>8533</v>
      </c>
      <c r="AE183" s="111">
        <v>8533</v>
      </c>
      <c r="AF183" s="111">
        <v>8533</v>
      </c>
      <c r="AG183" s="111">
        <v>0</v>
      </c>
    </row>
    <row r="184" spans="1:33" x14ac:dyDescent="0.2">
      <c r="A184" s="113">
        <v>27</v>
      </c>
      <c r="B184" s="113" t="s">
        <v>274</v>
      </c>
      <c r="C184" s="114">
        <v>669156</v>
      </c>
      <c r="D184" s="115">
        <f t="shared" si="42"/>
        <v>84.001506402209387</v>
      </c>
      <c r="E184" s="113"/>
      <c r="F184" s="118">
        <f t="shared" si="43"/>
        <v>334.49930279168706</v>
      </c>
      <c r="G184" s="114">
        <v>912630</v>
      </c>
      <c r="H184" s="115">
        <f t="shared" si="44"/>
        <v>114.5656540296259</v>
      </c>
      <c r="I184" s="113"/>
      <c r="J184" s="118">
        <f t="shared" si="45"/>
        <v>38.427499358375478</v>
      </c>
      <c r="K184" s="114">
        <v>0</v>
      </c>
      <c r="L184" s="114">
        <v>0</v>
      </c>
      <c r="M184" s="114">
        <v>0</v>
      </c>
      <c r="N184" s="114">
        <v>0</v>
      </c>
      <c r="O184" s="114">
        <v>0</v>
      </c>
      <c r="P184" s="114">
        <v>0</v>
      </c>
      <c r="Q184" s="114">
        <v>0</v>
      </c>
      <c r="R184" s="114">
        <v>0</v>
      </c>
      <c r="S184" s="115">
        <f t="shared" si="46"/>
        <v>0</v>
      </c>
      <c r="T184" s="113"/>
      <c r="U184" s="118">
        <f t="shared" si="47"/>
        <v>0</v>
      </c>
      <c r="V184" s="114">
        <f t="shared" si="48"/>
        <v>1581786</v>
      </c>
      <c r="W184" s="114">
        <v>0</v>
      </c>
      <c r="X184" s="118">
        <f t="shared" si="49"/>
        <v>0</v>
      </c>
      <c r="Y184" s="114">
        <v>257633</v>
      </c>
      <c r="Z184" s="118">
        <f t="shared" si="50"/>
        <v>16.287475044032504</v>
      </c>
      <c r="AA184" s="114">
        <v>0</v>
      </c>
      <c r="AB184" s="118">
        <f t="shared" si="51"/>
        <v>0</v>
      </c>
      <c r="AC184" s="114">
        <v>0</v>
      </c>
      <c r="AD184" s="114">
        <v>7966</v>
      </c>
      <c r="AE184" s="114">
        <v>7966</v>
      </c>
      <c r="AF184" s="114">
        <v>7966</v>
      </c>
      <c r="AG184" s="114">
        <v>0</v>
      </c>
    </row>
    <row r="185" spans="1:33" x14ac:dyDescent="0.2">
      <c r="A185" s="110">
        <v>28</v>
      </c>
      <c r="B185" s="110" t="s">
        <v>275</v>
      </c>
      <c r="C185" s="111">
        <v>64671</v>
      </c>
      <c r="D185" s="112">
        <f t="shared" si="42"/>
        <v>13.789125799573561</v>
      </c>
      <c r="E185" s="110"/>
      <c r="F185" s="220">
        <f t="shared" si="43"/>
        <v>54.909169652020729</v>
      </c>
      <c r="G185" s="111">
        <v>2745065</v>
      </c>
      <c r="H185" s="112">
        <f t="shared" si="44"/>
        <v>585.30170575692966</v>
      </c>
      <c r="I185" s="110"/>
      <c r="J185" s="220">
        <f t="shared" si="45"/>
        <v>196.32132433525226</v>
      </c>
      <c r="K185" s="111">
        <v>0</v>
      </c>
      <c r="L185" s="111">
        <v>0</v>
      </c>
      <c r="M185" s="111">
        <v>0</v>
      </c>
      <c r="N185" s="111">
        <v>0</v>
      </c>
      <c r="O185" s="111">
        <v>0</v>
      </c>
      <c r="P185" s="111">
        <v>0</v>
      </c>
      <c r="Q185" s="111">
        <v>0</v>
      </c>
      <c r="R185" s="111">
        <v>0</v>
      </c>
      <c r="S185" s="112">
        <f t="shared" si="46"/>
        <v>0</v>
      </c>
      <c r="T185" s="110"/>
      <c r="U185" s="220">
        <f t="shared" si="47"/>
        <v>0</v>
      </c>
      <c r="V185" s="111">
        <f t="shared" si="48"/>
        <v>2809736</v>
      </c>
      <c r="W185" s="111">
        <v>0</v>
      </c>
      <c r="X185" s="220">
        <f t="shared" si="49"/>
        <v>0</v>
      </c>
      <c r="Y185" s="111">
        <v>0</v>
      </c>
      <c r="Z185" s="220">
        <f t="shared" si="50"/>
        <v>0</v>
      </c>
      <c r="AA185" s="111">
        <v>0</v>
      </c>
      <c r="AB185" s="220">
        <f t="shared" si="51"/>
        <v>0</v>
      </c>
      <c r="AC185" s="111">
        <v>0</v>
      </c>
      <c r="AD185" s="111">
        <v>4690</v>
      </c>
      <c r="AE185" s="111">
        <v>4690</v>
      </c>
      <c r="AF185" s="111">
        <v>4690</v>
      </c>
      <c r="AG185" s="111">
        <v>0</v>
      </c>
    </row>
    <row r="186" spans="1:33" x14ac:dyDescent="0.2">
      <c r="A186" s="113">
        <v>29</v>
      </c>
      <c r="B186" s="113" t="s">
        <v>276</v>
      </c>
      <c r="C186" s="114">
        <v>37050</v>
      </c>
      <c r="D186" s="115">
        <f t="shared" si="42"/>
        <v>5.2308343922066918</v>
      </c>
      <c r="E186" s="113"/>
      <c r="F186" s="118">
        <f t="shared" si="43"/>
        <v>20.829512852234945</v>
      </c>
      <c r="G186" s="114">
        <v>858133</v>
      </c>
      <c r="H186" s="115">
        <f t="shared" si="44"/>
        <v>121.15388959480447</v>
      </c>
      <c r="I186" s="113"/>
      <c r="J186" s="118">
        <f t="shared" si="45"/>
        <v>40.637318872767267</v>
      </c>
      <c r="K186" s="114">
        <v>0</v>
      </c>
      <c r="L186" s="114">
        <v>0</v>
      </c>
      <c r="M186" s="114">
        <v>0</v>
      </c>
      <c r="N186" s="114">
        <v>0</v>
      </c>
      <c r="O186" s="114">
        <v>0</v>
      </c>
      <c r="P186" s="114">
        <v>0</v>
      </c>
      <c r="Q186" s="114">
        <v>0</v>
      </c>
      <c r="R186" s="114">
        <v>0</v>
      </c>
      <c r="S186" s="115">
        <f t="shared" si="46"/>
        <v>0</v>
      </c>
      <c r="T186" s="113"/>
      <c r="U186" s="118">
        <f t="shared" si="47"/>
        <v>0</v>
      </c>
      <c r="V186" s="114">
        <f t="shared" si="48"/>
        <v>895183</v>
      </c>
      <c r="W186" s="114">
        <v>0</v>
      </c>
      <c r="X186" s="118">
        <f t="shared" si="49"/>
        <v>0</v>
      </c>
      <c r="Y186" s="114">
        <v>0</v>
      </c>
      <c r="Z186" s="118">
        <f t="shared" si="50"/>
        <v>0</v>
      </c>
      <c r="AA186" s="114">
        <v>6450</v>
      </c>
      <c r="AB186" s="118">
        <f t="shared" si="51"/>
        <v>0.72052306623338469</v>
      </c>
      <c r="AC186" s="114">
        <v>0</v>
      </c>
      <c r="AD186" s="114">
        <v>7083</v>
      </c>
      <c r="AE186" s="114">
        <v>7083</v>
      </c>
      <c r="AF186" s="114">
        <v>7083</v>
      </c>
      <c r="AG186" s="114">
        <v>0</v>
      </c>
    </row>
    <row r="187" spans="1:33" x14ac:dyDescent="0.2">
      <c r="A187" s="110">
        <v>30</v>
      </c>
      <c r="B187" s="110" t="s">
        <v>214</v>
      </c>
      <c r="C187" s="111">
        <v>30545</v>
      </c>
      <c r="D187" s="112">
        <f t="shared" si="42"/>
        <v>6.8089612126616137</v>
      </c>
      <c r="E187" s="110"/>
      <c r="F187" s="220">
        <f t="shared" si="43"/>
        <v>27.113713502536012</v>
      </c>
      <c r="G187" s="111">
        <v>891640</v>
      </c>
      <c r="H187" s="112">
        <f t="shared" si="44"/>
        <v>198.76058849754793</v>
      </c>
      <c r="I187" s="110"/>
      <c r="J187" s="220">
        <f t="shared" si="45"/>
        <v>66.668081735777051</v>
      </c>
      <c r="K187" s="111">
        <v>0</v>
      </c>
      <c r="L187" s="111">
        <v>0</v>
      </c>
      <c r="M187" s="111">
        <v>0</v>
      </c>
      <c r="N187" s="111">
        <v>0</v>
      </c>
      <c r="O187" s="111">
        <v>0</v>
      </c>
      <c r="P187" s="111">
        <v>0</v>
      </c>
      <c r="Q187" s="111">
        <v>0</v>
      </c>
      <c r="R187" s="111">
        <v>0</v>
      </c>
      <c r="S187" s="112">
        <f t="shared" si="46"/>
        <v>0</v>
      </c>
      <c r="T187" s="110"/>
      <c r="U187" s="220">
        <f t="shared" si="47"/>
        <v>0</v>
      </c>
      <c r="V187" s="111">
        <f t="shared" si="48"/>
        <v>922185</v>
      </c>
      <c r="W187" s="111">
        <v>1500</v>
      </c>
      <c r="X187" s="220">
        <f t="shared" si="49"/>
        <v>0.16265716748808537</v>
      </c>
      <c r="Y187" s="111">
        <v>0</v>
      </c>
      <c r="Z187" s="220">
        <f t="shared" si="50"/>
        <v>0</v>
      </c>
      <c r="AA187" s="111">
        <v>0</v>
      </c>
      <c r="AB187" s="220">
        <f t="shared" si="51"/>
        <v>0</v>
      </c>
      <c r="AC187" s="111">
        <v>0</v>
      </c>
      <c r="AD187" s="111">
        <v>4486</v>
      </c>
      <c r="AE187" s="111">
        <v>4486</v>
      </c>
      <c r="AF187" s="111">
        <v>4486</v>
      </c>
      <c r="AG187" s="111">
        <v>0</v>
      </c>
    </row>
    <row r="188" spans="1:33" x14ac:dyDescent="0.2">
      <c r="A188" s="113">
        <v>31</v>
      </c>
      <c r="B188" s="113" t="s">
        <v>277</v>
      </c>
      <c r="C188" s="114">
        <v>618958</v>
      </c>
      <c r="D188" s="115">
        <f t="shared" si="42"/>
        <v>37.574090936684271</v>
      </c>
      <c r="E188" s="113"/>
      <c r="F188" s="118">
        <f t="shared" si="43"/>
        <v>149.62240273612238</v>
      </c>
      <c r="G188" s="114">
        <v>6638328</v>
      </c>
      <c r="H188" s="115">
        <f t="shared" si="44"/>
        <v>402.98233472955746</v>
      </c>
      <c r="I188" s="113"/>
      <c r="J188" s="118">
        <f t="shared" si="45"/>
        <v>135.16793964491529</v>
      </c>
      <c r="K188" s="114">
        <v>0</v>
      </c>
      <c r="L188" s="114">
        <v>0</v>
      </c>
      <c r="M188" s="114">
        <v>0</v>
      </c>
      <c r="N188" s="114">
        <v>0</v>
      </c>
      <c r="O188" s="114">
        <v>0</v>
      </c>
      <c r="P188" s="114">
        <v>0</v>
      </c>
      <c r="Q188" s="114">
        <v>0</v>
      </c>
      <c r="R188" s="114">
        <v>0</v>
      </c>
      <c r="S188" s="115">
        <f t="shared" si="46"/>
        <v>0</v>
      </c>
      <c r="T188" s="113"/>
      <c r="U188" s="118">
        <f t="shared" si="47"/>
        <v>0</v>
      </c>
      <c r="V188" s="114">
        <f t="shared" si="48"/>
        <v>7257286</v>
      </c>
      <c r="W188" s="114">
        <v>0</v>
      </c>
      <c r="X188" s="118">
        <f t="shared" si="49"/>
        <v>0</v>
      </c>
      <c r="Y188" s="114">
        <v>663366</v>
      </c>
      <c r="Z188" s="118">
        <f t="shared" si="50"/>
        <v>9.1406897840322134</v>
      </c>
      <c r="AA188" s="114">
        <v>0</v>
      </c>
      <c r="AB188" s="118">
        <f t="shared" si="51"/>
        <v>0</v>
      </c>
      <c r="AC188" s="114">
        <v>138406</v>
      </c>
      <c r="AD188" s="114">
        <v>16473</v>
      </c>
      <c r="AE188" s="114">
        <v>16473</v>
      </c>
      <c r="AF188" s="114">
        <v>16473</v>
      </c>
      <c r="AG188" s="114">
        <v>0</v>
      </c>
    </row>
    <row r="189" spans="1:33" x14ac:dyDescent="0.2">
      <c r="A189" s="110">
        <v>32</v>
      </c>
      <c r="B189" s="110" t="s">
        <v>278</v>
      </c>
      <c r="C189" s="111">
        <v>0</v>
      </c>
      <c r="D189" s="112">
        <f t="shared" si="42"/>
        <v>0</v>
      </c>
      <c r="E189" s="110"/>
      <c r="F189" s="220">
        <f t="shared" si="43"/>
        <v>0</v>
      </c>
      <c r="G189" s="111">
        <v>0</v>
      </c>
      <c r="H189" s="112">
        <f t="shared" si="44"/>
        <v>0</v>
      </c>
      <c r="I189" s="110"/>
      <c r="J189" s="220">
        <f t="shared" si="45"/>
        <v>0</v>
      </c>
      <c r="K189" s="111">
        <v>0</v>
      </c>
      <c r="L189" s="111">
        <v>0</v>
      </c>
      <c r="M189" s="111">
        <v>0</v>
      </c>
      <c r="N189" s="111">
        <v>0</v>
      </c>
      <c r="O189" s="111">
        <v>0</v>
      </c>
      <c r="P189" s="111">
        <v>0</v>
      </c>
      <c r="Q189" s="111">
        <v>0</v>
      </c>
      <c r="R189" s="111">
        <v>0</v>
      </c>
      <c r="S189" s="112">
        <f t="shared" si="46"/>
        <v>0</v>
      </c>
      <c r="T189" s="110"/>
      <c r="U189" s="220">
        <f t="shared" si="47"/>
        <v>0</v>
      </c>
      <c r="V189" s="111">
        <f t="shared" si="48"/>
        <v>0</v>
      </c>
      <c r="W189" s="111">
        <v>0</v>
      </c>
      <c r="X189" s="220">
        <f t="shared" si="49"/>
        <v>0</v>
      </c>
      <c r="Y189" s="111">
        <v>0</v>
      </c>
      <c r="Z189" s="220">
        <f t="shared" si="50"/>
        <v>0</v>
      </c>
      <c r="AA189" s="111">
        <v>0</v>
      </c>
      <c r="AB189" s="220">
        <f t="shared" si="51"/>
        <v>0</v>
      </c>
      <c r="AC189" s="111">
        <v>0</v>
      </c>
      <c r="AD189" s="111">
        <v>0</v>
      </c>
      <c r="AE189" s="111">
        <v>0</v>
      </c>
      <c r="AF189" s="111">
        <v>0</v>
      </c>
      <c r="AG189" s="111">
        <v>0</v>
      </c>
    </row>
    <row r="190" spans="1:33" x14ac:dyDescent="0.2">
      <c r="A190" s="113">
        <v>33</v>
      </c>
      <c r="B190" s="113" t="s">
        <v>279</v>
      </c>
      <c r="C190" s="114">
        <v>303508</v>
      </c>
      <c r="D190" s="115">
        <f t="shared" si="42"/>
        <v>30.178780948593019</v>
      </c>
      <c r="E190" s="113"/>
      <c r="F190" s="118">
        <f t="shared" si="43"/>
        <v>120.17381138467182</v>
      </c>
      <c r="G190" s="114">
        <v>3661439</v>
      </c>
      <c r="H190" s="115">
        <f t="shared" si="44"/>
        <v>364.06870836233469</v>
      </c>
      <c r="I190" s="113"/>
      <c r="J190" s="118">
        <f t="shared" si="45"/>
        <v>122.11556923840736</v>
      </c>
      <c r="K190" s="114">
        <v>0</v>
      </c>
      <c r="L190" s="114">
        <v>0</v>
      </c>
      <c r="M190" s="114">
        <v>0</v>
      </c>
      <c r="N190" s="114">
        <v>0</v>
      </c>
      <c r="O190" s="114">
        <v>0</v>
      </c>
      <c r="P190" s="114">
        <v>0</v>
      </c>
      <c r="Q190" s="114">
        <v>0</v>
      </c>
      <c r="R190" s="114">
        <v>0</v>
      </c>
      <c r="S190" s="115">
        <f t="shared" si="46"/>
        <v>0</v>
      </c>
      <c r="T190" s="113"/>
      <c r="U190" s="118">
        <f t="shared" si="47"/>
        <v>0</v>
      </c>
      <c r="V190" s="114">
        <f t="shared" si="48"/>
        <v>3964947</v>
      </c>
      <c r="W190" s="114">
        <v>0</v>
      </c>
      <c r="X190" s="118">
        <f t="shared" si="49"/>
        <v>0</v>
      </c>
      <c r="Y190" s="114">
        <v>0</v>
      </c>
      <c r="Z190" s="118">
        <f t="shared" si="50"/>
        <v>0</v>
      </c>
      <c r="AA190" s="114">
        <v>0</v>
      </c>
      <c r="AB190" s="118">
        <f t="shared" si="51"/>
        <v>0</v>
      </c>
      <c r="AC190" s="114">
        <v>0</v>
      </c>
      <c r="AD190" s="114">
        <v>10057</v>
      </c>
      <c r="AE190" s="114">
        <v>10057</v>
      </c>
      <c r="AF190" s="114">
        <v>10057</v>
      </c>
      <c r="AG190" s="114">
        <v>0</v>
      </c>
    </row>
    <row r="191" spans="1:33" x14ac:dyDescent="0.2">
      <c r="A191" s="110">
        <v>34</v>
      </c>
      <c r="B191" s="110" t="s">
        <v>280</v>
      </c>
      <c r="C191" s="111">
        <v>212036</v>
      </c>
      <c r="D191" s="112">
        <f t="shared" si="42"/>
        <v>62.107791446983008</v>
      </c>
      <c r="E191" s="110"/>
      <c r="F191" s="220">
        <f t="shared" si="43"/>
        <v>247.31714735535863</v>
      </c>
      <c r="G191" s="111">
        <v>1483476</v>
      </c>
      <c r="H191" s="112">
        <f t="shared" si="44"/>
        <v>434.52724077328645</v>
      </c>
      <c r="I191" s="110"/>
      <c r="J191" s="220">
        <f t="shared" si="45"/>
        <v>145.74870110455785</v>
      </c>
      <c r="K191" s="111">
        <v>0</v>
      </c>
      <c r="L191" s="111">
        <v>404808</v>
      </c>
      <c r="M191" s="111">
        <v>0</v>
      </c>
      <c r="N191" s="111">
        <v>0</v>
      </c>
      <c r="O191" s="111">
        <v>0</v>
      </c>
      <c r="P191" s="111">
        <v>0</v>
      </c>
      <c r="Q191" s="111">
        <v>0</v>
      </c>
      <c r="R191" s="111">
        <v>0</v>
      </c>
      <c r="S191" s="112">
        <f t="shared" si="46"/>
        <v>0</v>
      </c>
      <c r="T191" s="110"/>
      <c r="U191" s="220">
        <f t="shared" si="47"/>
        <v>0</v>
      </c>
      <c r="V191" s="111">
        <f t="shared" si="48"/>
        <v>1695512</v>
      </c>
      <c r="W191" s="111">
        <v>0</v>
      </c>
      <c r="X191" s="220">
        <f t="shared" si="49"/>
        <v>0</v>
      </c>
      <c r="Y191" s="111">
        <v>430686</v>
      </c>
      <c r="Z191" s="220">
        <f t="shared" si="50"/>
        <v>25.401530629096108</v>
      </c>
      <c r="AA191" s="111">
        <v>0</v>
      </c>
      <c r="AB191" s="220">
        <f t="shared" si="51"/>
        <v>0</v>
      </c>
      <c r="AC191" s="111">
        <v>0</v>
      </c>
      <c r="AD191" s="111">
        <v>3414</v>
      </c>
      <c r="AE191" s="111">
        <v>3414</v>
      </c>
      <c r="AF191" s="111">
        <v>3414</v>
      </c>
      <c r="AG191" s="111">
        <v>0</v>
      </c>
    </row>
    <row r="192" spans="1:33" x14ac:dyDescent="0.2">
      <c r="A192" s="113">
        <v>35</v>
      </c>
      <c r="B192" s="113" t="s">
        <v>222</v>
      </c>
      <c r="C192" s="114">
        <v>50098</v>
      </c>
      <c r="D192" s="115">
        <f t="shared" si="42"/>
        <v>16.862335913833725</v>
      </c>
      <c r="E192" s="113"/>
      <c r="F192" s="118">
        <f t="shared" si="43"/>
        <v>67.146886385697641</v>
      </c>
      <c r="G192" s="114">
        <v>541171</v>
      </c>
      <c r="H192" s="115">
        <f t="shared" si="44"/>
        <v>182.15112756647594</v>
      </c>
      <c r="I192" s="113"/>
      <c r="J192" s="118">
        <f t="shared" si="45"/>
        <v>61.09695263362326</v>
      </c>
      <c r="K192" s="114">
        <v>0</v>
      </c>
      <c r="L192" s="114">
        <v>216885</v>
      </c>
      <c r="M192" s="114">
        <v>78406</v>
      </c>
      <c r="N192" s="114">
        <v>0</v>
      </c>
      <c r="O192" s="114">
        <v>0</v>
      </c>
      <c r="P192" s="114">
        <v>0</v>
      </c>
      <c r="Q192" s="114">
        <v>14406</v>
      </c>
      <c r="R192" s="114">
        <v>0</v>
      </c>
      <c r="S192" s="115">
        <f t="shared" si="46"/>
        <v>0</v>
      </c>
      <c r="T192" s="113"/>
      <c r="U192" s="118">
        <f t="shared" si="47"/>
        <v>0</v>
      </c>
      <c r="V192" s="114">
        <f t="shared" si="48"/>
        <v>591269</v>
      </c>
      <c r="W192" s="114">
        <v>0</v>
      </c>
      <c r="X192" s="118">
        <f t="shared" si="49"/>
        <v>0</v>
      </c>
      <c r="Y192" s="114">
        <v>0</v>
      </c>
      <c r="Z192" s="118">
        <f t="shared" si="50"/>
        <v>0</v>
      </c>
      <c r="AA192" s="114">
        <v>0</v>
      </c>
      <c r="AB192" s="118">
        <f t="shared" si="51"/>
        <v>0</v>
      </c>
      <c r="AC192" s="114">
        <v>0</v>
      </c>
      <c r="AD192" s="114">
        <v>2971</v>
      </c>
      <c r="AE192" s="114">
        <v>2971</v>
      </c>
      <c r="AF192" s="114">
        <v>2971</v>
      </c>
      <c r="AG192" s="114">
        <v>0</v>
      </c>
    </row>
    <row r="193" spans="1:33" x14ac:dyDescent="0.2">
      <c r="A193" s="110">
        <v>36</v>
      </c>
      <c r="B193" s="110" t="s">
        <v>281</v>
      </c>
      <c r="C193" s="111">
        <v>83956</v>
      </c>
      <c r="D193" s="112">
        <f t="shared" si="42"/>
        <v>14.457723437230928</v>
      </c>
      <c r="E193" s="110"/>
      <c r="F193" s="220">
        <f t="shared" si="43"/>
        <v>57.571567663953005</v>
      </c>
      <c r="G193" s="111">
        <v>1194027</v>
      </c>
      <c r="H193" s="112">
        <f t="shared" si="44"/>
        <v>205.61856380230756</v>
      </c>
      <c r="I193" s="110"/>
      <c r="J193" s="220">
        <f t="shared" si="45"/>
        <v>68.968377089175519</v>
      </c>
      <c r="K193" s="111">
        <v>0</v>
      </c>
      <c r="L193" s="111">
        <v>0</v>
      </c>
      <c r="M193" s="111">
        <v>0</v>
      </c>
      <c r="N193" s="111">
        <v>0</v>
      </c>
      <c r="O193" s="111">
        <v>0</v>
      </c>
      <c r="P193" s="111">
        <v>0</v>
      </c>
      <c r="Q193" s="111">
        <v>0</v>
      </c>
      <c r="R193" s="111">
        <v>0</v>
      </c>
      <c r="S193" s="112">
        <f t="shared" si="46"/>
        <v>0</v>
      </c>
      <c r="T193" s="110"/>
      <c r="U193" s="220">
        <f t="shared" si="47"/>
        <v>0</v>
      </c>
      <c r="V193" s="111">
        <f t="shared" si="48"/>
        <v>1277983</v>
      </c>
      <c r="W193" s="111">
        <v>0</v>
      </c>
      <c r="X193" s="220">
        <f t="shared" si="49"/>
        <v>0</v>
      </c>
      <c r="Y193" s="111">
        <v>100431</v>
      </c>
      <c r="Z193" s="220">
        <f t="shared" si="50"/>
        <v>7.8585552389977016</v>
      </c>
      <c r="AA193" s="111">
        <v>0</v>
      </c>
      <c r="AB193" s="220">
        <f t="shared" si="51"/>
        <v>0</v>
      </c>
      <c r="AC193" s="111">
        <v>0</v>
      </c>
      <c r="AD193" s="111">
        <v>5807</v>
      </c>
      <c r="AE193" s="111">
        <v>5807</v>
      </c>
      <c r="AF193" s="111">
        <v>5807</v>
      </c>
      <c r="AG193" s="111">
        <v>0</v>
      </c>
    </row>
    <row r="194" spans="1:33" x14ac:dyDescent="0.2">
      <c r="A194" s="113">
        <v>37</v>
      </c>
      <c r="B194" s="113" t="s">
        <v>282</v>
      </c>
      <c r="C194" s="117">
        <v>1648310</v>
      </c>
      <c r="D194" s="115">
        <f t="shared" si="42"/>
        <v>199.43254688445251</v>
      </c>
      <c r="E194" s="113"/>
      <c r="F194" s="118">
        <f t="shared" si="43"/>
        <v>794.15299491659141</v>
      </c>
      <c r="G194" s="117">
        <v>2272600</v>
      </c>
      <c r="H194" s="115">
        <f t="shared" si="44"/>
        <v>274.9667271627344</v>
      </c>
      <c r="I194" s="113"/>
      <c r="J194" s="118">
        <f t="shared" si="45"/>
        <v>92.229070056966734</v>
      </c>
      <c r="K194" s="117">
        <v>0</v>
      </c>
      <c r="L194" s="117">
        <v>277507</v>
      </c>
      <c r="M194" s="117">
        <v>0</v>
      </c>
      <c r="N194" s="117">
        <v>0</v>
      </c>
      <c r="O194" s="117">
        <v>0</v>
      </c>
      <c r="P194" s="117">
        <v>0</v>
      </c>
      <c r="Q194" s="117">
        <v>0</v>
      </c>
      <c r="R194" s="117">
        <v>0</v>
      </c>
      <c r="S194" s="115">
        <f t="shared" si="46"/>
        <v>0</v>
      </c>
      <c r="T194" s="113"/>
      <c r="U194" s="118">
        <f t="shared" si="47"/>
        <v>0</v>
      </c>
      <c r="V194" s="117">
        <f t="shared" si="48"/>
        <v>3920910</v>
      </c>
      <c r="W194" s="117">
        <v>2495</v>
      </c>
      <c r="X194" s="118">
        <f t="shared" si="49"/>
        <v>6.3633187193789201E-2</v>
      </c>
      <c r="Y194" s="117">
        <v>0</v>
      </c>
      <c r="Z194" s="118">
        <f t="shared" si="50"/>
        <v>0</v>
      </c>
      <c r="AA194" s="117">
        <v>0</v>
      </c>
      <c r="AB194" s="118">
        <f t="shared" si="51"/>
        <v>0</v>
      </c>
      <c r="AC194" s="117">
        <v>8112</v>
      </c>
      <c r="AD194" s="117">
        <v>8265</v>
      </c>
      <c r="AE194" s="117">
        <v>8265</v>
      </c>
      <c r="AF194" s="117">
        <v>8265</v>
      </c>
      <c r="AG194" s="117">
        <v>0</v>
      </c>
    </row>
    <row r="195" spans="1:33" ht="13.5" thickBot="1" x14ac:dyDescent="0.25">
      <c r="A195" s="120">
        <f>A194</f>
        <v>37</v>
      </c>
      <c r="B195" s="130" t="s">
        <v>245</v>
      </c>
      <c r="C195" s="122">
        <f>SUM(C158:C194)</f>
        <v>7666227</v>
      </c>
      <c r="D195" s="222">
        <f>IF(C195=0,0,IF(ISNONTEXT(E195),C195/$AD195,C195/AE195))</f>
        <v>25.112610310737239</v>
      </c>
      <c r="E195" s="120"/>
      <c r="F195" s="223">
        <f t="shared" si="43"/>
        <v>100</v>
      </c>
      <c r="G195" s="122">
        <f>SUM(G158:G194)</f>
        <v>91012728</v>
      </c>
      <c r="H195" s="222">
        <f>IF(G195=0,0,IF(ISNONTEXT(I195),G195/$AD195,G195/AF195))</f>
        <v>298.13455453133906</v>
      </c>
      <c r="I195" s="120"/>
      <c r="J195" s="223">
        <f t="shared" si="45"/>
        <v>100</v>
      </c>
      <c r="K195" s="122">
        <f t="shared" ref="K195:R195" si="52">SUM(K158:K194)</f>
        <v>0</v>
      </c>
      <c r="L195" s="122">
        <f t="shared" si="52"/>
        <v>7261325</v>
      </c>
      <c r="M195" s="122">
        <f t="shared" si="52"/>
        <v>78406</v>
      </c>
      <c r="N195" s="122">
        <f t="shared" si="52"/>
        <v>0</v>
      </c>
      <c r="O195" s="122">
        <f t="shared" si="52"/>
        <v>0</v>
      </c>
      <c r="P195" s="122">
        <f t="shared" si="52"/>
        <v>0</v>
      </c>
      <c r="Q195" s="122">
        <f t="shared" si="52"/>
        <v>90727</v>
      </c>
      <c r="R195" s="122">
        <f t="shared" si="52"/>
        <v>7863</v>
      </c>
      <c r="S195" s="222">
        <f>IF(R195=0,0,IF(ISNONTEXT(T195),R195/$AD195,R195/AG195))</f>
        <v>0.8360446570972887</v>
      </c>
      <c r="T195" s="345" t="s">
        <v>341</v>
      </c>
      <c r="U195" s="223">
        <f t="shared" si="47"/>
        <v>100</v>
      </c>
      <c r="V195" s="122">
        <f>SUM(V158:V194)</f>
        <v>98686818</v>
      </c>
      <c r="W195" s="122">
        <f>SUM(W158:W194)</f>
        <v>168699</v>
      </c>
      <c r="X195" s="223">
        <f t="shared" si="49"/>
        <v>0.17094380325445288</v>
      </c>
      <c r="Y195" s="122">
        <f>SUM(Y158:Y194)</f>
        <v>2369832</v>
      </c>
      <c r="Z195" s="223">
        <f t="shared" si="50"/>
        <v>2.401366310138807</v>
      </c>
      <c r="AA195" s="122">
        <f>SUM(AA158:AA194)</f>
        <v>589894</v>
      </c>
      <c r="AB195" s="223">
        <f t="shared" si="51"/>
        <v>0.59774345951654861</v>
      </c>
      <c r="AC195" s="122">
        <f>SUM(AC158:AC194)</f>
        <v>420513</v>
      </c>
      <c r="AD195" s="123">
        <f>SUM(AD158:AD194)</f>
        <v>305274</v>
      </c>
      <c r="AE195" s="123">
        <f>SUM(AE158:AE194)</f>
        <v>305274</v>
      </c>
      <c r="AF195" s="123">
        <f>SUM(AF158:AF194)</f>
        <v>305274</v>
      </c>
      <c r="AG195" s="123">
        <f>SUM(AG158:AG194)</f>
        <v>9405</v>
      </c>
    </row>
    <row r="196" spans="1:33" x14ac:dyDescent="0.2">
      <c r="D196" s="73"/>
      <c r="H196" s="73"/>
      <c r="S196" s="73"/>
      <c r="AD196" s="92"/>
    </row>
    <row r="197" spans="1:33" ht="13.5" thickBot="1" x14ac:dyDescent="0.25">
      <c r="A197" s="190">
        <f>(A45+A149+A195)</f>
        <v>170</v>
      </c>
      <c r="B197" s="191" t="s">
        <v>283</v>
      </c>
      <c r="C197" s="212">
        <f>C45+C149+C195</f>
        <v>82418598</v>
      </c>
      <c r="D197" s="213">
        <f>IF(C197=0,0,IF(ISNONTEXT(E197),C197/$AD197,C197/AE197))</f>
        <v>9.7518210433490129</v>
      </c>
      <c r="E197" s="190"/>
      <c r="F197" s="214"/>
      <c r="G197" s="212">
        <f>G45+G149+G195</f>
        <v>1701817986</v>
      </c>
      <c r="H197" s="213">
        <f>IF(G197=0,0,IF(ISNONTEXT(I197),G197/$AD197,G197/AF197))</f>
        <v>201.36018872614937</v>
      </c>
      <c r="I197" s="190"/>
      <c r="J197" s="214"/>
      <c r="K197" s="212">
        <f t="shared" ref="K197:R197" si="53">K45+K149+K195</f>
        <v>134562657</v>
      </c>
      <c r="L197" s="212">
        <f t="shared" si="53"/>
        <v>131525347</v>
      </c>
      <c r="M197" s="212">
        <f t="shared" si="53"/>
        <v>9292599</v>
      </c>
      <c r="N197" s="212">
        <f t="shared" si="53"/>
        <v>104365</v>
      </c>
      <c r="O197" s="212">
        <f t="shared" si="53"/>
        <v>31485</v>
      </c>
      <c r="P197" s="212">
        <f t="shared" si="53"/>
        <v>1869</v>
      </c>
      <c r="Q197" s="212">
        <f t="shared" si="53"/>
        <v>114449</v>
      </c>
      <c r="R197" s="212">
        <f t="shared" si="53"/>
        <v>91420079</v>
      </c>
      <c r="S197" s="213">
        <f>IF(R197=0,0,IF(ISNONTEXT(T197),R197/$AD197,R197/AG197))</f>
        <v>11.262841500837013</v>
      </c>
      <c r="T197" s="359" t="s">
        <v>341</v>
      </c>
      <c r="U197" s="214"/>
      <c r="V197" s="212">
        <f>V45+V149+V195</f>
        <v>1875656663</v>
      </c>
      <c r="W197" s="212">
        <f>W45+W149+W195</f>
        <v>77876069</v>
      </c>
      <c r="X197" s="214">
        <f>IF($V197,W197/$V197*100,0)</f>
        <v>4.1519362544444522</v>
      </c>
      <c r="Y197" s="212">
        <f>Y45+Y149+Y195</f>
        <v>14584423</v>
      </c>
      <c r="Z197" s="214">
        <f>IF($V197,Y197/$V197*100,0)</f>
        <v>0.77756357481081284</v>
      </c>
      <c r="AA197" s="212">
        <f>AA45+AA149+AA195</f>
        <v>17700832</v>
      </c>
      <c r="AB197" s="214">
        <f>IF($V197,AA197/$V197*100,0)</f>
        <v>0.94371386561166171</v>
      </c>
      <c r="AC197" s="212">
        <f>AC45+AC149+AC195</f>
        <v>39513664</v>
      </c>
      <c r="AD197" s="205">
        <f>AD45+AD149+AD195</f>
        <v>8451611</v>
      </c>
      <c r="AE197" s="205">
        <f>AE45+AE149+AE195</f>
        <v>8451611</v>
      </c>
      <c r="AF197" s="205">
        <f>AF45+AF149+AF195</f>
        <v>8451611</v>
      </c>
      <c r="AG197" s="205">
        <f>AG45+AG149+AG195</f>
        <v>8116964</v>
      </c>
    </row>
    <row r="198" spans="1:33" ht="13.5" thickTop="1" x14ac:dyDescent="0.2">
      <c r="AD198" s="92"/>
    </row>
    <row r="200" spans="1:33" customFormat="1" x14ac:dyDescent="0.2">
      <c r="C200" s="449" t="s">
        <v>481</v>
      </c>
    </row>
    <row r="201" spans="1:33" customFormat="1" x14ac:dyDescent="0.2">
      <c r="C201" s="468" t="s">
        <v>538</v>
      </c>
      <c r="D201" s="471"/>
      <c r="E201" s="471"/>
      <c r="F201" s="471"/>
      <c r="G201" s="471"/>
      <c r="H201" s="471"/>
      <c r="I201" s="471"/>
      <c r="J201" s="471"/>
      <c r="K201" s="471"/>
      <c r="L201" s="471"/>
      <c r="M201" s="471"/>
      <c r="N201" s="471"/>
      <c r="O201" s="471"/>
      <c r="P201" s="471"/>
      <c r="Q201" s="471"/>
      <c r="R201" s="471"/>
      <c r="S201" s="472"/>
    </row>
    <row r="202" spans="1:33" customFormat="1" x14ac:dyDescent="0.2"/>
    <row r="203" spans="1:33" customFormat="1" x14ac:dyDescent="0.2"/>
    <row r="212" spans="1:1" x14ac:dyDescent="0.2">
      <c r="A212" s="95"/>
    </row>
  </sheetData>
  <mergeCells count="6">
    <mergeCell ref="K52:Q52"/>
    <mergeCell ref="W52:AC52"/>
    <mergeCell ref="K5:Q5"/>
    <mergeCell ref="W5:AC5"/>
    <mergeCell ref="K156:Q156"/>
    <mergeCell ref="W156:AC156"/>
  </mergeCells>
  <printOptions gridLinesSet="0"/>
  <pageMargins left="3.75" right="0.25" top="0.5" bottom="0.3" header="0.5" footer="0.5"/>
  <pageSetup paperSize="17"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21</vt:i4>
      </vt:variant>
    </vt:vector>
  </HeadingPairs>
  <TitlesOfParts>
    <vt:vector size="42" baseType="lpstr">
      <vt:lpstr>COVER</vt:lpstr>
      <vt:lpstr>Transmittal Letter</vt:lpstr>
      <vt:lpstr>Table of Contents</vt:lpstr>
      <vt:lpstr>Exhibit A</vt:lpstr>
      <vt:lpstr>Exhibit B</vt:lpstr>
      <vt:lpstr>Exhibit B1</vt:lpstr>
      <vt:lpstr>Exhibit B2</vt:lpstr>
      <vt:lpstr>Exhibit C</vt:lpstr>
      <vt:lpstr>Exhibit C1</vt:lpstr>
      <vt:lpstr>Exhibit C2</vt:lpstr>
      <vt:lpstr>Exhibit C3</vt:lpstr>
      <vt:lpstr>Exhibit C4</vt:lpstr>
      <vt:lpstr>Exhibit C5</vt:lpstr>
      <vt:lpstr>Exhibit C6</vt:lpstr>
      <vt:lpstr>Exhibit C7</vt:lpstr>
      <vt:lpstr>Exhibit C8</vt:lpstr>
      <vt:lpstr>Exhibit D</vt:lpstr>
      <vt:lpstr>Exhibit E</vt:lpstr>
      <vt:lpstr>Exhibit F</vt:lpstr>
      <vt:lpstr>Exhibit G</vt:lpstr>
      <vt:lpstr>Exhibit H</vt:lpstr>
      <vt:lpstr>'Exhibit A'!Print_Area</vt:lpstr>
      <vt:lpstr>'Exhibit B'!Print_Area</vt:lpstr>
      <vt:lpstr>'Exhibit B2'!Print_Area</vt:lpstr>
      <vt:lpstr>'Exhibit C'!Print_Area</vt:lpstr>
      <vt:lpstr>'Exhibit C1'!Print_Area</vt:lpstr>
      <vt:lpstr>'Exhibit C2'!Print_Area</vt:lpstr>
      <vt:lpstr>'Exhibit C3'!Print_Area</vt:lpstr>
      <vt:lpstr>'Exhibit C4'!Print_Area</vt:lpstr>
      <vt:lpstr>'Exhibit C5'!Print_Area</vt:lpstr>
      <vt:lpstr>'Exhibit C6'!Print_Area</vt:lpstr>
      <vt:lpstr>'Exhibit C7'!Print_Area</vt:lpstr>
      <vt:lpstr>'Exhibit C8'!Print_Area</vt:lpstr>
      <vt:lpstr>'Exhibit F'!Print_Area</vt:lpstr>
      <vt:lpstr>'Exhibit H'!Print_Area</vt:lpstr>
      <vt:lpstr>'Table of Contents'!Print_Area</vt:lpstr>
      <vt:lpstr>'Exhibit A'!Print_Area_MI</vt:lpstr>
      <vt:lpstr>'Exhibit C4'!Print_Area_MI</vt:lpstr>
      <vt:lpstr>'Exhibit C8'!Print_Area_MI</vt:lpstr>
      <vt:lpstr>'Exhibit D'!Print_Area_MI</vt:lpstr>
      <vt:lpstr>'Exhibit E'!Print_Area_MI</vt:lpstr>
      <vt:lpstr>Print_Area_MI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Reamy</dc:creator>
  <cp:lastModifiedBy>Rachel Reamy</cp:lastModifiedBy>
  <cp:lastPrinted>2024-06-02T03:20:17Z</cp:lastPrinted>
  <dcterms:created xsi:type="dcterms:W3CDTF">2024-06-01T18:02:43Z</dcterms:created>
  <dcterms:modified xsi:type="dcterms:W3CDTF">2026-04-29T16:01:07Z</dcterms:modified>
</cp:coreProperties>
</file>